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ameresco.com\d\aeg\Clients\NJ Clean Energy Program\PA 2016-X-23938\PRG - SRP - Solar Registration Program\Reporting\Monthly Reports\11 - November\Website Content &amp; Reports to be Posted\"/>
    </mc:Choice>
  </mc:AlternateContent>
  <bookViews>
    <workbookView xWindow="0" yWindow="0" windowWidth="23040" windowHeight="9108" tabRatio="712"/>
  </bookViews>
  <sheets>
    <sheet name="Annual Capacity" sheetId="36" r:id="rId1"/>
    <sheet name="Monthly Capacity" sheetId="61" r:id="rId2"/>
    <sheet name="Interconnection &amp; Customer Type" sheetId="46" r:id="rId3"/>
    <sheet name="TPO Summary" sheetId="47" r:id="rId4"/>
    <sheet name="By County" sheetId="48" r:id="rId5"/>
    <sheet name="Definitions" sheetId="42" r:id="rId6"/>
  </sheets>
  <definedNames>
    <definedName name="As_of" localSheetId="0">#REF!</definedName>
    <definedName name="As_of">#REF!</definedName>
    <definedName name="bpuapp_id_lookup" localSheetId="0">#REF!</definedName>
    <definedName name="bpuapp_id_lookup">#REF!</definedName>
    <definedName name="County_Lookup" localSheetId="0">#REF!</definedName>
    <definedName name="County_Lookup">#REF!</definedName>
    <definedName name="_xlnm.Print_Area" localSheetId="0">'Annual Capacity'!$A$1:$X$29</definedName>
    <definedName name="_xlnm.Print_Area" localSheetId="4">'By County'!$C$1:$L$27</definedName>
    <definedName name="_xlnm.Print_Area" localSheetId="5">Definitions!$A$1:$I$27</definedName>
    <definedName name="_xlnm.Print_Area" localSheetId="2">'Interconnection &amp; Customer Type'!$A$1:$F$39</definedName>
    <definedName name="_xlnm.Print_Area" localSheetId="3">'TPO Summary'!$A$1:$G$21</definedName>
    <definedName name="Zip_Correction" localSheetId="0">#REF!</definedName>
    <definedName name="Zip_Correction">#REF!</definedName>
  </definedNames>
  <calcPr calcId="171027"/>
</workbook>
</file>

<file path=xl/calcChain.xml><?xml version="1.0" encoding="utf-8"?>
<calcChain xmlns="http://schemas.openxmlformats.org/spreadsheetml/2006/main">
  <c r="R33" i="61" l="1"/>
  <c r="Q33" i="61"/>
  <c r="B22" i="46" l="1"/>
  <c r="X17" i="36" l="1"/>
  <c r="W17" i="36"/>
  <c r="O11" i="61" l="1"/>
  <c r="O10" i="61"/>
  <c r="O9" i="61"/>
  <c r="O8" i="61"/>
  <c r="O7" i="61"/>
  <c r="O6" i="61"/>
  <c r="N11" i="61"/>
  <c r="N10" i="61"/>
  <c r="N9" i="61"/>
  <c r="N8" i="61"/>
  <c r="N7" i="61"/>
  <c r="N6" i="61"/>
  <c r="J11" i="61"/>
  <c r="J10" i="61"/>
  <c r="J9" i="61"/>
  <c r="J8" i="61"/>
  <c r="J7" i="61"/>
  <c r="J6" i="61"/>
  <c r="I11" i="61"/>
  <c r="I10" i="61"/>
  <c r="I9" i="61"/>
  <c r="I8" i="61"/>
  <c r="I7" i="61"/>
  <c r="I6" i="61"/>
  <c r="H11" i="61"/>
  <c r="H10" i="61"/>
  <c r="H9" i="61"/>
  <c r="H8" i="61"/>
  <c r="H7" i="61"/>
  <c r="H6" i="61"/>
  <c r="G11" i="61"/>
  <c r="G10" i="61"/>
  <c r="G9" i="61"/>
  <c r="G8" i="61"/>
  <c r="G7" i="61"/>
  <c r="G6" i="61"/>
  <c r="F11" i="61"/>
  <c r="F10" i="61"/>
  <c r="F9" i="61"/>
  <c r="F8" i="61"/>
  <c r="F7" i="61"/>
  <c r="F6" i="61"/>
  <c r="E11" i="61"/>
  <c r="E10" i="61"/>
  <c r="E9" i="61"/>
  <c r="E8" i="61"/>
  <c r="E7" i="61"/>
  <c r="E6" i="61"/>
  <c r="C11" i="61"/>
  <c r="C10" i="61"/>
  <c r="C9" i="61"/>
  <c r="C8" i="61"/>
  <c r="B11" i="61"/>
  <c r="B10" i="61"/>
  <c r="B9" i="61"/>
  <c r="B8" i="61"/>
  <c r="C7" i="61"/>
  <c r="B7" i="61"/>
  <c r="C6" i="61"/>
  <c r="B6" i="61"/>
  <c r="E39" i="46" l="1"/>
  <c r="O36" i="61" l="1"/>
  <c r="N36" i="61"/>
  <c r="J36" i="61"/>
  <c r="I36" i="61"/>
  <c r="H36" i="61"/>
  <c r="G36" i="61"/>
  <c r="F36" i="61"/>
  <c r="E36" i="61"/>
  <c r="C36" i="61"/>
  <c r="B36" i="61"/>
  <c r="L8" i="61"/>
  <c r="R8" i="61" s="1"/>
  <c r="K8" i="61"/>
  <c r="Q8" i="61" s="1"/>
  <c r="W8" i="61" s="1"/>
  <c r="L7" i="61"/>
  <c r="R7" i="61" s="1"/>
  <c r="K7" i="61"/>
  <c r="Q7" i="61" s="1"/>
  <c r="W7" i="61" s="1"/>
  <c r="L6" i="61"/>
  <c r="R6" i="61" s="1"/>
  <c r="K6" i="61"/>
  <c r="Q6" i="61" s="1"/>
  <c r="L9" i="61"/>
  <c r="R9" i="61" s="1"/>
  <c r="K9" i="61"/>
  <c r="Q9" i="61" s="1"/>
  <c r="L10" i="61"/>
  <c r="R10" i="61" s="1"/>
  <c r="K10" i="61"/>
  <c r="Q10" i="61" s="1"/>
  <c r="L16" i="61"/>
  <c r="R16" i="61" s="1"/>
  <c r="X16" i="61" s="1"/>
  <c r="K16" i="61"/>
  <c r="Q16" i="61" s="1"/>
  <c r="W16" i="61" s="1"/>
  <c r="L15" i="61"/>
  <c r="R15" i="61" s="1"/>
  <c r="X15" i="61" s="1"/>
  <c r="K15" i="61"/>
  <c r="Q15" i="61" s="1"/>
  <c r="W15" i="61" s="1"/>
  <c r="L14" i="61"/>
  <c r="R14" i="61" s="1"/>
  <c r="K14" i="61"/>
  <c r="Q14" i="61" s="1"/>
  <c r="W14" i="61" s="1"/>
  <c r="L13" i="61"/>
  <c r="R13" i="61" s="1"/>
  <c r="X13" i="61" s="1"/>
  <c r="K13" i="61"/>
  <c r="Q13" i="61" s="1"/>
  <c r="W13" i="61" s="1"/>
  <c r="L12" i="61"/>
  <c r="R12" i="61" s="1"/>
  <c r="X12" i="61" s="1"/>
  <c r="K12" i="61"/>
  <c r="Q12" i="61" s="1"/>
  <c r="W12" i="61" s="1"/>
  <c r="L11" i="61"/>
  <c r="R11" i="61" s="1"/>
  <c r="K11" i="61"/>
  <c r="Q11" i="61" s="1"/>
  <c r="L34" i="61"/>
  <c r="R34" i="61" s="1"/>
  <c r="X34" i="61" s="1"/>
  <c r="K34" i="61"/>
  <c r="Q34" i="61" s="1"/>
  <c r="W34" i="61" s="1"/>
  <c r="X14" i="61" l="1"/>
  <c r="W11" i="61"/>
  <c r="W10" i="61"/>
  <c r="W9" i="61"/>
  <c r="X11" i="61"/>
  <c r="X9" i="61"/>
  <c r="X8" i="61"/>
  <c r="X7" i="61"/>
  <c r="X6" i="61"/>
  <c r="W6" i="61"/>
  <c r="U15" i="36"/>
  <c r="U19" i="36" s="1"/>
  <c r="U36" i="61" l="1"/>
  <c r="X10" i="61"/>
  <c r="T36" i="61"/>
  <c r="C32" i="46"/>
  <c r="D28" i="46" s="1"/>
  <c r="B32" i="46"/>
  <c r="K28" i="61"/>
  <c r="Q28" i="61" s="1"/>
  <c r="D29" i="46" l="1"/>
  <c r="D30" i="46"/>
  <c r="D27" i="46"/>
  <c r="D31" i="46"/>
  <c r="D32" i="46" l="1"/>
  <c r="L24" i="48"/>
  <c r="K24" i="48"/>
  <c r="L23" i="48"/>
  <c r="K23" i="48"/>
  <c r="L22" i="48"/>
  <c r="K22" i="48"/>
  <c r="L21" i="48"/>
  <c r="K21" i="48"/>
  <c r="L20" i="48"/>
  <c r="K20" i="48"/>
  <c r="L19" i="48"/>
  <c r="K19" i="48"/>
  <c r="L18" i="48"/>
  <c r="K18" i="48"/>
  <c r="L17" i="48"/>
  <c r="K17" i="48"/>
  <c r="L16" i="48"/>
  <c r="K16" i="48"/>
  <c r="L15" i="48"/>
  <c r="K15" i="48"/>
  <c r="L14" i="48"/>
  <c r="K14" i="48"/>
  <c r="L13" i="48"/>
  <c r="K13" i="48"/>
  <c r="L12" i="48"/>
  <c r="K12" i="48"/>
  <c r="L11" i="48"/>
  <c r="K11" i="48"/>
  <c r="L10" i="48"/>
  <c r="K10" i="48"/>
  <c r="L9" i="48"/>
  <c r="K9" i="48"/>
  <c r="L8" i="48"/>
  <c r="K8" i="48"/>
  <c r="L7" i="48"/>
  <c r="K7" i="48"/>
  <c r="L6" i="48"/>
  <c r="K6" i="48"/>
  <c r="L5" i="48"/>
  <c r="K5" i="48"/>
  <c r="L4" i="48"/>
  <c r="K4" i="48"/>
  <c r="I25" i="48"/>
  <c r="H25" i="48"/>
  <c r="L25" i="48" l="1"/>
  <c r="K25" i="48"/>
  <c r="L33" i="61" l="1"/>
  <c r="X33" i="61" s="1"/>
  <c r="K33" i="61"/>
  <c r="W33" i="61" l="1"/>
  <c r="L31" i="61"/>
  <c r="R31" i="61" s="1"/>
  <c r="X31" i="61" s="1"/>
  <c r="K31" i="61"/>
  <c r="L30" i="61"/>
  <c r="R30" i="61" s="1"/>
  <c r="X30" i="61" s="1"/>
  <c r="K30" i="61"/>
  <c r="L29" i="61"/>
  <c r="R29" i="61" s="1"/>
  <c r="K29" i="61"/>
  <c r="L28" i="61"/>
  <c r="R28" i="61" s="1"/>
  <c r="X28" i="61" s="1"/>
  <c r="W28" i="61"/>
  <c r="L27" i="61"/>
  <c r="R27" i="61" s="1"/>
  <c r="X27" i="61" s="1"/>
  <c r="K27" i="61"/>
  <c r="L26" i="61"/>
  <c r="R26" i="61" s="1"/>
  <c r="X26" i="61" s="1"/>
  <c r="K26" i="61"/>
  <c r="L25" i="61"/>
  <c r="R25" i="61" s="1"/>
  <c r="X25" i="61" s="1"/>
  <c r="K25" i="61"/>
  <c r="L24" i="61"/>
  <c r="R24" i="61" s="1"/>
  <c r="X24" i="61" s="1"/>
  <c r="K24" i="61"/>
  <c r="L23" i="61"/>
  <c r="R23" i="61" s="1"/>
  <c r="X23" i="61" s="1"/>
  <c r="K23" i="61"/>
  <c r="L22" i="61"/>
  <c r="R22" i="61" s="1"/>
  <c r="X22" i="61" s="1"/>
  <c r="K22" i="61"/>
  <c r="L21" i="61"/>
  <c r="R21" i="61" s="1"/>
  <c r="X21" i="61" s="1"/>
  <c r="K21" i="61"/>
  <c r="L20" i="61"/>
  <c r="R20" i="61" s="1"/>
  <c r="X20" i="61" s="1"/>
  <c r="K20" i="61"/>
  <c r="L19" i="61"/>
  <c r="R19" i="61" s="1"/>
  <c r="X19" i="61" s="1"/>
  <c r="K19" i="61"/>
  <c r="L18" i="61"/>
  <c r="R18" i="61" s="1"/>
  <c r="X18" i="61" s="1"/>
  <c r="K18" i="61"/>
  <c r="L17" i="61"/>
  <c r="K17" i="61"/>
  <c r="Q17" i="61" s="1"/>
  <c r="X29" i="61" l="1"/>
  <c r="Q31" i="61"/>
  <c r="W31" i="61" s="1"/>
  <c r="Q30" i="61"/>
  <c r="W30" i="61" s="1"/>
  <c r="Q29" i="61"/>
  <c r="W29" i="61" s="1"/>
  <c r="Q27" i="61"/>
  <c r="W27" i="61" s="1"/>
  <c r="Q26" i="61"/>
  <c r="W26" i="61" s="1"/>
  <c r="Q25" i="61"/>
  <c r="W25" i="61" s="1"/>
  <c r="Q24" i="61"/>
  <c r="W24" i="61" s="1"/>
  <c r="Q23" i="61"/>
  <c r="W23" i="61" s="1"/>
  <c r="Q22" i="61"/>
  <c r="W22" i="61" s="1"/>
  <c r="Q21" i="61"/>
  <c r="W21" i="61" s="1"/>
  <c r="Q20" i="61"/>
  <c r="W20" i="61" s="1"/>
  <c r="Q19" i="61"/>
  <c r="W19" i="61" s="1"/>
  <c r="Q18" i="61"/>
  <c r="W18" i="61" s="1"/>
  <c r="R17" i="61"/>
  <c r="K11" i="36"/>
  <c r="L11" i="36"/>
  <c r="K12" i="36"/>
  <c r="Q12" i="36" s="1"/>
  <c r="L12" i="36"/>
  <c r="R12" i="36" s="1"/>
  <c r="K13" i="36"/>
  <c r="Q13" i="36" s="1"/>
  <c r="L13" i="36"/>
  <c r="R13" i="36" s="1"/>
  <c r="X17" i="61" l="1"/>
  <c r="W17" i="61"/>
  <c r="L32" i="61"/>
  <c r="L36" i="61" s="1"/>
  <c r="K32" i="61"/>
  <c r="K36" i="61" l="1"/>
  <c r="Q32" i="61"/>
  <c r="Q36" i="61"/>
  <c r="R32" i="61"/>
  <c r="R36" i="61" l="1"/>
  <c r="X32" i="61"/>
  <c r="X36" i="61" s="1"/>
  <c r="W32" i="61"/>
  <c r="W36" i="61" s="1"/>
  <c r="R11" i="36"/>
  <c r="X11" i="36" s="1"/>
  <c r="Q11" i="36"/>
  <c r="W11" i="36" s="1"/>
  <c r="E25" i="48" l="1"/>
  <c r="D25" i="48"/>
  <c r="F15" i="36" l="1"/>
  <c r="E15" i="36"/>
  <c r="C15" i="36"/>
  <c r="B15" i="36"/>
  <c r="L9" i="36"/>
  <c r="R9" i="36" s="1"/>
  <c r="K9" i="36"/>
  <c r="Q9" i="36" s="1"/>
  <c r="L8" i="36"/>
  <c r="K8" i="36"/>
  <c r="L7" i="36"/>
  <c r="K7" i="36"/>
  <c r="L6" i="36"/>
  <c r="K6" i="36"/>
  <c r="E18" i="47" l="1"/>
  <c r="D18" i="47"/>
  <c r="E9" i="47"/>
  <c r="D9" i="47"/>
  <c r="F16" i="47" l="1"/>
  <c r="F8" i="47"/>
  <c r="F17" i="47"/>
  <c r="F7" i="47"/>
  <c r="C6" i="46"/>
  <c r="F18" i="47" l="1"/>
  <c r="F9" i="47"/>
  <c r="F14" i="48"/>
  <c r="C22" i="46"/>
  <c r="B6" i="46"/>
  <c r="D21" i="46" l="1"/>
  <c r="D17" i="46"/>
  <c r="D13" i="46"/>
  <c r="D20" i="46"/>
  <c r="D16" i="46"/>
  <c r="D12" i="46"/>
  <c r="D19" i="46"/>
  <c r="D15" i="46"/>
  <c r="D11" i="46"/>
  <c r="D18" i="46"/>
  <c r="D14" i="46"/>
  <c r="D4" i="46"/>
  <c r="D5" i="46"/>
  <c r="X13" i="36" l="1"/>
  <c r="W13" i="36"/>
  <c r="D6" i="46"/>
  <c r="D22" i="46"/>
  <c r="F6" i="48"/>
  <c r="F4" i="48"/>
  <c r="F21" i="48" l="1"/>
  <c r="F20" i="48"/>
  <c r="F19" i="48"/>
  <c r="F8" i="48"/>
  <c r="F24" i="48"/>
  <c r="F23" i="48"/>
  <c r="F17" i="48"/>
  <c r="F22" i="48"/>
  <c r="F13" i="48"/>
  <c r="F12" i="48"/>
  <c r="F15" i="48"/>
  <c r="F9" i="48"/>
  <c r="F5" i="48"/>
  <c r="F11" i="48"/>
  <c r="F16" i="48"/>
  <c r="F7" i="48"/>
  <c r="F18" i="48"/>
  <c r="F10" i="48"/>
  <c r="F25" i="48" l="1"/>
  <c r="X12" i="36"/>
  <c r="W12" i="36"/>
  <c r="L10" i="36" l="1"/>
  <c r="R10" i="36" s="1"/>
  <c r="X10" i="36" s="1"/>
  <c r="K10" i="36"/>
  <c r="Q10" i="36" s="1"/>
  <c r="W10" i="36" s="1"/>
  <c r="T15" i="36"/>
  <c r="T19" i="36" s="1"/>
  <c r="O15" i="36" l="1"/>
  <c r="N15" i="36"/>
  <c r="J15" i="36"/>
  <c r="I15" i="36"/>
  <c r="H15" i="36"/>
  <c r="G15" i="36"/>
  <c r="X9" i="36" l="1"/>
  <c r="W9" i="36"/>
  <c r="R8" i="36"/>
  <c r="X8" i="36" s="1"/>
  <c r="Q8" i="36"/>
  <c r="W8" i="36" s="1"/>
  <c r="R7" i="36"/>
  <c r="X7" i="36" s="1"/>
  <c r="Q7" i="36"/>
  <c r="W7" i="36" s="1"/>
  <c r="L15" i="36" l="1"/>
  <c r="K15" i="36"/>
  <c r="Q6" i="36" l="1"/>
  <c r="R6" i="36"/>
  <c r="W6" i="36" l="1"/>
  <c r="Q15" i="36"/>
  <c r="Q19" i="36" s="1"/>
  <c r="W19" i="36" s="1"/>
  <c r="X6" i="36"/>
  <c r="R15" i="36"/>
  <c r="R19" i="36" s="1"/>
  <c r="X19" i="36" s="1"/>
  <c r="W15" i="36" l="1"/>
  <c r="X15" i="36"/>
</calcChain>
</file>

<file path=xl/sharedStrings.xml><?xml version="1.0" encoding="utf-8"?>
<sst xmlns="http://schemas.openxmlformats.org/spreadsheetml/2006/main" count="247" uniqueCount="142">
  <si>
    <t>Year</t>
  </si>
  <si>
    <t>Total</t>
  </si>
  <si>
    <t>Farm</t>
  </si>
  <si>
    <t>Non Profit</t>
  </si>
  <si>
    <t>Commercial</t>
  </si>
  <si>
    <t>Residential</t>
  </si>
  <si>
    <t>School Public K-12</t>
  </si>
  <si>
    <t>School Other</t>
  </si>
  <si>
    <t>Total Qty</t>
  </si>
  <si>
    <t>Qty</t>
  </si>
  <si>
    <t>Non-Residential</t>
  </si>
  <si>
    <t>Capacity (Kw)</t>
  </si>
  <si>
    <t>Total (Kw)</t>
  </si>
  <si>
    <t>Residential (Kw)</t>
  </si>
  <si>
    <t>Capacity</t>
  </si>
  <si>
    <t>Total of All Projects (Kw)</t>
  </si>
  <si>
    <t>Total Capacity</t>
  </si>
  <si>
    <t>Registration Complete</t>
  </si>
  <si>
    <t>No</t>
  </si>
  <si>
    <t>Accepted</t>
  </si>
  <si>
    <t>EDC</t>
  </si>
  <si>
    <t>As-Built Incomplete</t>
  </si>
  <si>
    <t>Onsite Inspection</t>
  </si>
  <si>
    <t>Verification Waiver</t>
  </si>
  <si>
    <t>Non -Residential</t>
  </si>
  <si>
    <t>&gt;= 1000 Kw</t>
  </si>
  <si>
    <t>2001-2011</t>
  </si>
  <si>
    <t>&lt; = 100 (Kw)</t>
  </si>
  <si>
    <r>
      <t>Grid Supply</t>
    </r>
    <r>
      <rPr>
        <sz val="11"/>
        <rFont val="Arial"/>
        <family val="2"/>
      </rPr>
      <t xml:space="preserve"> (Kw)</t>
    </r>
  </si>
  <si>
    <r>
      <t xml:space="preserve">Non-Residential                   </t>
    </r>
    <r>
      <rPr>
        <sz val="11"/>
        <rFont val="Arial"/>
        <family val="2"/>
      </rPr>
      <t>&gt; 100  to &lt; 1000 Kw</t>
    </r>
  </si>
  <si>
    <t>Total with Estimated Installations:</t>
  </si>
  <si>
    <t>SRP Registration Program Status Definitions</t>
  </si>
  <si>
    <t>An SRP Acceptance Letter has been issued</t>
  </si>
  <si>
    <t>The Final As-Built packet has been submitted</t>
  </si>
  <si>
    <t>The Final As-Built packet has been submitted and deemed incomplete</t>
  </si>
  <si>
    <t>The SRP Registration has been randomly selected for an on-site inspection and will be performed by an SRP Program Inspector</t>
  </si>
  <si>
    <t>The SRP Registration has been randomly selected for a verification waiver</t>
  </si>
  <si>
    <t>The inspection has passed or the verification waiver notice has been sent.  The project is complete and the NJ Certification Number was emailed to the system owner</t>
  </si>
  <si>
    <t>Estimated Installations:</t>
  </si>
  <si>
    <t>Description</t>
  </si>
  <si>
    <t>Project Qty</t>
  </si>
  <si>
    <t>Subsection q</t>
  </si>
  <si>
    <t>Subsection s</t>
  </si>
  <si>
    <t>Subsection t</t>
  </si>
  <si>
    <t>Totals</t>
  </si>
  <si>
    <t>% of Installed Capacity</t>
  </si>
  <si>
    <t>Total Capacity (kW)</t>
  </si>
  <si>
    <t>Pre Solar Act</t>
  </si>
  <si>
    <t xml:space="preserve">Total Capacity </t>
  </si>
  <si>
    <t>2015-2016 QA/QC</t>
  </si>
  <si>
    <t>Grid Supply</t>
  </si>
  <si>
    <t>Interconnection Type</t>
  </si>
  <si>
    <t># Projects</t>
  </si>
  <si>
    <t>Behind the meter</t>
  </si>
  <si>
    <t>Municipality</t>
  </si>
  <si>
    <t>University Public</t>
  </si>
  <si>
    <t>University Private</t>
  </si>
  <si>
    <t>TPO Code</t>
  </si>
  <si>
    <t>Percent of Capacity</t>
  </si>
  <si>
    <t>Did Not use TPO</t>
  </si>
  <si>
    <t>Used TPO</t>
  </si>
  <si>
    <t>Blank</t>
  </si>
  <si>
    <t>Unknown</t>
  </si>
  <si>
    <t xml:space="preserve">Description of Codes Used In Project List </t>
  </si>
  <si>
    <t>County Code</t>
  </si>
  <si>
    <t>County</t>
  </si>
  <si>
    <t>Sussex</t>
  </si>
  <si>
    <t>Warren</t>
  </si>
  <si>
    <t>Morris</t>
  </si>
  <si>
    <t>Hunterdon</t>
  </si>
  <si>
    <t>Somerset</t>
  </si>
  <si>
    <t>TPO = Third Party Ownership</t>
  </si>
  <si>
    <t>Passaic</t>
  </si>
  <si>
    <t>Bergen</t>
  </si>
  <si>
    <t>Hudson</t>
  </si>
  <si>
    <t>Essex</t>
  </si>
  <si>
    <t>Union</t>
  </si>
  <si>
    <t>Middlesex</t>
  </si>
  <si>
    <t>Mercer</t>
  </si>
  <si>
    <t>Burlington</t>
  </si>
  <si>
    <t>Camden</t>
  </si>
  <si>
    <t>Gloucester</t>
  </si>
  <si>
    <t>Salem</t>
  </si>
  <si>
    <t>Monmouth</t>
  </si>
  <si>
    <t>Ocean</t>
  </si>
  <si>
    <t>Atlantic</t>
  </si>
  <si>
    <t>Cumberland</t>
  </si>
  <si>
    <t>Cape May</t>
  </si>
  <si>
    <t>Installed Capacity (Kw)</t>
  </si>
  <si>
    <t>% Installed Capacity</t>
  </si>
  <si>
    <t>TOTALS</t>
  </si>
  <si>
    <t>Yes</t>
  </si>
  <si>
    <t>Installed Capacity (kW)</t>
  </si>
  <si>
    <t>Unkown</t>
  </si>
  <si>
    <t>Onsite Complete - Grid Supply</t>
  </si>
  <si>
    <t>Final As-Built Received &amp; Final As-Built Received -Grid Supply</t>
  </si>
  <si>
    <t>QA/QC Status: QC Selected</t>
  </si>
  <si>
    <t>QA/QC Status: Complete</t>
  </si>
  <si>
    <t>QA Selected</t>
  </si>
  <si>
    <t>HW Historical Status -- Date the project received a waiver of verification</t>
  </si>
  <si>
    <t>HW Historical Status -- Date the project was selected for an on site solar verification</t>
  </si>
  <si>
    <t>HW Historical Status -- Date the project was issued a NJ Certification Number</t>
  </si>
  <si>
    <t>2016 w/ PTO prior to 1/1/15</t>
  </si>
  <si>
    <t>Grid Supply (kW)</t>
  </si>
  <si>
    <t>Total of All Projects (kW)</t>
  </si>
  <si>
    <t>&lt; = 100 kW</t>
  </si>
  <si>
    <t>&gt; 100 to &lt; 1000 kW</t>
  </si>
  <si>
    <t>&gt; = 1000 kW</t>
  </si>
  <si>
    <t xml:space="preserve">Capacity </t>
  </si>
  <si>
    <t>* 2016 w/ PTO prior to 1/1/15 = this row includes those registrations processed in 2016 with a PTO prior to 1/1/15.</t>
  </si>
  <si>
    <t xml:space="preserve">* 2015-2016 QA/QC = this row includes those registrations processed by HW with a QA/QC date in 2015 and 2016, with PTO dated prior to 1/1/15.  </t>
  </si>
  <si>
    <t>* 2001-2014 = data reported by Honeywell (HW) based on QA/QC date.</t>
  </si>
  <si>
    <t>* 2015-2016 = capacity based on PTO Date.</t>
  </si>
  <si>
    <t>Government</t>
  </si>
  <si>
    <t>Sunlit</t>
  </si>
  <si>
    <t>Customer Type</t>
  </si>
  <si>
    <t>BEHIND THE METER Project Installations by Customer Type</t>
  </si>
  <si>
    <t>GRID SUPPLY Project Installations by Subsection</t>
  </si>
  <si>
    <t>New Jersey Solar Installations Annually as of 11/30/16</t>
  </si>
  <si>
    <t>New Jersey Solar Installations by Month as of 11/30/16</t>
  </si>
  <si>
    <t>Previously Reported through 10/31/16</t>
  </si>
  <si>
    <t>Difference between 10/31/16 and 11/30/16 Report</t>
  </si>
  <si>
    <t>Year Aggregate (QA/QC) &amp; Monthly 2015 &amp; 2016</t>
  </si>
  <si>
    <t>Difference</t>
  </si>
  <si>
    <t>SRP33910 (Syncarpha)</t>
  </si>
  <si>
    <t xml:space="preserve">Note:  The above tables provide a summary of responses regarding the use of Third Party Ownership (TPO) as reported on the SRP Registration form by the registrant. The quantities for the projects that are listed as "Unknown" are provided as a reference but are not included in the Totals or the Percent of Capacity calculation. </t>
  </si>
  <si>
    <t>Initial Registration                  Capacity (kW)</t>
  </si>
  <si>
    <t>Final Installed            Capacity (kW)</t>
  </si>
  <si>
    <t>Registration               (Subsection t)</t>
  </si>
  <si>
    <t>Behind the Meter Project Installations</t>
  </si>
  <si>
    <t>ALL Customer Types</t>
  </si>
  <si>
    <t>Project Installations as of 11/30/16</t>
  </si>
  <si>
    <t xml:space="preserve">Summary of THIRD PARTY OWNERSHIP (TPO) </t>
  </si>
  <si>
    <t>* Estimated Installations = PTO dates have all been entered.  The estimated installations will be removed from all future reports.</t>
  </si>
  <si>
    <t>Installed Capacity by County as of 11/30/16</t>
  </si>
  <si>
    <t>New Jersey Solar Installations by Interconnection Type as of 11/30/16</t>
  </si>
  <si>
    <t>Note: Once a Permission to Operate (PTO) is received, the date is updated in our system and the capacity listed in the initial registration is included in the installation report.  Although the PTO was received, the capacity is not updated in our system until the final as-built has been received and reviewed.</t>
  </si>
  <si>
    <t xml:space="preserve">Total Capacity (kW) </t>
  </si>
  <si>
    <r>
      <rPr>
        <b/>
        <i/>
        <sz val="11"/>
        <rFont val="Arial"/>
        <family val="2"/>
      </rPr>
      <t>Note:</t>
    </r>
    <r>
      <rPr>
        <i/>
        <sz val="11"/>
        <rFont val="Arial"/>
        <family val="2"/>
      </rPr>
      <t xml:space="preserve"> Prior to March 1, 2016, the month in which a solar project was reported as installed was based upon the date the final registration package reached QA/QC status.  Starting with the report in May of 2016, the month in which a project is reported as installed is based upon the date the project received permission to operate (PTO) from its electric distribution company (EDC).
The change in methodology results in a more accurate representation of when a project was installed.  However, the monthly installations shown above include only those projects that have reported a PTO date to the SRP processing team.  The actual amount installed in any month will not be known until all projects installed in that month submit a PTO date.  Therefore, for example, the amount shown for any given month should not be interpreted as what was installed in that month.  Alternatively, it represents only the projects installed in that month that have reported a PTO date as of the date of the report.
Based on the above data, we are seeing a lag time of well over 2-3 months between when a project obtains a PTO and when it submits the PTO to the SRP team.  The monthly installation number will be updated as additional PTO dates are reported.
</t>
    </r>
  </si>
  <si>
    <r>
      <rPr>
        <b/>
        <i/>
        <sz val="11"/>
        <color theme="1"/>
        <rFont val="Arial"/>
        <family val="2"/>
      </rPr>
      <t xml:space="preserve">Note 2: </t>
    </r>
    <r>
      <rPr>
        <i/>
        <sz val="11"/>
        <color theme="1"/>
        <rFont val="Arial"/>
        <family val="2"/>
      </rPr>
      <t>Once a Permission to Operate (PTO) is received, the date is updated in our system and the capacity listed in the initial registration is included in the installation report.  Although the PTO was received, the capacity is not updated in our system until the final as-built has been received and reviewed.  The project listed below was included in the October installation report based on the capacity listed in the initial registration.  The capacity in the November report is modified to reflect the installed capacity reported in the final as-built.</t>
    </r>
  </si>
  <si>
    <r>
      <t xml:space="preserve">Note 1: </t>
    </r>
    <r>
      <rPr>
        <i/>
        <sz val="11"/>
        <color theme="1"/>
        <rFont val="Arial"/>
        <family val="2"/>
      </rPr>
      <t>We received an October PTO for a subsection q which has been added to the November installation report (7,150 kW).</t>
    </r>
  </si>
  <si>
    <t>RESIDENTIAL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</si>
</sst>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_(* \(#,##0\);_(* &quot;-&quot;??_);_(@_)"/>
    <numFmt numFmtId="166" formatCode="#,##0.0"/>
    <numFmt numFmtId="167" formatCode="0.0%"/>
    <numFmt numFmtId="168" formatCode="_(* #,##0.0_);_(* \(#,##0.0\);_(* &quot;-&quot;??_);_(@_)"/>
    <numFmt numFmtId="169" formatCode="0.000"/>
  </numFmts>
  <fonts count="35" x14ac:knownFonts="1">
    <font>
      <sz val="10"/>
      <name val="Arial"/>
    </font>
    <font>
      <sz val="11"/>
      <color theme="1"/>
      <name val="Calibri"/>
      <family val="2"/>
      <scheme val="minor"/>
    </font>
    <font>
      <sz val="11"/>
      <color theme="1"/>
      <name val="Calibri"/>
      <family val="2"/>
      <scheme val="minor"/>
    </font>
    <font>
      <sz val="10"/>
      <name val="Arial"/>
      <family val="2"/>
    </font>
    <font>
      <sz val="11"/>
      <name val="Arial"/>
      <family val="2"/>
    </font>
    <font>
      <b/>
      <sz val="14"/>
      <name val="Arial"/>
      <family val="2"/>
    </font>
    <font>
      <b/>
      <sz val="12"/>
      <name val="Arial"/>
      <family val="2"/>
    </font>
    <font>
      <b/>
      <sz val="11"/>
      <name val="Arial"/>
      <family val="2"/>
    </font>
    <font>
      <sz val="10"/>
      <color indexed="8"/>
      <name val="Arial"/>
      <family val="2"/>
    </font>
    <font>
      <sz val="11"/>
      <color indexed="8"/>
      <name val="Arial"/>
      <family val="2"/>
    </font>
    <font>
      <b/>
      <sz val="11"/>
      <name val="Arial"/>
      <family val="2"/>
    </font>
    <font>
      <sz val="10"/>
      <name val="Arial"/>
      <family val="2"/>
    </font>
    <font>
      <sz val="12"/>
      <name val="Arial"/>
      <family val="2"/>
    </font>
    <font>
      <b/>
      <sz val="11"/>
      <color indexed="8"/>
      <name val="Arial"/>
      <family val="2"/>
    </font>
    <font>
      <sz val="11"/>
      <name val="Arial"/>
      <family val="2"/>
    </font>
    <font>
      <i/>
      <sz val="11"/>
      <name val="Arial"/>
      <family val="2"/>
    </font>
    <font>
      <b/>
      <i/>
      <sz val="11"/>
      <color theme="1"/>
      <name val="Arial"/>
      <family val="2"/>
    </font>
    <font>
      <b/>
      <i/>
      <sz val="11"/>
      <color indexed="8"/>
      <name val="Arial"/>
      <family val="2"/>
    </font>
    <font>
      <sz val="11"/>
      <color theme="1" tint="0.249977111117893"/>
      <name val="Arial"/>
      <family val="2"/>
    </font>
    <font>
      <i/>
      <sz val="11"/>
      <color indexed="8"/>
      <name val="Arial"/>
      <family val="2"/>
    </font>
    <font>
      <i/>
      <sz val="11"/>
      <color theme="1"/>
      <name val="Arial"/>
      <family val="2"/>
    </font>
    <font>
      <b/>
      <sz val="14"/>
      <color theme="1"/>
      <name val="Arial"/>
      <family val="2"/>
    </font>
    <font>
      <i/>
      <sz val="11"/>
      <color theme="1" tint="0.249977111117893"/>
      <name val="Arial"/>
      <family val="2"/>
    </font>
    <font>
      <b/>
      <i/>
      <sz val="11"/>
      <color theme="1" tint="0.249977111117893"/>
      <name val="Arial"/>
      <family val="2"/>
    </font>
    <font>
      <b/>
      <sz val="11"/>
      <color theme="1" tint="0.249977111117893"/>
      <name val="Arial"/>
      <family val="2"/>
    </font>
    <font>
      <sz val="10"/>
      <name val="Arial"/>
      <family val="2"/>
    </font>
    <font>
      <sz val="11"/>
      <color theme="1"/>
      <name val="Arial"/>
      <family val="2"/>
    </font>
    <font>
      <sz val="11"/>
      <color theme="1" tint="0.34998626667073579"/>
      <name val="Arial"/>
      <family val="2"/>
    </font>
    <font>
      <i/>
      <sz val="11"/>
      <color theme="1" tint="0.34998626667073579"/>
      <name val="Arial"/>
      <family val="2"/>
    </font>
    <font>
      <b/>
      <sz val="12"/>
      <color theme="1"/>
      <name val="Arial"/>
      <family val="2"/>
    </font>
    <font>
      <sz val="12"/>
      <color theme="1"/>
      <name val="Arial"/>
      <family val="2"/>
    </font>
    <font>
      <b/>
      <i/>
      <sz val="11"/>
      <name val="Arial"/>
      <family val="2"/>
    </font>
    <font>
      <b/>
      <sz val="11"/>
      <color theme="1"/>
      <name val="Arial"/>
      <family val="2"/>
    </font>
    <font>
      <b/>
      <i/>
      <sz val="11"/>
      <color rgb="FFFF0000"/>
      <name val="Arial"/>
      <family val="2"/>
    </font>
    <font>
      <i/>
      <sz val="11"/>
      <color rgb="FFFF0000"/>
      <name val="Arial"/>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FFDD"/>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0">
    <xf numFmtId="0" fontId="0" fillId="0" borderId="0"/>
    <xf numFmtId="43" fontId="3" fillId="0" borderId="0" applyFont="0" applyFill="0" applyBorder="0" applyAlignment="0" applyProtection="0"/>
    <xf numFmtId="0" fontId="11" fillId="0" borderId="0"/>
    <xf numFmtId="0" fontId="4" fillId="0" borderId="0"/>
    <xf numFmtId="0" fontId="4" fillId="0" borderId="0"/>
    <xf numFmtId="0" fontId="8" fillId="0" borderId="0"/>
    <xf numFmtId="0" fontId="2" fillId="0" borderId="0"/>
    <xf numFmtId="9" fontId="25" fillId="0" borderId="0" applyFont="0" applyFill="0" applyBorder="0" applyAlignment="0" applyProtection="0"/>
    <xf numFmtId="0" fontId="1" fillId="0" borderId="0"/>
    <xf numFmtId="43" fontId="1" fillId="0" borderId="0" applyFont="0" applyFill="0" applyBorder="0" applyAlignment="0" applyProtection="0"/>
  </cellStyleXfs>
  <cellXfs count="336">
    <xf numFmtId="0" fontId="0" fillId="0" borderId="0" xfId="0"/>
    <xf numFmtId="0" fontId="4" fillId="0" borderId="0" xfId="3" applyFill="1"/>
    <xf numFmtId="0" fontId="0" fillId="2" borderId="0" xfId="0" applyFill="1" applyBorder="1" applyAlignment="1"/>
    <xf numFmtId="0" fontId="5" fillId="2" borderId="0" xfId="4" applyFont="1" applyFill="1" applyBorder="1" applyAlignment="1">
      <alignment vertical="center"/>
    </xf>
    <xf numFmtId="0" fontId="4" fillId="3" borderId="0" xfId="3" applyFill="1"/>
    <xf numFmtId="0" fontId="7" fillId="3" borderId="1" xfId="3" applyFont="1" applyFill="1" applyBorder="1" applyAlignment="1">
      <alignment horizontal="center"/>
    </xf>
    <xf numFmtId="0" fontId="7" fillId="3" borderId="1" xfId="3" applyFont="1" applyFill="1" applyBorder="1" applyAlignment="1">
      <alignment horizontal="center" wrapText="1"/>
    </xf>
    <xf numFmtId="0" fontId="4" fillId="3" borderId="0" xfId="3" applyFill="1" applyBorder="1"/>
    <xf numFmtId="0" fontId="4" fillId="0" borderId="0" xfId="3" applyFill="1" applyBorder="1"/>
    <xf numFmtId="164" fontId="9" fillId="3" borderId="0" xfId="5" applyNumberFormat="1" applyFont="1" applyFill="1" applyBorder="1" applyAlignment="1">
      <alignment horizontal="right"/>
    </xf>
    <xf numFmtId="0" fontId="7" fillId="5" borderId="1" xfId="3" applyFont="1" applyFill="1" applyBorder="1" applyAlignment="1">
      <alignment horizontal="center" wrapText="1"/>
    </xf>
    <xf numFmtId="0" fontId="7" fillId="4" borderId="1" xfId="3" applyFont="1" applyFill="1" applyBorder="1" applyAlignment="1">
      <alignment horizontal="center" wrapText="1"/>
    </xf>
    <xf numFmtId="0" fontId="10" fillId="3" borderId="1" xfId="3" quotePrefix="1" applyFont="1" applyFill="1" applyBorder="1" applyAlignment="1">
      <alignment horizontal="center" wrapText="1"/>
    </xf>
    <xf numFmtId="3" fontId="9" fillId="3" borderId="0" xfId="1" applyNumberFormat="1" applyFont="1" applyFill="1" applyBorder="1" applyAlignment="1">
      <alignment horizontal="center" wrapText="1"/>
    </xf>
    <xf numFmtId="4" fontId="14" fillId="3" borderId="0" xfId="1" applyNumberFormat="1" applyFont="1" applyFill="1" applyBorder="1" applyAlignment="1">
      <alignment horizontal="center"/>
    </xf>
    <xf numFmtId="3" fontId="9" fillId="3" borderId="0" xfId="5" applyNumberFormat="1" applyFont="1" applyFill="1" applyBorder="1" applyAlignment="1">
      <alignment horizontal="center"/>
    </xf>
    <xf numFmtId="4" fontId="9" fillId="3" borderId="0" xfId="5" applyNumberFormat="1" applyFont="1" applyFill="1" applyBorder="1" applyAlignment="1">
      <alignment horizontal="center"/>
    </xf>
    <xf numFmtId="3" fontId="13" fillId="5" borderId="1" xfId="1" applyNumberFormat="1" applyFont="1" applyFill="1" applyBorder="1" applyAlignment="1">
      <alignment horizontal="center" wrapText="1"/>
    </xf>
    <xf numFmtId="3" fontId="13" fillId="4" borderId="1" xfId="1" applyNumberFormat="1" applyFont="1" applyFill="1" applyBorder="1" applyAlignment="1">
      <alignment horizontal="center" wrapText="1"/>
    </xf>
    <xf numFmtId="3" fontId="13" fillId="3" borderId="0" xfId="1" applyNumberFormat="1" applyFont="1" applyFill="1" applyBorder="1" applyAlignment="1">
      <alignment horizontal="center" wrapText="1"/>
    </xf>
    <xf numFmtId="4" fontId="7" fillId="3" borderId="0" xfId="1" applyNumberFormat="1" applyFont="1" applyFill="1" applyBorder="1" applyAlignment="1">
      <alignment horizontal="center"/>
    </xf>
    <xf numFmtId="0" fontId="12" fillId="0" borderId="0" xfId="0" applyFont="1" applyBorder="1"/>
    <xf numFmtId="3" fontId="4" fillId="3" borderId="1" xfId="3" applyNumberFormat="1" applyFont="1" applyFill="1" applyBorder="1" applyAlignment="1">
      <alignment horizontal="center" vertical="center" wrapText="1"/>
    </xf>
    <xf numFmtId="0" fontId="4" fillId="3" borderId="0" xfId="3" applyFill="1" applyAlignment="1">
      <alignment horizontal="center" vertical="center"/>
    </xf>
    <xf numFmtId="0" fontId="13" fillId="3" borderId="1" xfId="5" quotePrefix="1" applyNumberFormat="1" applyFont="1" applyFill="1" applyBorder="1" applyAlignment="1">
      <alignment horizontal="center" vertical="center"/>
    </xf>
    <xf numFmtId="3" fontId="9" fillId="3" borderId="1" xfId="1" applyNumberFormat="1" applyFont="1" applyFill="1" applyBorder="1" applyAlignment="1">
      <alignment horizontal="center" vertical="center" wrapText="1"/>
    </xf>
    <xf numFmtId="3" fontId="14" fillId="3" borderId="1" xfId="1" applyNumberFormat="1" applyFont="1" applyFill="1" applyBorder="1" applyAlignment="1">
      <alignment horizontal="center" vertical="center"/>
    </xf>
    <xf numFmtId="0" fontId="18" fillId="3" borderId="0" xfId="3" applyFont="1" applyFill="1" applyAlignment="1">
      <alignment horizontal="center"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12" fillId="2" borderId="0" xfId="0" applyFont="1" applyFill="1" applyBorder="1" applyAlignment="1"/>
    <xf numFmtId="0" fontId="0" fillId="0" borderId="14" xfId="0" applyBorder="1"/>
    <xf numFmtId="0" fontId="0" fillId="0" borderId="8" xfId="0" applyBorder="1"/>
    <xf numFmtId="0" fontId="0" fillId="0" borderId="15" xfId="0" applyBorder="1"/>
    <xf numFmtId="0" fontId="3" fillId="2" borderId="0" xfId="0" applyFont="1" applyFill="1" applyBorder="1" applyAlignment="1"/>
    <xf numFmtId="0" fontId="5" fillId="2" borderId="12" xfId="4" applyFont="1" applyFill="1" applyBorder="1" applyAlignment="1">
      <alignment horizontal="left" vertical="center"/>
    </xf>
    <xf numFmtId="0" fontId="5" fillId="2" borderId="0" xfId="4" applyFont="1" applyFill="1" applyBorder="1" applyAlignment="1">
      <alignment horizontal="left" vertical="center"/>
    </xf>
    <xf numFmtId="0" fontId="5" fillId="2" borderId="13" xfId="4" applyFont="1" applyFill="1" applyBorder="1" applyAlignment="1">
      <alignment horizontal="left" vertical="center"/>
    </xf>
    <xf numFmtId="0" fontId="12" fillId="0" borderId="0" xfId="0" applyNumberFormat="1" applyFont="1" applyBorder="1" applyAlignment="1"/>
    <xf numFmtId="0" fontId="3" fillId="2" borderId="13" xfId="0" applyFont="1" applyFill="1" applyBorder="1" applyAlignment="1">
      <alignment horizontal="left"/>
    </xf>
    <xf numFmtId="3" fontId="7" fillId="4" borderId="1" xfId="1" applyNumberFormat="1" applyFont="1" applyFill="1" applyBorder="1" applyAlignment="1">
      <alignment horizontal="center"/>
    </xf>
    <xf numFmtId="3" fontId="4" fillId="3" borderId="1" xfId="1" applyNumberFormat="1" applyFont="1" applyFill="1" applyBorder="1" applyAlignment="1">
      <alignment horizontal="center" vertical="center" wrapText="1"/>
    </xf>
    <xf numFmtId="0" fontId="15" fillId="3" borderId="0" xfId="3" applyFont="1" applyFill="1" applyAlignment="1">
      <alignment horizontal="left" vertical="top" wrapText="1"/>
    </xf>
    <xf numFmtId="3" fontId="4" fillId="0" borderId="0" xfId="3" applyNumberFormat="1" applyFont="1" applyFill="1" applyBorder="1" applyAlignment="1">
      <alignment horizontal="center" vertical="center" wrapText="1"/>
    </xf>
    <xf numFmtId="3" fontId="17" fillId="7" borderId="1" xfId="1" applyNumberFormat="1" applyFont="1" applyFill="1" applyBorder="1" applyAlignment="1">
      <alignment horizontal="center" wrapText="1"/>
    </xf>
    <xf numFmtId="0" fontId="15" fillId="3" borderId="0" xfId="3" applyFont="1" applyFill="1" applyAlignment="1">
      <alignment horizontal="center" vertical="center"/>
    </xf>
    <xf numFmtId="0" fontId="15" fillId="3" borderId="0" xfId="3" applyFont="1" applyFill="1" applyAlignment="1">
      <alignment horizontal="left" vertical="center" wrapText="1"/>
    </xf>
    <xf numFmtId="0" fontId="5" fillId="3" borderId="0" xfId="3" applyFont="1" applyFill="1" applyBorder="1" applyAlignment="1">
      <alignment horizontal="center"/>
    </xf>
    <xf numFmtId="0" fontId="7" fillId="0" borderId="0" xfId="3" applyFont="1" applyFill="1" applyBorder="1" applyAlignment="1">
      <alignment horizontal="center" vertical="center"/>
    </xf>
    <xf numFmtId="0" fontId="7" fillId="0" borderId="0" xfId="3" applyFont="1" applyFill="1" applyBorder="1" applyAlignment="1">
      <alignment horizontal="center" wrapText="1"/>
    </xf>
    <xf numFmtId="3" fontId="15" fillId="0" borderId="0" xfId="3" applyNumberFormat="1" applyFont="1" applyFill="1" applyBorder="1" applyAlignment="1">
      <alignment horizontal="center" vertical="center" wrapText="1"/>
    </xf>
    <xf numFmtId="3" fontId="14" fillId="0" borderId="0" xfId="1" applyNumberFormat="1" applyFont="1" applyFill="1" applyBorder="1" applyAlignment="1">
      <alignment horizontal="center" vertical="center"/>
    </xf>
    <xf numFmtId="3" fontId="14" fillId="0" borderId="0" xfId="1" applyNumberFormat="1" applyFont="1" applyFill="1" applyBorder="1" applyAlignment="1">
      <alignment horizontal="center"/>
    </xf>
    <xf numFmtId="3" fontId="7" fillId="0" borderId="0" xfId="1" applyNumberFormat="1" applyFont="1" applyFill="1" applyBorder="1" applyAlignment="1">
      <alignment horizontal="center"/>
    </xf>
    <xf numFmtId="0" fontId="15" fillId="0" borderId="0" xfId="3" applyFont="1" applyFill="1" applyAlignment="1">
      <alignment horizontal="left" vertical="center" wrapText="1"/>
    </xf>
    <xf numFmtId="0" fontId="15" fillId="0" borderId="0" xfId="3" applyFont="1" applyFill="1" applyAlignment="1">
      <alignment horizontal="left" vertical="top" wrapText="1"/>
    </xf>
    <xf numFmtId="0" fontId="15" fillId="3" borderId="0" xfId="3" applyFont="1" applyFill="1" applyAlignment="1">
      <alignment vertical="center"/>
    </xf>
    <xf numFmtId="0" fontId="0" fillId="3" borderId="0" xfId="0" applyFill="1"/>
    <xf numFmtId="0" fontId="22" fillId="3" borderId="0" xfId="3" applyFont="1" applyFill="1" applyBorder="1"/>
    <xf numFmtId="4" fontId="4" fillId="0" borderId="0" xfId="3" applyNumberFormat="1" applyFill="1"/>
    <xf numFmtId="3" fontId="4" fillId="0" borderId="0" xfId="3" applyNumberFormat="1" applyFill="1"/>
    <xf numFmtId="0" fontId="5" fillId="3" borderId="0" xfId="3" applyFont="1" applyFill="1" applyBorder="1" applyAlignment="1">
      <alignment horizontal="center"/>
    </xf>
    <xf numFmtId="3" fontId="19" fillId="9" borderId="1" xfId="1" applyNumberFormat="1" applyFont="1" applyFill="1" applyBorder="1" applyAlignment="1">
      <alignment horizontal="center" wrapText="1"/>
    </xf>
    <xf numFmtId="3" fontId="22" fillId="5" borderId="1" xfId="3" applyNumberFormat="1" applyFont="1" applyFill="1" applyBorder="1" applyAlignment="1">
      <alignment horizontal="center"/>
    </xf>
    <xf numFmtId="0" fontId="23" fillId="0" borderId="1" xfId="3" applyFont="1" applyFill="1" applyBorder="1" applyAlignment="1">
      <alignment horizontal="center" wrapText="1"/>
    </xf>
    <xf numFmtId="3" fontId="18" fillId="0" borderId="0" xfId="1" applyNumberFormat="1" applyFont="1" applyFill="1" applyBorder="1" applyAlignment="1">
      <alignment horizontal="center"/>
    </xf>
    <xf numFmtId="0" fontId="18" fillId="3" borderId="0" xfId="3" applyFont="1" applyFill="1"/>
    <xf numFmtId="3" fontId="18" fillId="5" borderId="1" xfId="3" applyNumberFormat="1" applyFont="1" applyFill="1" applyBorder="1" applyAlignment="1">
      <alignment horizontal="center" vertical="center" wrapText="1"/>
    </xf>
    <xf numFmtId="3" fontId="22" fillId="5" borderId="1" xfId="3" applyNumberFormat="1" applyFont="1" applyFill="1" applyBorder="1" applyAlignment="1">
      <alignment horizontal="center" vertical="center"/>
    </xf>
    <xf numFmtId="0" fontId="6" fillId="3" borderId="0" xfId="3" applyFont="1" applyFill="1"/>
    <xf numFmtId="43" fontId="7" fillId="3" borderId="1" xfId="3" applyNumberFormat="1" applyFont="1" applyFill="1" applyBorder="1" applyAlignment="1">
      <alignment horizontal="center" wrapText="1"/>
    </xf>
    <xf numFmtId="0" fontId="7" fillId="3" borderId="1" xfId="3" quotePrefix="1" applyFont="1" applyFill="1" applyBorder="1" applyAlignment="1">
      <alignment horizontal="center" wrapText="1"/>
    </xf>
    <xf numFmtId="0" fontId="9" fillId="3" borderId="1" xfId="5" applyFont="1" applyFill="1" applyBorder="1" applyAlignment="1">
      <alignment horizontal="left" wrapText="1"/>
    </xf>
    <xf numFmtId="0" fontId="6" fillId="0" borderId="1" xfId="0" applyFont="1" applyBorder="1" applyAlignment="1">
      <alignment horizontal="center" wrapText="1"/>
    </xf>
    <xf numFmtId="0" fontId="6" fillId="0" borderId="1" xfId="0" applyFont="1" applyBorder="1" applyAlignment="1">
      <alignment horizontal="center"/>
    </xf>
    <xf numFmtId="0" fontId="12" fillId="0" borderId="1" xfId="0" applyNumberFormat="1" applyFont="1" applyBorder="1" applyAlignment="1">
      <alignment horizontal="center"/>
    </xf>
    <xf numFmtId="0" fontId="12" fillId="0" borderId="1" xfId="0" applyFont="1" applyBorder="1"/>
    <xf numFmtId="0" fontId="0" fillId="3" borderId="9" xfId="0" applyFill="1" applyBorder="1"/>
    <xf numFmtId="0" fontId="0" fillId="3" borderId="10" xfId="0" applyFill="1" applyBorder="1"/>
    <xf numFmtId="0" fontId="0" fillId="3" borderId="12" xfId="0" applyFill="1" applyBorder="1"/>
    <xf numFmtId="0" fontId="15" fillId="0" borderId="12" xfId="3" applyFont="1" applyFill="1" applyBorder="1" applyAlignment="1">
      <alignment horizontal="left" vertical="center" wrapText="1"/>
    </xf>
    <xf numFmtId="0" fontId="15" fillId="3" borderId="12" xfId="3" applyFont="1" applyFill="1" applyBorder="1" applyAlignment="1">
      <alignment vertical="center"/>
    </xf>
    <xf numFmtId="0" fontId="0" fillId="3" borderId="14" xfId="0" applyFill="1" applyBorder="1"/>
    <xf numFmtId="0" fontId="0" fillId="3" borderId="8" xfId="0" applyFill="1" applyBorder="1"/>
    <xf numFmtId="3" fontId="4" fillId="0" borderId="0" xfId="3" applyNumberFormat="1" applyFill="1" applyBorder="1"/>
    <xf numFmtId="3" fontId="4" fillId="3" borderId="0" xfId="3" applyNumberFormat="1" applyFill="1"/>
    <xf numFmtId="0" fontId="12" fillId="3" borderId="0" xfId="2" applyFont="1" applyFill="1"/>
    <xf numFmtId="0" fontId="15" fillId="0" borderId="0" xfId="3" applyFont="1" applyFill="1" applyAlignment="1">
      <alignment horizontal="left" vertical="center"/>
    </xf>
    <xf numFmtId="0" fontId="5" fillId="3" borderId="0" xfId="3" applyFont="1" applyFill="1" applyBorder="1" applyAlignment="1">
      <alignment horizontal="center"/>
    </xf>
    <xf numFmtId="0" fontId="5" fillId="3" borderId="0" xfId="2" applyFont="1" applyFill="1" applyAlignment="1">
      <alignment horizontal="center" vertical="center"/>
    </xf>
    <xf numFmtId="3" fontId="22" fillId="5" borderId="1" xfId="3" applyNumberFormat="1" applyFont="1" applyFill="1" applyBorder="1" applyAlignment="1">
      <alignment horizontal="center" vertical="center" wrapText="1"/>
    </xf>
    <xf numFmtId="3" fontId="22" fillId="0" borderId="0" xfId="1" applyNumberFormat="1" applyFont="1" applyFill="1" applyBorder="1" applyAlignment="1">
      <alignment horizontal="center"/>
    </xf>
    <xf numFmtId="3" fontId="23" fillId="0" borderId="0" xfId="1" applyNumberFormat="1" applyFont="1" applyFill="1" applyBorder="1" applyAlignment="1">
      <alignment horizontal="center"/>
    </xf>
    <xf numFmtId="0" fontId="22" fillId="3" borderId="0" xfId="3" applyFont="1" applyFill="1"/>
    <xf numFmtId="3" fontId="22" fillId="12" borderId="1" xfId="3" applyNumberFormat="1" applyFont="1" applyFill="1" applyBorder="1" applyAlignment="1">
      <alignment horizontal="center" vertical="center"/>
    </xf>
    <xf numFmtId="3" fontId="22" fillId="6" borderId="1" xfId="3" applyNumberFormat="1" applyFont="1" applyFill="1" applyBorder="1" applyAlignment="1">
      <alignment horizontal="center" vertical="center" wrapText="1"/>
    </xf>
    <xf numFmtId="3" fontId="22" fillId="6" borderId="1" xfId="3" applyNumberFormat="1" applyFont="1" applyFill="1" applyBorder="1" applyAlignment="1">
      <alignment horizontal="center" vertical="center"/>
    </xf>
    <xf numFmtId="3" fontId="22" fillId="4" borderId="1" xfId="3" applyNumberFormat="1" applyFont="1" applyFill="1" applyBorder="1" applyAlignment="1">
      <alignment horizontal="center" vertical="center" wrapText="1"/>
    </xf>
    <xf numFmtId="3" fontId="22" fillId="4" borderId="17" xfId="3" applyNumberFormat="1" applyFont="1" applyFill="1" applyBorder="1" applyAlignment="1">
      <alignment horizontal="center" vertical="center"/>
    </xf>
    <xf numFmtId="3" fontId="22" fillId="4" borderId="1" xfId="3" applyNumberFormat="1" applyFont="1" applyFill="1" applyBorder="1" applyAlignment="1">
      <alignment horizontal="center" vertical="center"/>
    </xf>
    <xf numFmtId="3" fontId="18" fillId="12" borderId="1" xfId="1" applyNumberFormat="1" applyFont="1" applyFill="1" applyBorder="1" applyAlignment="1">
      <alignment horizontal="center" vertical="center"/>
    </xf>
    <xf numFmtId="3" fontId="22" fillId="12" borderId="17" xfId="3" applyNumberFormat="1" applyFont="1" applyFill="1" applyBorder="1" applyAlignment="1">
      <alignment horizontal="center" vertical="center"/>
    </xf>
    <xf numFmtId="3" fontId="22" fillId="12" borderId="1" xfId="1" applyNumberFormat="1" applyFont="1" applyFill="1" applyBorder="1" applyAlignment="1">
      <alignment horizontal="center" vertical="center"/>
    </xf>
    <xf numFmtId="3" fontId="18" fillId="12" borderId="1" xfId="1" applyNumberFormat="1" applyFont="1" applyFill="1" applyBorder="1" applyAlignment="1">
      <alignment horizontal="center"/>
    </xf>
    <xf numFmtId="3" fontId="22" fillId="12" borderId="1" xfId="3" applyNumberFormat="1" applyFont="1" applyFill="1" applyBorder="1" applyAlignment="1">
      <alignment horizontal="center"/>
    </xf>
    <xf numFmtId="3" fontId="22" fillId="12" borderId="1" xfId="1" applyNumberFormat="1" applyFont="1" applyFill="1" applyBorder="1" applyAlignment="1">
      <alignment horizontal="center"/>
    </xf>
    <xf numFmtId="3" fontId="22" fillId="5" borderId="1" xfId="1" applyNumberFormat="1" applyFont="1" applyFill="1" applyBorder="1" applyAlignment="1">
      <alignment horizontal="center" wrapText="1"/>
    </xf>
    <xf numFmtId="0" fontId="7" fillId="8" borderId="1" xfId="3" quotePrefix="1" applyNumberFormat="1" applyFont="1" applyFill="1" applyBorder="1" applyAlignment="1">
      <alignment horizontal="center" vertical="center"/>
    </xf>
    <xf numFmtId="0" fontId="4" fillId="0" borderId="0" xfId="3" applyFill="1" applyAlignment="1">
      <alignment vertical="top"/>
    </xf>
    <xf numFmtId="164" fontId="9" fillId="3" borderId="1" xfId="5" applyNumberFormat="1" applyFont="1" applyFill="1" applyBorder="1" applyAlignment="1">
      <alignment horizontal="center"/>
    </xf>
    <xf numFmtId="168" fontId="4" fillId="0" borderId="0" xfId="1" applyNumberFormat="1" applyFont="1" applyFill="1" applyBorder="1"/>
    <xf numFmtId="0" fontId="7" fillId="6" borderId="1" xfId="3" quotePrefix="1" applyFont="1" applyFill="1" applyBorder="1" applyAlignment="1">
      <alignment horizontal="center" wrapText="1"/>
    </xf>
    <xf numFmtId="165" fontId="13" fillId="6" borderId="1" xfId="1" applyNumberFormat="1" applyFont="1" applyFill="1" applyBorder="1" applyAlignment="1">
      <alignment horizontal="center" wrapText="1"/>
    </xf>
    <xf numFmtId="165" fontId="7" fillId="6" borderId="1" xfId="3" quotePrefix="1" applyNumberFormat="1" applyFont="1" applyFill="1" applyBorder="1" applyAlignment="1">
      <alignment horizontal="center" wrapText="1"/>
    </xf>
    <xf numFmtId="0" fontId="4" fillId="0" borderId="0" xfId="3" applyFill="1" applyAlignment="1">
      <alignment horizontal="center"/>
    </xf>
    <xf numFmtId="0" fontId="6" fillId="0" borderId="0" xfId="3" applyFont="1" applyFill="1" applyBorder="1"/>
    <xf numFmtId="0" fontId="6" fillId="0" borderId="0" xfId="3" applyFont="1" applyFill="1" applyBorder="1" applyAlignment="1">
      <alignment horizontal="center"/>
    </xf>
    <xf numFmtId="164" fontId="9" fillId="0" borderId="0" xfId="5" applyNumberFormat="1" applyFont="1" applyFill="1" applyBorder="1" applyAlignment="1">
      <alignment horizontal="right"/>
    </xf>
    <xf numFmtId="165" fontId="9" fillId="0" borderId="0" xfId="1" applyNumberFormat="1" applyFont="1" applyFill="1" applyBorder="1" applyAlignment="1">
      <alignment horizontal="center" wrapText="1"/>
    </xf>
    <xf numFmtId="0" fontId="9" fillId="0" borderId="0" xfId="5" applyNumberFormat="1" applyFont="1" applyFill="1" applyBorder="1" applyAlignment="1">
      <alignment horizontal="right"/>
    </xf>
    <xf numFmtId="0" fontId="9" fillId="0" borderId="0" xfId="1" applyNumberFormat="1" applyFont="1" applyFill="1" applyBorder="1" applyAlignment="1">
      <alignment horizontal="right" wrapText="1" indent="1"/>
    </xf>
    <xf numFmtId="168" fontId="7" fillId="0" borderId="0" xfId="1" applyNumberFormat="1" applyFont="1" applyFill="1" applyBorder="1"/>
    <xf numFmtId="0" fontId="15" fillId="3" borderId="0" xfId="3" applyFont="1" applyFill="1" applyAlignment="1">
      <alignment vertical="center"/>
    </xf>
    <xf numFmtId="0" fontId="15" fillId="0" borderId="0" xfId="3" applyFont="1" applyFill="1"/>
    <xf numFmtId="0" fontId="15" fillId="3" borderId="0" xfId="3" applyFont="1" applyFill="1" applyAlignment="1">
      <alignment horizontal="center"/>
    </xf>
    <xf numFmtId="0" fontId="15" fillId="3" borderId="0" xfId="3" applyFont="1" applyFill="1" applyAlignment="1">
      <alignment horizontal="right" vertical="top" wrapText="1"/>
    </xf>
    <xf numFmtId="3" fontId="7" fillId="3" borderId="0" xfId="3" applyNumberFormat="1" applyFont="1" applyFill="1" applyAlignment="1">
      <alignment horizontal="right"/>
    </xf>
    <xf numFmtId="3" fontId="15" fillId="0" borderId="0" xfId="3" applyNumberFormat="1" applyFont="1" applyFill="1" applyAlignment="1">
      <alignment horizontal="left" vertical="top" wrapText="1"/>
    </xf>
    <xf numFmtId="4" fontId="7" fillId="0" borderId="0" xfId="1" applyNumberFormat="1" applyFont="1" applyFill="1" applyBorder="1" applyAlignment="1">
      <alignment horizontal="center"/>
    </xf>
    <xf numFmtId="4" fontId="4" fillId="3" borderId="0" xfId="3" applyNumberFormat="1" applyFill="1"/>
    <xf numFmtId="38" fontId="22" fillId="5" borderId="1" xfId="1" applyNumberFormat="1" applyFont="1" applyFill="1" applyBorder="1" applyAlignment="1">
      <alignment horizontal="center" wrapText="1"/>
    </xf>
    <xf numFmtId="38" fontId="22" fillId="5" borderId="1" xfId="3" applyNumberFormat="1" applyFont="1" applyFill="1" applyBorder="1" applyAlignment="1">
      <alignment horizontal="center"/>
    </xf>
    <xf numFmtId="167" fontId="4" fillId="3" borderId="0" xfId="3" applyNumberFormat="1" applyFill="1"/>
    <xf numFmtId="165" fontId="4" fillId="0" borderId="0" xfId="3" applyNumberFormat="1" applyFill="1"/>
    <xf numFmtId="3" fontId="4" fillId="3" borderId="0" xfId="3" applyNumberFormat="1" applyFont="1" applyFill="1"/>
    <xf numFmtId="2" fontId="4" fillId="3" borderId="0" xfId="3" applyNumberFormat="1" applyFill="1" applyAlignment="1">
      <alignment horizontal="right"/>
    </xf>
    <xf numFmtId="3" fontId="14" fillId="3" borderId="0" xfId="1" applyNumberFormat="1" applyFont="1" applyFill="1" applyBorder="1" applyAlignment="1">
      <alignment horizontal="center"/>
    </xf>
    <xf numFmtId="3" fontId="22" fillId="3" borderId="0" xfId="3" applyNumberFormat="1" applyFont="1" applyFill="1" applyBorder="1"/>
    <xf numFmtId="3" fontId="19" fillId="3" borderId="0" xfId="1" applyNumberFormat="1" applyFont="1" applyFill="1" applyBorder="1" applyAlignment="1">
      <alignment wrapText="1"/>
    </xf>
    <xf numFmtId="3" fontId="22" fillId="5" borderId="1" xfId="1" applyNumberFormat="1" applyFont="1" applyFill="1" applyBorder="1"/>
    <xf numFmtId="3" fontId="22" fillId="0" borderId="0" xfId="1" applyNumberFormat="1" applyFont="1" applyFill="1" applyBorder="1"/>
    <xf numFmtId="3" fontId="4" fillId="4" borderId="1" xfId="1" applyNumberFormat="1" applyFont="1" applyFill="1" applyBorder="1"/>
    <xf numFmtId="3" fontId="4" fillId="0" borderId="0" xfId="1" applyNumberFormat="1" applyFont="1" applyFill="1" applyBorder="1"/>
    <xf numFmtId="3" fontId="4" fillId="0" borderId="0" xfId="1" applyNumberFormat="1" applyFont="1" applyFill="1" applyBorder="1" applyAlignment="1">
      <alignment horizontal="center"/>
    </xf>
    <xf numFmtId="3" fontId="9" fillId="0" borderId="0" xfId="5" applyNumberFormat="1" applyFont="1" applyFill="1" applyBorder="1" applyAlignment="1">
      <alignment horizontal="right"/>
    </xf>
    <xf numFmtId="3" fontId="4" fillId="5" borderId="1" xfId="1" applyNumberFormat="1" applyFont="1" applyFill="1" applyBorder="1"/>
    <xf numFmtId="3" fontId="23" fillId="6" borderId="1" xfId="3" quotePrefix="1" applyNumberFormat="1" applyFont="1" applyFill="1" applyBorder="1" applyAlignment="1">
      <alignment horizontal="right" wrapText="1"/>
    </xf>
    <xf numFmtId="3" fontId="22" fillId="5" borderId="1" xfId="1" applyNumberFormat="1" applyFont="1" applyFill="1" applyBorder="1" applyAlignment="1">
      <alignment wrapText="1"/>
    </xf>
    <xf numFmtId="3" fontId="7" fillId="6" borderId="1" xfId="1" applyNumberFormat="1" applyFont="1" applyFill="1" applyBorder="1" applyAlignment="1">
      <alignment horizontal="right"/>
    </xf>
    <xf numFmtId="3" fontId="7" fillId="6" borderId="1" xfId="3" quotePrefix="1" applyNumberFormat="1" applyFont="1" applyFill="1" applyBorder="1" applyAlignment="1">
      <alignment horizontal="right" wrapText="1"/>
    </xf>
    <xf numFmtId="0" fontId="9" fillId="0" borderId="1" xfId="1" applyNumberFormat="1" applyFont="1" applyFill="1" applyBorder="1" applyAlignment="1">
      <alignment horizontal="right" wrapText="1"/>
    </xf>
    <xf numFmtId="0" fontId="9" fillId="5" borderId="1" xfId="1" applyNumberFormat="1" applyFont="1" applyFill="1" applyBorder="1" applyAlignment="1">
      <alignment horizontal="right" wrapText="1"/>
    </xf>
    <xf numFmtId="169" fontId="4" fillId="3" borderId="0" xfId="3" applyNumberFormat="1" applyFill="1"/>
    <xf numFmtId="0" fontId="5" fillId="0" borderId="0" xfId="3" applyFont="1" applyFill="1" applyBorder="1" applyAlignment="1">
      <alignment horizontal="center"/>
    </xf>
    <xf numFmtId="0" fontId="4" fillId="8" borderId="1" xfId="3" quotePrefix="1" applyNumberFormat="1" applyFont="1" applyFill="1" applyBorder="1" applyAlignment="1">
      <alignment horizontal="center" vertical="center"/>
    </xf>
    <xf numFmtId="0" fontId="7" fillId="14" borderId="1" xfId="3" quotePrefix="1" applyNumberFormat="1" applyFont="1" applyFill="1" applyBorder="1" applyAlignment="1">
      <alignment horizontal="center" vertical="center" wrapText="1"/>
    </xf>
    <xf numFmtId="3" fontId="15" fillId="14" borderId="1" xfId="3" applyNumberFormat="1" applyFont="1" applyFill="1" applyBorder="1" applyAlignment="1">
      <alignment horizontal="center" vertical="center" wrapText="1"/>
    </xf>
    <xf numFmtId="3" fontId="15" fillId="14" borderId="1" xfId="1" applyNumberFormat="1" applyFont="1" applyFill="1" applyBorder="1" applyAlignment="1">
      <alignment horizontal="center" vertical="center" wrapText="1"/>
    </xf>
    <xf numFmtId="0" fontId="7" fillId="13" borderId="1" xfId="3" quotePrefix="1" applyNumberFormat="1" applyFont="1" applyFill="1" applyBorder="1" applyAlignment="1">
      <alignment horizontal="center" vertical="center"/>
    </xf>
    <xf numFmtId="3" fontId="15" fillId="13" borderId="1" xfId="3" applyNumberFormat="1" applyFont="1" applyFill="1" applyBorder="1" applyAlignment="1">
      <alignment horizontal="center" vertical="center" wrapText="1"/>
    </xf>
    <xf numFmtId="3" fontId="15" fillId="13" borderId="1" xfId="1" applyNumberFormat="1" applyFont="1" applyFill="1" applyBorder="1" applyAlignment="1">
      <alignment horizontal="center" vertical="center" wrapText="1"/>
    </xf>
    <xf numFmtId="3" fontId="4" fillId="8" borderId="1" xfId="3" applyNumberFormat="1" applyFont="1" applyFill="1" applyBorder="1" applyAlignment="1">
      <alignment horizontal="center" vertical="center" wrapText="1"/>
    </xf>
    <xf numFmtId="3" fontId="4" fillId="8" borderId="1" xfId="1" applyNumberFormat="1" applyFont="1" applyFill="1" applyBorder="1" applyAlignment="1">
      <alignment horizontal="center" vertical="center" wrapText="1"/>
    </xf>
    <xf numFmtId="0" fontId="4" fillId="13" borderId="1" xfId="3" quotePrefix="1" applyNumberFormat="1" applyFont="1" applyFill="1" applyBorder="1" applyAlignment="1">
      <alignment horizontal="center" vertical="center"/>
    </xf>
    <xf numFmtId="0" fontId="4" fillId="14" borderId="1" xfId="3" quotePrefix="1" applyNumberFormat="1" applyFont="1" applyFill="1" applyBorder="1" applyAlignment="1">
      <alignment horizontal="center" vertical="center" wrapText="1"/>
    </xf>
    <xf numFmtId="0" fontId="4" fillId="0" borderId="0" xfId="1" applyNumberFormat="1" applyFont="1" applyFill="1" applyBorder="1"/>
    <xf numFmtId="0" fontId="4" fillId="0" borderId="0" xfId="3" applyNumberFormat="1" applyFill="1"/>
    <xf numFmtId="3" fontId="22" fillId="0" borderId="0" xfId="1" applyNumberFormat="1" applyFont="1" applyFill="1" applyBorder="1" applyAlignment="1">
      <alignment wrapText="1"/>
    </xf>
    <xf numFmtId="3" fontId="9" fillId="8" borderId="1" xfId="1" applyNumberFormat="1" applyFont="1" applyFill="1" applyBorder="1" applyAlignment="1">
      <alignment horizontal="right" wrapText="1"/>
    </xf>
    <xf numFmtId="3" fontId="4" fillId="8" borderId="1" xfId="1" applyNumberFormat="1" applyFont="1" applyFill="1" applyBorder="1" applyAlignment="1">
      <alignment horizontal="right"/>
    </xf>
    <xf numFmtId="3" fontId="9" fillId="13" borderId="1" xfId="1" applyNumberFormat="1" applyFont="1" applyFill="1" applyBorder="1" applyAlignment="1">
      <alignment horizontal="right" wrapText="1"/>
    </xf>
    <xf numFmtId="3" fontId="9" fillId="14" borderId="1" xfId="1" applyNumberFormat="1" applyFont="1" applyFill="1" applyBorder="1" applyAlignment="1">
      <alignment horizontal="right" wrapText="1"/>
    </xf>
    <xf numFmtId="3" fontId="4" fillId="13" borderId="1" xfId="1" applyNumberFormat="1" applyFont="1" applyFill="1" applyBorder="1" applyAlignment="1">
      <alignment horizontal="right"/>
    </xf>
    <xf numFmtId="3" fontId="4" fillId="14" borderId="1" xfId="1" applyNumberFormat="1" applyFont="1" applyFill="1" applyBorder="1" applyAlignment="1">
      <alignment horizontal="right"/>
    </xf>
    <xf numFmtId="3" fontId="4" fillId="8" borderId="1" xfId="1" applyNumberFormat="1" applyFont="1" applyFill="1" applyBorder="1"/>
    <xf numFmtId="3" fontId="4" fillId="13" borderId="1" xfId="1" applyNumberFormat="1" applyFont="1" applyFill="1" applyBorder="1"/>
    <xf numFmtId="3" fontId="4" fillId="14" borderId="1" xfId="1" applyNumberFormat="1" applyFont="1" applyFill="1" applyBorder="1"/>
    <xf numFmtId="3" fontId="9" fillId="4" borderId="1" xfId="1" applyNumberFormat="1" applyFont="1" applyFill="1" applyBorder="1" applyAlignment="1">
      <alignment horizontal="right" wrapText="1"/>
    </xf>
    <xf numFmtId="3" fontId="9" fillId="0" borderId="0" xfId="1" applyNumberFormat="1" applyFont="1" applyFill="1" applyBorder="1" applyAlignment="1">
      <alignment horizontal="right" wrapText="1" indent="1"/>
    </xf>
    <xf numFmtId="3" fontId="7" fillId="6" borderId="1" xfId="3" quotePrefix="1" applyNumberFormat="1" applyFont="1" applyFill="1" applyBorder="1" applyAlignment="1">
      <alignment horizontal="center" wrapText="1"/>
    </xf>
    <xf numFmtId="3" fontId="4" fillId="5" borderId="1" xfId="1" applyNumberFormat="1" applyFont="1" applyFill="1" applyBorder="1" applyAlignment="1">
      <alignment horizontal="right"/>
    </xf>
    <xf numFmtId="3" fontId="4" fillId="0" borderId="1" xfId="1" applyNumberFormat="1" applyFont="1" applyFill="1" applyBorder="1" applyAlignment="1">
      <alignment horizontal="right"/>
    </xf>
    <xf numFmtId="4" fontId="4" fillId="5" borderId="1" xfId="1" applyNumberFormat="1" applyFont="1" applyFill="1" applyBorder="1"/>
    <xf numFmtId="3" fontId="22" fillId="5" borderId="1" xfId="1" applyNumberFormat="1" applyFont="1" applyFill="1" applyBorder="1" applyAlignment="1">
      <alignment horizontal="right" wrapText="1" indent="1" readingOrder="1"/>
    </xf>
    <xf numFmtId="3" fontId="22" fillId="0" borderId="0" xfId="1" applyNumberFormat="1" applyFont="1" applyFill="1" applyBorder="1" applyAlignment="1">
      <alignment horizontal="right" wrapText="1" indent="1" readingOrder="1"/>
    </xf>
    <xf numFmtId="3" fontId="23" fillId="6" borderId="1" xfId="3" quotePrefix="1" applyNumberFormat="1" applyFont="1" applyFill="1" applyBorder="1" applyAlignment="1">
      <alignment horizontal="right" wrapText="1" readingOrder="1"/>
    </xf>
    <xf numFmtId="165" fontId="27" fillId="5" borderId="1" xfId="1" applyNumberFormat="1" applyFont="1" applyFill="1" applyBorder="1" applyAlignment="1">
      <alignment horizontal="right" wrapText="1"/>
    </xf>
    <xf numFmtId="3" fontId="22" fillId="6" borderId="1" xfId="1" applyNumberFormat="1" applyFont="1" applyFill="1" applyBorder="1" applyAlignment="1">
      <alignment horizontal="center" wrapText="1"/>
    </xf>
    <xf numFmtId="3" fontId="18" fillId="6" borderId="1" xfId="3" applyNumberFormat="1" applyFont="1" applyFill="1" applyBorder="1" applyAlignment="1">
      <alignment horizontal="center"/>
    </xf>
    <xf numFmtId="3" fontId="28" fillId="3" borderId="0" xfId="1" applyNumberFormat="1" applyFont="1" applyFill="1" applyBorder="1" applyAlignment="1">
      <alignment wrapText="1"/>
    </xf>
    <xf numFmtId="3" fontId="28" fillId="3" borderId="21" xfId="1" applyNumberFormat="1" applyFont="1" applyFill="1" applyBorder="1" applyAlignment="1">
      <alignment wrapText="1"/>
    </xf>
    <xf numFmtId="0" fontId="4" fillId="3" borderId="0" xfId="3" applyFont="1" applyFill="1"/>
    <xf numFmtId="166" fontId="4" fillId="3" borderId="0" xfId="3" applyNumberFormat="1" applyFont="1" applyFill="1"/>
    <xf numFmtId="37" fontId="4" fillId="3" borderId="0" xfId="3" applyNumberFormat="1" applyFont="1" applyFill="1"/>
    <xf numFmtId="0" fontId="29" fillId="0" borderId="0" xfId="0" applyFont="1" applyFill="1" applyBorder="1" applyAlignment="1">
      <alignment horizontal="center" vertical="center" wrapText="1"/>
    </xf>
    <xf numFmtId="3" fontId="29" fillId="0" borderId="0" xfId="0" applyNumberFormat="1" applyFont="1" applyFill="1" applyBorder="1" applyAlignment="1">
      <alignment horizontal="center" vertical="center"/>
    </xf>
    <xf numFmtId="10" fontId="29" fillId="0" borderId="0" xfId="0" applyNumberFormat="1" applyFont="1" applyFill="1" applyBorder="1" applyAlignment="1">
      <alignment horizontal="center" vertical="center"/>
    </xf>
    <xf numFmtId="0" fontId="30" fillId="0" borderId="0" xfId="0" applyFont="1" applyFill="1" applyBorder="1" applyAlignment="1">
      <alignment vertical="top" wrapText="1"/>
    </xf>
    <xf numFmtId="165" fontId="9" fillId="3" borderId="1" xfId="1" applyNumberFormat="1" applyFont="1" applyFill="1" applyBorder="1" applyAlignment="1">
      <alignment horizontal="right" wrapText="1" indent="1"/>
    </xf>
    <xf numFmtId="37" fontId="4" fillId="3" borderId="1" xfId="1" applyNumberFormat="1" applyFont="1" applyFill="1" applyBorder="1"/>
    <xf numFmtId="167" fontId="4" fillId="3" borderId="1" xfId="7" applyNumberFormat="1" applyFont="1" applyFill="1" applyBorder="1"/>
    <xf numFmtId="165" fontId="13" fillId="4" borderId="1" xfId="1" applyNumberFormat="1" applyFont="1" applyFill="1" applyBorder="1" applyAlignment="1">
      <alignment horizontal="right" wrapText="1" indent="1"/>
    </xf>
    <xf numFmtId="37" fontId="7" fillId="4" borderId="1" xfId="1" applyNumberFormat="1" applyFont="1" applyFill="1" applyBorder="1"/>
    <xf numFmtId="167" fontId="7" fillId="4" borderId="1" xfId="7" applyNumberFormat="1" applyFont="1" applyFill="1" applyBorder="1"/>
    <xf numFmtId="0" fontId="32" fillId="6" borderId="1" xfId="0" applyFont="1" applyFill="1" applyBorder="1" applyAlignment="1">
      <alignment horizontal="center" wrapText="1"/>
    </xf>
    <xf numFmtId="0" fontId="32" fillId="6" borderId="1" xfId="0" applyFont="1" applyFill="1" applyBorder="1" applyAlignment="1">
      <alignment horizontal="center"/>
    </xf>
    <xf numFmtId="0" fontId="26" fillId="0" borderId="1" xfId="0" applyFont="1" applyBorder="1" applyAlignment="1">
      <alignment vertical="center" wrapText="1"/>
    </xf>
    <xf numFmtId="3" fontId="26" fillId="0" borderId="1" xfId="0" applyNumberFormat="1" applyFont="1" applyBorder="1" applyAlignment="1">
      <alignment horizontal="center" vertical="center"/>
    </xf>
    <xf numFmtId="10" fontId="26" fillId="0" borderId="1" xfId="0" applyNumberFormat="1" applyFont="1" applyBorder="1" applyAlignment="1">
      <alignment horizontal="center" vertical="center"/>
    </xf>
    <xf numFmtId="0" fontId="26" fillId="0" borderId="16" xfId="0" applyFont="1" applyBorder="1" applyAlignment="1">
      <alignment vertical="center" wrapText="1"/>
    </xf>
    <xf numFmtId="3" fontId="26" fillId="0" borderId="16" xfId="0" applyNumberFormat="1" applyFont="1" applyBorder="1" applyAlignment="1">
      <alignment horizontal="center" vertical="center"/>
    </xf>
    <xf numFmtId="0" fontId="32" fillId="6" borderId="1" xfId="0" applyFont="1" applyFill="1" applyBorder="1" applyAlignment="1">
      <alignment horizontal="center" vertical="center" wrapText="1"/>
    </xf>
    <xf numFmtId="3" fontId="32" fillId="6" borderId="1" xfId="0" applyNumberFormat="1" applyFont="1" applyFill="1" applyBorder="1" applyAlignment="1">
      <alignment horizontal="center" vertical="center"/>
    </xf>
    <xf numFmtId="10" fontId="32" fillId="6" borderId="1" xfId="0" applyNumberFormat="1" applyFont="1" applyFill="1" applyBorder="1" applyAlignment="1">
      <alignment horizontal="center" vertical="center"/>
    </xf>
    <xf numFmtId="0" fontId="4" fillId="0" borderId="1" xfId="0" applyFont="1" applyBorder="1"/>
    <xf numFmtId="0" fontId="4" fillId="3" borderId="0" xfId="2" applyFont="1" applyFill="1"/>
    <xf numFmtId="0" fontId="7" fillId="3" borderId="1" xfId="2" applyFont="1" applyFill="1" applyBorder="1"/>
    <xf numFmtId="0" fontId="7" fillId="3" borderId="1" xfId="2" applyFont="1" applyFill="1" applyBorder="1" applyAlignment="1">
      <alignment horizontal="center"/>
    </xf>
    <xf numFmtId="0" fontId="4" fillId="3" borderId="1" xfId="2" applyFont="1" applyFill="1" applyBorder="1"/>
    <xf numFmtId="3" fontId="4" fillId="3" borderId="1" xfId="2" applyNumberFormat="1" applyFont="1" applyFill="1" applyBorder="1" applyAlignment="1">
      <alignment horizontal="center"/>
    </xf>
    <xf numFmtId="167" fontId="4" fillId="3" borderId="1" xfId="7" applyNumberFormat="1" applyFont="1" applyFill="1" applyBorder="1" applyAlignment="1">
      <alignment horizontal="center"/>
    </xf>
    <xf numFmtId="3" fontId="4" fillId="3" borderId="0" xfId="2" applyNumberFormat="1" applyFont="1" applyFill="1"/>
    <xf numFmtId="3" fontId="7" fillId="4" borderId="1" xfId="2" applyNumberFormat="1" applyFont="1" applyFill="1" applyBorder="1" applyAlignment="1">
      <alignment horizontal="center"/>
    </xf>
    <xf numFmtId="9" fontId="7" fillId="4" borderId="1" xfId="0" applyNumberFormat="1" applyFont="1" applyFill="1" applyBorder="1" applyAlignment="1">
      <alignment horizontal="center"/>
    </xf>
    <xf numFmtId="0" fontId="7" fillId="3" borderId="0" xfId="2" applyFont="1" applyFill="1"/>
    <xf numFmtId="0" fontId="4" fillId="11" borderId="1" xfId="2" applyFont="1" applyFill="1" applyBorder="1"/>
    <xf numFmtId="3" fontId="4" fillId="11" borderId="1" xfId="2" applyNumberFormat="1" applyFont="1" applyFill="1" applyBorder="1" applyAlignment="1">
      <alignment horizontal="center"/>
    </xf>
    <xf numFmtId="0" fontId="4" fillId="3" borderId="0" xfId="2" applyFont="1" applyFill="1" applyBorder="1"/>
    <xf numFmtId="0" fontId="4" fillId="3" borderId="0" xfId="2" applyFont="1" applyFill="1" applyAlignment="1">
      <alignment horizontal="right"/>
    </xf>
    <xf numFmtId="43" fontId="33" fillId="0" borderId="1" xfId="1" applyFont="1" applyFill="1" applyBorder="1" applyAlignment="1">
      <alignment horizontal="center"/>
    </xf>
    <xf numFmtId="0" fontId="15" fillId="0" borderId="1" xfId="0" applyFont="1" applyBorder="1"/>
    <xf numFmtId="3" fontId="34" fillId="0" borderId="1" xfId="0" applyNumberFormat="1" applyFont="1" applyFill="1" applyBorder="1" applyAlignment="1">
      <alignment horizontal="center"/>
    </xf>
    <xf numFmtId="0" fontId="7" fillId="0" borderId="0" xfId="3" applyFont="1" applyFill="1" applyBorder="1"/>
    <xf numFmtId="0" fontId="4" fillId="0" borderId="0" xfId="3" applyFont="1" applyFill="1"/>
    <xf numFmtId="164" fontId="4" fillId="0" borderId="0" xfId="3" applyNumberFormat="1" applyFont="1" applyFill="1" applyBorder="1"/>
    <xf numFmtId="0" fontId="7" fillId="3" borderId="0" xfId="3" applyFont="1" applyFill="1" applyBorder="1"/>
    <xf numFmtId="164" fontId="4" fillId="3" borderId="0" xfId="3" applyNumberFormat="1" applyFont="1" applyFill="1" applyBorder="1"/>
    <xf numFmtId="0" fontId="32" fillId="6" borderId="1" xfId="0" applyFont="1" applyFill="1" applyBorder="1"/>
    <xf numFmtId="0" fontId="32" fillId="6" borderId="1" xfId="0" applyFont="1" applyFill="1" applyBorder="1" applyAlignment="1">
      <alignment horizontal="center" vertical="center"/>
    </xf>
    <xf numFmtId="4" fontId="32" fillId="6" borderId="1" xfId="0" applyNumberFormat="1" applyFont="1" applyFill="1" applyBorder="1" applyAlignment="1">
      <alignment horizontal="center" vertical="center" wrapText="1"/>
    </xf>
    <xf numFmtId="0" fontId="23" fillId="6" borderId="1" xfId="0" applyFont="1" applyFill="1" applyBorder="1" applyAlignment="1">
      <alignment horizontal="center" vertical="center"/>
    </xf>
    <xf numFmtId="4" fontId="23" fillId="6" borderId="1" xfId="0" applyNumberFormat="1" applyFont="1" applyFill="1" applyBorder="1" applyAlignment="1">
      <alignment horizontal="center" vertical="center" wrapText="1"/>
    </xf>
    <xf numFmtId="0" fontId="4" fillId="0" borderId="1" xfId="0" applyNumberFormat="1" applyFont="1" applyBorder="1" applyAlignment="1">
      <alignment horizontal="center"/>
    </xf>
    <xf numFmtId="3" fontId="26" fillId="3" borderId="1" xfId="0" applyNumberFormat="1" applyFont="1" applyFill="1" applyBorder="1" applyAlignment="1">
      <alignment horizontal="center"/>
    </xf>
    <xf numFmtId="3" fontId="22" fillId="3" borderId="1" xfId="0" applyNumberFormat="1" applyFont="1" applyFill="1" applyBorder="1" applyAlignment="1">
      <alignment horizontal="center"/>
    </xf>
    <xf numFmtId="3" fontId="32" fillId="6" borderId="1" xfId="0" applyNumberFormat="1" applyFont="1" applyFill="1" applyBorder="1" applyAlignment="1">
      <alignment horizontal="center"/>
    </xf>
    <xf numFmtId="167" fontId="32" fillId="6" borderId="1" xfId="0" applyNumberFormat="1" applyFont="1" applyFill="1" applyBorder="1" applyAlignment="1">
      <alignment horizontal="center"/>
    </xf>
    <xf numFmtId="3" fontId="23" fillId="6" borderId="1" xfId="0" applyNumberFormat="1" applyFont="1" applyFill="1" applyBorder="1" applyAlignment="1">
      <alignment horizontal="center"/>
    </xf>
    <xf numFmtId="0" fontId="5" fillId="0" borderId="0" xfId="3" applyFont="1" applyFill="1" applyBorder="1" applyAlignment="1"/>
    <xf numFmtId="0" fontId="4" fillId="3" borderId="0" xfId="3" applyFill="1" applyAlignment="1"/>
    <xf numFmtId="0" fontId="16" fillId="0" borderId="1" xfId="0" applyFont="1" applyFill="1" applyBorder="1" applyAlignment="1">
      <alignment wrapText="1"/>
    </xf>
    <xf numFmtId="43" fontId="16" fillId="15" borderId="1" xfId="1" applyFont="1" applyFill="1" applyBorder="1" applyAlignment="1">
      <alignment horizontal="center" wrapText="1"/>
    </xf>
    <xf numFmtId="3" fontId="15" fillId="15" borderId="1" xfId="0" applyNumberFormat="1" applyFont="1" applyFill="1" applyBorder="1" applyAlignment="1">
      <alignment horizontal="center"/>
    </xf>
    <xf numFmtId="0" fontId="7" fillId="3" borderId="17" xfId="2" applyFont="1" applyFill="1" applyBorder="1"/>
    <xf numFmtId="0" fontId="7" fillId="3" borderId="17" xfId="2" applyFont="1" applyFill="1" applyBorder="1" applyAlignment="1">
      <alignment horizontal="center"/>
    </xf>
    <xf numFmtId="0" fontId="31" fillId="3" borderId="17" xfId="2" applyFont="1" applyFill="1" applyBorder="1"/>
    <xf numFmtId="0" fontId="15" fillId="3" borderId="1" xfId="2" applyFont="1" applyFill="1" applyBorder="1"/>
    <xf numFmtId="0" fontId="31" fillId="3" borderId="1" xfId="2" applyFont="1" applyFill="1" applyBorder="1"/>
    <xf numFmtId="0" fontId="15" fillId="13" borderId="18" xfId="3" applyFont="1" applyFill="1" applyBorder="1" applyAlignment="1">
      <alignment horizontal="left" vertical="center" wrapText="1"/>
    </xf>
    <xf numFmtId="0" fontId="15" fillId="13" borderId="19" xfId="3" applyFont="1" applyFill="1" applyBorder="1" applyAlignment="1">
      <alignment horizontal="left" vertical="center" wrapText="1"/>
    </xf>
    <xf numFmtId="0" fontId="15" fillId="13" borderId="20" xfId="3" applyFont="1" applyFill="1" applyBorder="1" applyAlignment="1">
      <alignment horizontal="left" vertical="center" wrapText="1"/>
    </xf>
    <xf numFmtId="0" fontId="15" fillId="14" borderId="18" xfId="3" applyFont="1" applyFill="1" applyBorder="1" applyAlignment="1">
      <alignment horizontal="left" vertical="center" wrapText="1"/>
    </xf>
    <xf numFmtId="0" fontId="15" fillId="14" borderId="19" xfId="3" applyFont="1" applyFill="1" applyBorder="1" applyAlignment="1">
      <alignment horizontal="left" vertical="center" wrapText="1"/>
    </xf>
    <xf numFmtId="0" fontId="15" fillId="14" borderId="20" xfId="3" applyFont="1" applyFill="1" applyBorder="1" applyAlignment="1">
      <alignment horizontal="left" vertical="center" wrapText="1"/>
    </xf>
    <xf numFmtId="0" fontId="15" fillId="3" borderId="18" xfId="3" applyFont="1" applyFill="1" applyBorder="1" applyAlignment="1">
      <alignment horizontal="left" vertical="center"/>
    </xf>
    <xf numFmtId="0" fontId="15" fillId="3" borderId="19" xfId="3" applyFont="1" applyFill="1" applyBorder="1" applyAlignment="1">
      <alignment horizontal="left" vertical="center"/>
    </xf>
    <xf numFmtId="0" fontId="15" fillId="3" borderId="20" xfId="3" applyFont="1" applyFill="1" applyBorder="1" applyAlignment="1">
      <alignment horizontal="left" vertical="center"/>
    </xf>
    <xf numFmtId="0" fontId="15" fillId="7" borderId="18" xfId="3" quotePrefix="1" applyFont="1" applyFill="1" applyBorder="1" applyAlignment="1">
      <alignment horizontal="left" wrapText="1"/>
    </xf>
    <xf numFmtId="0" fontId="15" fillId="7" borderId="19" xfId="3" quotePrefix="1" applyFont="1" applyFill="1" applyBorder="1" applyAlignment="1">
      <alignment horizontal="left" wrapText="1"/>
    </xf>
    <xf numFmtId="0" fontId="15" fillId="7" borderId="20" xfId="3" quotePrefix="1" applyFont="1" applyFill="1" applyBorder="1" applyAlignment="1">
      <alignment horizontal="left" wrapText="1"/>
    </xf>
    <xf numFmtId="0" fontId="23" fillId="0" borderId="0" xfId="3" applyFont="1" applyFill="1" applyAlignment="1">
      <alignment horizontal="center" vertical="center" wrapText="1"/>
    </xf>
    <xf numFmtId="0" fontId="24" fillId="0" borderId="0" xfId="3" applyFont="1" applyFill="1" applyBorder="1" applyAlignment="1">
      <alignment horizontal="center" vertical="center" wrapText="1"/>
    </xf>
    <xf numFmtId="0" fontId="24" fillId="0" borderId="3" xfId="3" applyFont="1" applyFill="1" applyBorder="1" applyAlignment="1">
      <alignment horizontal="center" vertical="center" wrapText="1"/>
    </xf>
    <xf numFmtId="0" fontId="15" fillId="8" borderId="18" xfId="3" applyFont="1" applyFill="1" applyBorder="1" applyAlignment="1">
      <alignment horizontal="left" vertical="center" wrapText="1"/>
    </xf>
    <xf numFmtId="0" fontId="15" fillId="8" borderId="19" xfId="3" applyFont="1" applyFill="1" applyBorder="1" applyAlignment="1">
      <alignment horizontal="left" vertical="center" wrapText="1"/>
    </xf>
    <xf numFmtId="0" fontId="15" fillId="8" borderId="20" xfId="3" applyFont="1" applyFill="1" applyBorder="1" applyAlignment="1">
      <alignment horizontal="left" vertical="center" wrapText="1"/>
    </xf>
    <xf numFmtId="3" fontId="20" fillId="3" borderId="0" xfId="1" applyNumberFormat="1" applyFont="1" applyFill="1" applyBorder="1" applyAlignment="1">
      <alignment horizontal="right" wrapText="1"/>
    </xf>
    <xf numFmtId="3" fontId="16" fillId="3" borderId="0" xfId="1" applyNumberFormat="1" applyFont="1" applyFill="1" applyBorder="1" applyAlignment="1">
      <alignment horizontal="right" wrapText="1"/>
    </xf>
    <xf numFmtId="0" fontId="5" fillId="3" borderId="0" xfId="3" applyFont="1" applyFill="1" applyBorder="1" applyAlignment="1">
      <alignment horizontal="center" vertical="center"/>
    </xf>
    <xf numFmtId="0" fontId="7" fillId="5" borderId="1" xfId="3" applyFont="1" applyFill="1" applyBorder="1" applyAlignment="1">
      <alignment horizontal="center" vertical="center"/>
    </xf>
    <xf numFmtId="0" fontId="7" fillId="3" borderId="6" xfId="3" applyFont="1" applyFill="1" applyBorder="1" applyAlignment="1">
      <alignment horizontal="center"/>
    </xf>
    <xf numFmtId="0" fontId="7" fillId="3" borderId="7" xfId="3" applyFont="1" applyFill="1" applyBorder="1" applyAlignment="1">
      <alignment horizontal="center"/>
    </xf>
    <xf numFmtId="0" fontId="7" fillId="3" borderId="2" xfId="3" applyFont="1" applyFill="1" applyBorder="1" applyAlignment="1">
      <alignment horizontal="center" wrapText="1"/>
    </xf>
    <xf numFmtId="0" fontId="7" fillId="3" borderId="7" xfId="3" applyFont="1" applyFill="1" applyBorder="1" applyAlignment="1">
      <alignment horizontal="center" wrapText="1"/>
    </xf>
    <xf numFmtId="0" fontId="7" fillId="3" borderId="3" xfId="3" applyFont="1" applyFill="1" applyBorder="1" applyAlignment="1">
      <alignment horizontal="center" wrapText="1"/>
    </xf>
    <xf numFmtId="0" fontId="7" fillId="3" borderId="4" xfId="3" applyFont="1" applyFill="1" applyBorder="1" applyAlignment="1">
      <alignment horizontal="center" wrapText="1"/>
    </xf>
    <xf numFmtId="0" fontId="7" fillId="5" borderId="6" xfId="3" applyFont="1" applyFill="1" applyBorder="1" applyAlignment="1">
      <alignment horizontal="center"/>
    </xf>
    <xf numFmtId="0" fontId="7" fillId="5" borderId="7" xfId="3" applyFont="1" applyFill="1" applyBorder="1" applyAlignment="1">
      <alignment horizontal="center"/>
    </xf>
    <xf numFmtId="0" fontId="7" fillId="3" borderId="6" xfId="3" applyFont="1" applyFill="1" applyBorder="1" applyAlignment="1">
      <alignment horizontal="center" wrapText="1"/>
    </xf>
    <xf numFmtId="0" fontId="4" fillId="3" borderId="5" xfId="3" applyFont="1" applyFill="1" applyBorder="1" applyAlignment="1">
      <alignment horizontal="center" wrapText="1"/>
    </xf>
    <xf numFmtId="0" fontId="7" fillId="4" borderId="1" xfId="3" applyFont="1" applyFill="1" applyBorder="1" applyAlignment="1">
      <alignment horizontal="center" vertical="center"/>
    </xf>
    <xf numFmtId="164" fontId="4" fillId="3" borderId="5" xfId="3" applyNumberFormat="1" applyFont="1" applyFill="1" applyBorder="1" applyAlignment="1">
      <alignment horizontal="center"/>
    </xf>
    <xf numFmtId="164" fontId="4" fillId="3" borderId="4" xfId="3" applyNumberFormat="1" applyFont="1" applyFill="1" applyBorder="1" applyAlignment="1">
      <alignment horizontal="center"/>
    </xf>
    <xf numFmtId="0" fontId="7" fillId="5" borderId="5" xfId="3" applyFont="1" applyFill="1" applyBorder="1" applyAlignment="1">
      <alignment horizontal="center"/>
    </xf>
    <xf numFmtId="0" fontId="7" fillId="5" borderId="4" xfId="3" applyFont="1" applyFill="1" applyBorder="1" applyAlignment="1">
      <alignment horizontal="center"/>
    </xf>
    <xf numFmtId="0" fontId="5" fillId="0" borderId="0" xfId="3" applyFont="1" applyFill="1" applyBorder="1" applyAlignment="1">
      <alignment horizontal="center" vertical="center"/>
    </xf>
    <xf numFmtId="0" fontId="7" fillId="5" borderId="6" xfId="3" applyFont="1" applyFill="1" applyBorder="1" applyAlignment="1">
      <alignment horizontal="center" vertical="center"/>
    </xf>
    <xf numFmtId="0" fontId="7" fillId="5" borderId="7" xfId="3" applyFont="1" applyFill="1" applyBorder="1" applyAlignment="1">
      <alignment horizontal="center" vertical="center"/>
    </xf>
    <xf numFmtId="0" fontId="7" fillId="5" borderId="5" xfId="3" applyFont="1" applyFill="1" applyBorder="1" applyAlignment="1">
      <alignment horizontal="center" vertical="center"/>
    </xf>
    <xf numFmtId="0" fontId="7" fillId="5" borderId="4" xfId="3" applyFont="1" applyFill="1" applyBorder="1" applyAlignment="1">
      <alignment horizontal="center" vertical="center"/>
    </xf>
    <xf numFmtId="0" fontId="7" fillId="4" borderId="6" xfId="3" applyFont="1" applyFill="1" applyBorder="1" applyAlignment="1">
      <alignment horizontal="center" vertical="center" wrapText="1"/>
    </xf>
    <xf numFmtId="0" fontId="7" fillId="4" borderId="7"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4" xfId="3" applyFont="1" applyFill="1" applyBorder="1" applyAlignment="1">
      <alignment horizontal="center" vertical="center" wrapText="1"/>
    </xf>
    <xf numFmtId="0" fontId="22" fillId="0" borderId="0" xfId="3" applyFont="1" applyFill="1" applyBorder="1" applyAlignment="1">
      <alignment horizontal="center" vertical="center" wrapText="1"/>
    </xf>
    <xf numFmtId="0" fontId="22" fillId="0" borderId="0" xfId="3" applyFont="1" applyFill="1" applyAlignment="1">
      <alignment horizontal="center" wrapText="1"/>
    </xf>
    <xf numFmtId="0" fontId="15" fillId="0" borderId="0" xfId="3" applyFont="1" applyFill="1" applyAlignment="1">
      <alignment horizontal="left" vertical="top" wrapText="1"/>
    </xf>
    <xf numFmtId="43" fontId="16" fillId="16" borderId="18" xfId="1" applyFont="1" applyFill="1" applyBorder="1" applyAlignment="1">
      <alignment horizontal="center" vertical="center" wrapText="1"/>
    </xf>
    <xf numFmtId="43" fontId="16" fillId="16" borderId="20" xfId="1" applyFont="1" applyFill="1" applyBorder="1" applyAlignment="1">
      <alignment horizontal="center" vertical="center" wrapText="1"/>
    </xf>
    <xf numFmtId="3" fontId="15" fillId="16" borderId="18" xfId="0" applyNumberFormat="1" applyFont="1" applyFill="1" applyBorder="1" applyAlignment="1">
      <alignment horizontal="center"/>
    </xf>
    <xf numFmtId="3" fontId="15" fillId="16" borderId="20" xfId="0" applyNumberFormat="1" applyFont="1" applyFill="1" applyBorder="1" applyAlignment="1">
      <alignment horizontal="center"/>
    </xf>
    <xf numFmtId="0" fontId="5" fillId="3" borderId="0" xfId="3" applyFont="1" applyFill="1" applyAlignment="1">
      <alignment horizontal="left" vertical="center"/>
    </xf>
    <xf numFmtId="0" fontId="20" fillId="0" borderId="0" xfId="0" applyFont="1" applyFill="1" applyBorder="1" applyAlignment="1">
      <alignment horizontal="left" vertical="center" wrapText="1"/>
    </xf>
    <xf numFmtId="0" fontId="21" fillId="0" borderId="0" xfId="0" applyFont="1" applyBorder="1" applyAlignment="1">
      <alignment horizontal="left" vertical="center"/>
    </xf>
    <xf numFmtId="0" fontId="16" fillId="0" borderId="0" xfId="0" applyFont="1" applyFill="1" applyBorder="1" applyAlignment="1">
      <alignment horizontal="left" vertical="center" wrapText="1"/>
    </xf>
    <xf numFmtId="0" fontId="15" fillId="3" borderId="0" xfId="2" applyFont="1" applyFill="1" applyBorder="1" applyAlignment="1">
      <alignment horizontal="left" wrapText="1"/>
    </xf>
    <xf numFmtId="0" fontId="5" fillId="3" borderId="0" xfId="2" applyFont="1" applyFill="1" applyAlignment="1">
      <alignment horizontal="center" vertical="center"/>
    </xf>
    <xf numFmtId="0" fontId="7" fillId="10" borderId="16" xfId="2" applyFont="1" applyFill="1" applyBorder="1" applyAlignment="1">
      <alignment horizontal="center"/>
    </xf>
    <xf numFmtId="0" fontId="4" fillId="3" borderId="18" xfId="2" applyFont="1" applyFill="1" applyBorder="1" applyAlignment="1">
      <alignment horizontal="left"/>
    </xf>
    <xf numFmtId="0" fontId="4" fillId="3" borderId="20" xfId="2" applyFont="1" applyFill="1" applyBorder="1" applyAlignment="1">
      <alignment horizontal="left"/>
    </xf>
    <xf numFmtId="0" fontId="7" fillId="3" borderId="18" xfId="2" applyFont="1" applyFill="1" applyBorder="1" applyAlignment="1">
      <alignment horizontal="right"/>
    </xf>
    <xf numFmtId="0" fontId="7" fillId="3" borderId="19" xfId="2" applyFont="1" applyFill="1" applyBorder="1" applyAlignment="1">
      <alignment horizontal="right"/>
    </xf>
    <xf numFmtId="0" fontId="7" fillId="3" borderId="20" xfId="2" applyFont="1" applyFill="1" applyBorder="1" applyAlignment="1">
      <alignment horizontal="right"/>
    </xf>
    <xf numFmtId="0" fontId="7" fillId="10" borderId="5" xfId="2" applyFont="1" applyFill="1" applyBorder="1" applyAlignment="1">
      <alignment horizontal="center" vertical="top"/>
    </xf>
    <xf numFmtId="0" fontId="7" fillId="10" borderId="3" xfId="2" applyFont="1" applyFill="1" applyBorder="1" applyAlignment="1">
      <alignment horizontal="center" vertical="top"/>
    </xf>
    <xf numFmtId="0" fontId="7" fillId="10" borderId="4" xfId="2" applyFont="1" applyFill="1" applyBorder="1" applyAlignment="1">
      <alignment horizontal="center" vertical="top"/>
    </xf>
    <xf numFmtId="0" fontId="22" fillId="3" borderId="0" xfId="3" applyFont="1" applyFill="1" applyAlignment="1">
      <alignment horizontal="center" wrapText="1"/>
    </xf>
    <xf numFmtId="0" fontId="5" fillId="3" borderId="0" xfId="3" applyFont="1" applyFill="1" applyAlignment="1">
      <alignment horizontal="center" vertical="center" wrapText="1"/>
    </xf>
    <xf numFmtId="0" fontId="4" fillId="3" borderId="0" xfId="3" applyFill="1" applyAlignment="1">
      <alignment horizontal="left" vertical="top" wrapText="1"/>
    </xf>
    <xf numFmtId="0" fontId="12" fillId="0" borderId="1" xfId="0" applyNumberFormat="1" applyFont="1" applyBorder="1" applyAlignment="1">
      <alignment horizontal="left"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0" borderId="1" xfId="0" applyNumberFormat="1" applyFont="1" applyBorder="1" applyAlignment="1">
      <alignment horizontal="left" vertical="center" wrapText="1"/>
    </xf>
  </cellXfs>
  <cellStyles count="10">
    <cellStyle name="Comma" xfId="1" builtinId="3"/>
    <cellStyle name="Comma 2" xfId="9"/>
    <cellStyle name="Normal" xfId="0" builtinId="0"/>
    <cellStyle name="Normal 2" xfId="2"/>
    <cellStyle name="Normal 3" xfId="6"/>
    <cellStyle name="Normal 4" xfId="8"/>
    <cellStyle name="Normal_Solar Installed RE Project Detail as of 3-31-09 by Year" xfId="3"/>
    <cellStyle name="Normal_SREC Reg Pgm Status Report 063009 (3)" xfId="4"/>
    <cellStyle name="Normal_Summary by Year" xfId="5"/>
    <cellStyle name="Percent" xfId="7" builtinId="5"/>
  </cellStyles>
  <dxfs count="0"/>
  <tableStyles count="0" defaultTableStyle="TableStyleMedium9" defaultPivotStyle="PivotStyleLight16"/>
  <colors>
    <mruColors>
      <color rgb="FFFFFF99"/>
      <color rgb="FFFFFFB7"/>
      <color rgb="FFCCFFCC"/>
      <color rgb="FFFFFFDD"/>
      <color rgb="FFFFFFFF"/>
      <color rgb="FFFFFFCC"/>
      <color rgb="FFC5D9F1"/>
      <color rgb="FFAAC2DE"/>
      <color rgb="FFBFD5EF"/>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441960</xdr:colOff>
      <xdr:row>44</xdr:row>
      <xdr:rowOff>106680</xdr:rowOff>
    </xdr:from>
    <xdr:ext cx="184731" cy="264560"/>
    <xdr:sp macro="" textlink="">
      <xdr:nvSpPr>
        <xdr:cNvPr id="2" name="TextBox 1"/>
        <xdr:cNvSpPr txBox="1"/>
      </xdr:nvSpPr>
      <xdr:spPr>
        <a:xfrm>
          <a:off x="1066800" y="10523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X30"/>
  <sheetViews>
    <sheetView showGridLines="0" tabSelected="1" zoomScale="85" zoomScaleNormal="85" workbookViewId="0">
      <selection activeCell="I55" sqref="I55"/>
    </sheetView>
  </sheetViews>
  <sheetFormatPr defaultColWidth="10.33203125" defaultRowHeight="13.8" x14ac:dyDescent="0.25"/>
  <cols>
    <col min="1" max="1" width="28" style="1" bestFit="1" customWidth="1"/>
    <col min="2" max="2" width="10" style="1" bestFit="1" customWidth="1"/>
    <col min="3" max="3" width="13.88671875" style="1" bestFit="1" customWidth="1"/>
    <col min="4" max="4" width="0.88671875" style="8" customWidth="1"/>
    <col min="5" max="5" width="9.109375" style="1" customWidth="1"/>
    <col min="6" max="6" width="15.5546875" style="1" bestFit="1" customWidth="1"/>
    <col min="7" max="7" width="10.6640625" style="1" customWidth="1"/>
    <col min="8" max="8" width="14.5546875" style="1" customWidth="1"/>
    <col min="9" max="10" width="11.6640625" style="1" customWidth="1"/>
    <col min="11" max="11" width="13.77734375" style="1" customWidth="1"/>
    <col min="12" max="12" width="15.5546875" style="1" bestFit="1" customWidth="1"/>
    <col min="13" max="13" width="0.88671875" style="8" customWidth="1"/>
    <col min="14" max="14" width="10.6640625" style="1" customWidth="1"/>
    <col min="15" max="15" width="13.5546875" style="1" customWidth="1"/>
    <col min="16" max="16" width="0.88671875" style="8" customWidth="1"/>
    <col min="17" max="17" width="11.33203125" style="1" customWidth="1"/>
    <col min="18" max="18" width="15" style="1" customWidth="1"/>
    <col min="19" max="19" width="2.6640625" style="8" customWidth="1"/>
    <col min="20" max="20" width="12" style="8" customWidth="1"/>
    <col min="21" max="21" width="16.109375" style="1" bestFit="1" customWidth="1"/>
    <col min="22" max="22" width="2.6640625" style="8" customWidth="1"/>
    <col min="23" max="23" width="11.33203125" style="1" bestFit="1" customWidth="1"/>
    <col min="24" max="24" width="15.33203125" style="1" customWidth="1"/>
    <col min="25" max="16384" width="10.33203125" style="1"/>
  </cols>
  <sheetData>
    <row r="1" spans="1:24" ht="18.75" customHeight="1" x14ac:dyDescent="0.3">
      <c r="A1" s="281" t="s">
        <v>118</v>
      </c>
      <c r="B1" s="281"/>
      <c r="C1" s="281"/>
      <c r="D1" s="281"/>
      <c r="E1" s="281"/>
      <c r="F1" s="281"/>
      <c r="G1" s="281"/>
      <c r="H1" s="281"/>
      <c r="I1" s="281"/>
      <c r="J1" s="281"/>
      <c r="K1" s="281"/>
      <c r="L1" s="281"/>
      <c r="M1" s="281"/>
      <c r="N1" s="281"/>
      <c r="O1" s="281"/>
      <c r="P1" s="281"/>
      <c r="Q1" s="281"/>
      <c r="R1" s="281"/>
      <c r="S1" s="50"/>
      <c r="T1" s="64"/>
      <c r="V1" s="91"/>
    </row>
    <row r="2" spans="1:24" ht="12" customHeight="1" x14ac:dyDescent="0.25">
      <c r="T2" s="274" t="s">
        <v>120</v>
      </c>
      <c r="U2" s="274"/>
      <c r="W2" s="273" t="s">
        <v>121</v>
      </c>
      <c r="X2" s="273"/>
    </row>
    <row r="3" spans="1:24" s="236" customFormat="1" ht="15.6" customHeight="1" x14ac:dyDescent="0.25">
      <c r="A3" s="238"/>
      <c r="B3" s="282" t="s">
        <v>13</v>
      </c>
      <c r="C3" s="282"/>
      <c r="D3" s="51"/>
      <c r="E3" s="283" t="s">
        <v>10</v>
      </c>
      <c r="F3" s="284"/>
      <c r="G3" s="285" t="s">
        <v>29</v>
      </c>
      <c r="H3" s="286"/>
      <c r="I3" s="291" t="s">
        <v>24</v>
      </c>
      <c r="J3" s="286"/>
      <c r="K3" s="289" t="s">
        <v>10</v>
      </c>
      <c r="L3" s="290"/>
      <c r="M3" s="51"/>
      <c r="N3" s="282" t="s">
        <v>28</v>
      </c>
      <c r="O3" s="282"/>
      <c r="P3" s="51"/>
      <c r="Q3" s="293" t="s">
        <v>15</v>
      </c>
      <c r="R3" s="293"/>
      <c r="S3" s="51"/>
      <c r="T3" s="274"/>
      <c r="U3" s="274"/>
      <c r="V3" s="51"/>
      <c r="W3" s="273"/>
      <c r="X3" s="273"/>
    </row>
    <row r="4" spans="1:24" s="236" customFormat="1" ht="16.5" customHeight="1" x14ac:dyDescent="0.25">
      <c r="A4" s="239"/>
      <c r="B4" s="282"/>
      <c r="C4" s="282"/>
      <c r="D4" s="51"/>
      <c r="E4" s="294" t="s">
        <v>27</v>
      </c>
      <c r="F4" s="295"/>
      <c r="G4" s="287"/>
      <c r="H4" s="288"/>
      <c r="I4" s="292" t="s">
        <v>25</v>
      </c>
      <c r="J4" s="288"/>
      <c r="K4" s="296" t="s">
        <v>12</v>
      </c>
      <c r="L4" s="297"/>
      <c r="M4" s="51"/>
      <c r="N4" s="282"/>
      <c r="O4" s="282"/>
      <c r="P4" s="51"/>
      <c r="Q4" s="293"/>
      <c r="R4" s="293"/>
      <c r="S4" s="51"/>
      <c r="T4" s="275"/>
      <c r="U4" s="275"/>
      <c r="V4" s="51"/>
      <c r="W4" s="273"/>
      <c r="X4" s="273"/>
    </row>
    <row r="5" spans="1:24" s="236" customFormat="1" ht="32.25" customHeight="1" x14ac:dyDescent="0.25">
      <c r="A5" s="5" t="s">
        <v>0</v>
      </c>
      <c r="B5" s="10" t="s">
        <v>9</v>
      </c>
      <c r="C5" s="10" t="s">
        <v>11</v>
      </c>
      <c r="D5" s="52"/>
      <c r="E5" s="6" t="s">
        <v>9</v>
      </c>
      <c r="F5" s="6" t="s">
        <v>14</v>
      </c>
      <c r="G5" s="6" t="s">
        <v>9</v>
      </c>
      <c r="H5" s="6" t="s">
        <v>14</v>
      </c>
      <c r="I5" s="6" t="s">
        <v>9</v>
      </c>
      <c r="J5" s="6" t="s">
        <v>14</v>
      </c>
      <c r="K5" s="10" t="s">
        <v>9</v>
      </c>
      <c r="L5" s="10" t="s">
        <v>14</v>
      </c>
      <c r="M5" s="52"/>
      <c r="N5" s="10" t="s">
        <v>9</v>
      </c>
      <c r="O5" s="10" t="s">
        <v>14</v>
      </c>
      <c r="P5" s="52"/>
      <c r="Q5" s="11" t="s">
        <v>8</v>
      </c>
      <c r="R5" s="11" t="s">
        <v>16</v>
      </c>
      <c r="S5" s="52"/>
      <c r="T5" s="67" t="s">
        <v>8</v>
      </c>
      <c r="U5" s="67" t="s">
        <v>137</v>
      </c>
      <c r="V5" s="52"/>
      <c r="W5" s="67" t="s">
        <v>8</v>
      </c>
      <c r="X5" s="67" t="s">
        <v>46</v>
      </c>
    </row>
    <row r="6" spans="1:24" s="27" customFormat="1" ht="13.95" customHeight="1" x14ac:dyDescent="0.25">
      <c r="A6" s="110" t="s">
        <v>26</v>
      </c>
      <c r="B6" s="164">
        <v>10778</v>
      </c>
      <c r="C6" s="165">
        <v>84712.697</v>
      </c>
      <c r="D6" s="46"/>
      <c r="E6" s="164">
        <v>1821</v>
      </c>
      <c r="F6" s="164">
        <v>51266.82</v>
      </c>
      <c r="G6" s="164">
        <v>701</v>
      </c>
      <c r="H6" s="164">
        <v>210448.89199999999</v>
      </c>
      <c r="I6" s="164">
        <v>61</v>
      </c>
      <c r="J6" s="164">
        <v>107928.022</v>
      </c>
      <c r="K6" s="164">
        <f t="shared" ref="K6:L9" si="0">SUM(E6+G6+I6)</f>
        <v>2583</v>
      </c>
      <c r="L6" s="164">
        <f t="shared" si="0"/>
        <v>369643.734</v>
      </c>
      <c r="M6" s="46"/>
      <c r="N6" s="164">
        <v>62</v>
      </c>
      <c r="O6" s="164">
        <v>110429.208</v>
      </c>
      <c r="P6" s="46"/>
      <c r="Q6" s="164">
        <f>SUM(B6+K6+N6)</f>
        <v>13423</v>
      </c>
      <c r="R6" s="164">
        <f>C6+L6+O6</f>
        <v>564785.63899999997</v>
      </c>
      <c r="S6" s="46"/>
      <c r="T6" s="70">
        <v>13423</v>
      </c>
      <c r="U6" s="71">
        <v>564785.63899999997</v>
      </c>
      <c r="V6" s="46"/>
      <c r="W6" s="93">
        <f t="shared" ref="W6:X13" si="1">SUM(Q6-T6)</f>
        <v>0</v>
      </c>
      <c r="X6" s="71">
        <f t="shared" si="1"/>
        <v>0</v>
      </c>
    </row>
    <row r="7" spans="1:24" s="23" customFormat="1" ht="13.95" customHeight="1" x14ac:dyDescent="0.25">
      <c r="A7" s="110">
        <v>2012</v>
      </c>
      <c r="B7" s="164">
        <v>4709</v>
      </c>
      <c r="C7" s="165">
        <v>40723.17</v>
      </c>
      <c r="D7" s="46"/>
      <c r="E7" s="164">
        <v>649</v>
      </c>
      <c r="F7" s="164">
        <v>22642.526999999998</v>
      </c>
      <c r="G7" s="164">
        <v>460</v>
      </c>
      <c r="H7" s="164">
        <v>135450.16099999999</v>
      </c>
      <c r="I7" s="164">
        <v>49</v>
      </c>
      <c r="J7" s="164">
        <v>107020.96799999999</v>
      </c>
      <c r="K7" s="164">
        <f t="shared" si="0"/>
        <v>1158</v>
      </c>
      <c r="L7" s="164">
        <f t="shared" si="0"/>
        <v>265113.65599999996</v>
      </c>
      <c r="M7" s="46"/>
      <c r="N7" s="164">
        <v>35</v>
      </c>
      <c r="O7" s="164">
        <v>111490.527</v>
      </c>
      <c r="P7" s="46"/>
      <c r="Q7" s="164">
        <f>SUM(B7+K7+N7)</f>
        <v>5902</v>
      </c>
      <c r="R7" s="164">
        <f>C7+L7+O7</f>
        <v>417327.35299999994</v>
      </c>
      <c r="S7" s="46"/>
      <c r="T7" s="70">
        <v>5902</v>
      </c>
      <c r="U7" s="71">
        <v>417327.353</v>
      </c>
      <c r="V7" s="46"/>
      <c r="W7" s="93">
        <f t="shared" si="1"/>
        <v>0</v>
      </c>
      <c r="X7" s="71">
        <f t="shared" si="1"/>
        <v>-5.8207660913467407E-11</v>
      </c>
    </row>
    <row r="8" spans="1:24" s="23" customFormat="1" ht="13.95" customHeight="1" x14ac:dyDescent="0.25">
      <c r="A8" s="110">
        <v>2013</v>
      </c>
      <c r="B8" s="164">
        <v>5913</v>
      </c>
      <c r="C8" s="165">
        <v>47594.712</v>
      </c>
      <c r="D8" s="46"/>
      <c r="E8" s="164">
        <v>338</v>
      </c>
      <c r="F8" s="164">
        <v>13206.966</v>
      </c>
      <c r="G8" s="164">
        <v>241</v>
      </c>
      <c r="H8" s="164">
        <v>74135.694000000003</v>
      </c>
      <c r="I8" s="164">
        <v>31</v>
      </c>
      <c r="J8" s="164">
        <v>56723.197999999997</v>
      </c>
      <c r="K8" s="164">
        <f t="shared" si="0"/>
        <v>610</v>
      </c>
      <c r="L8" s="164">
        <f t="shared" si="0"/>
        <v>144065.85800000001</v>
      </c>
      <c r="M8" s="46"/>
      <c r="N8" s="164">
        <v>15</v>
      </c>
      <c r="O8" s="164">
        <v>10566.995000000001</v>
      </c>
      <c r="P8" s="46"/>
      <c r="Q8" s="164">
        <f>SUM(B8+K8+N8)</f>
        <v>6538</v>
      </c>
      <c r="R8" s="164">
        <f>C8+L8+O8</f>
        <v>202227.565</v>
      </c>
      <c r="S8" s="46"/>
      <c r="T8" s="70">
        <v>6538</v>
      </c>
      <c r="U8" s="71">
        <v>202227.565</v>
      </c>
      <c r="V8" s="46"/>
      <c r="W8" s="93">
        <f t="shared" si="1"/>
        <v>0</v>
      </c>
      <c r="X8" s="71">
        <f t="shared" si="1"/>
        <v>0</v>
      </c>
    </row>
    <row r="9" spans="1:24" s="23" customFormat="1" ht="13.95" customHeight="1" x14ac:dyDescent="0.25">
      <c r="A9" s="110">
        <v>2014</v>
      </c>
      <c r="B9" s="164">
        <v>6244</v>
      </c>
      <c r="C9" s="165">
        <v>50953.319000000003</v>
      </c>
      <c r="D9" s="46"/>
      <c r="E9" s="164">
        <v>128</v>
      </c>
      <c r="F9" s="164">
        <v>4456.54</v>
      </c>
      <c r="G9" s="164">
        <v>119</v>
      </c>
      <c r="H9" s="164">
        <v>42641.601999999999</v>
      </c>
      <c r="I9" s="164">
        <v>16</v>
      </c>
      <c r="J9" s="164">
        <v>72324.475999999995</v>
      </c>
      <c r="K9" s="164">
        <f t="shared" si="0"/>
        <v>263</v>
      </c>
      <c r="L9" s="164">
        <f t="shared" si="0"/>
        <v>119422.61799999999</v>
      </c>
      <c r="M9" s="46"/>
      <c r="N9" s="164">
        <v>12</v>
      </c>
      <c r="O9" s="164">
        <v>77016.664999999994</v>
      </c>
      <c r="P9" s="46"/>
      <c r="Q9" s="164">
        <f>SUM(B9+K9+N9)</f>
        <v>6519</v>
      </c>
      <c r="R9" s="164">
        <f>C9+L9+O9</f>
        <v>247392.60199999996</v>
      </c>
      <c r="S9" s="46"/>
      <c r="T9" s="70">
        <v>6519</v>
      </c>
      <c r="U9" s="71">
        <v>247392.60200000001</v>
      </c>
      <c r="V9" s="46"/>
      <c r="W9" s="93">
        <f t="shared" si="1"/>
        <v>0</v>
      </c>
      <c r="X9" s="71">
        <f t="shared" si="1"/>
        <v>-5.8207660913467407E-11</v>
      </c>
    </row>
    <row r="10" spans="1:24" s="48" customFormat="1" ht="14.4" customHeight="1" x14ac:dyDescent="0.25">
      <c r="A10" s="161" t="s">
        <v>49</v>
      </c>
      <c r="B10" s="162">
        <v>1550</v>
      </c>
      <c r="C10" s="163">
        <v>12420.919</v>
      </c>
      <c r="D10" s="53"/>
      <c r="E10" s="162">
        <v>29</v>
      </c>
      <c r="F10" s="162">
        <v>1051.42</v>
      </c>
      <c r="G10" s="162">
        <v>21</v>
      </c>
      <c r="H10" s="162">
        <v>6798.98</v>
      </c>
      <c r="I10" s="162">
        <v>1</v>
      </c>
      <c r="J10" s="162">
        <v>2376</v>
      </c>
      <c r="K10" s="162">
        <f t="shared" ref="K10:L13" si="2">SUM(E10+G10+I10)</f>
        <v>51</v>
      </c>
      <c r="L10" s="162">
        <f t="shared" si="2"/>
        <v>10226.4</v>
      </c>
      <c r="M10" s="53"/>
      <c r="N10" s="162">
        <v>0</v>
      </c>
      <c r="O10" s="162">
        <v>0</v>
      </c>
      <c r="P10" s="53"/>
      <c r="Q10" s="162">
        <f t="shared" ref="Q10:R11" si="3">SUM(B10+K10+N10)</f>
        <v>1601</v>
      </c>
      <c r="R10" s="162">
        <f t="shared" si="3"/>
        <v>22647.319</v>
      </c>
      <c r="S10" s="53"/>
      <c r="T10" s="98">
        <v>1601</v>
      </c>
      <c r="U10" s="99">
        <v>22647.319</v>
      </c>
      <c r="V10" s="53"/>
      <c r="W10" s="98">
        <f t="shared" si="1"/>
        <v>0</v>
      </c>
      <c r="X10" s="99">
        <f t="shared" si="1"/>
        <v>0</v>
      </c>
    </row>
    <row r="11" spans="1:24" s="48" customFormat="1" ht="14.4" x14ac:dyDescent="0.25">
      <c r="A11" s="158" t="s">
        <v>102</v>
      </c>
      <c r="B11" s="159">
        <v>83</v>
      </c>
      <c r="C11" s="160">
        <v>674.12</v>
      </c>
      <c r="D11" s="53"/>
      <c r="E11" s="159">
        <v>4</v>
      </c>
      <c r="F11" s="159">
        <v>213.58</v>
      </c>
      <c r="G11" s="159">
        <v>4</v>
      </c>
      <c r="H11" s="159">
        <v>2113.19</v>
      </c>
      <c r="I11" s="159">
        <v>0</v>
      </c>
      <c r="J11" s="159">
        <v>0</v>
      </c>
      <c r="K11" s="159">
        <f t="shared" si="2"/>
        <v>8</v>
      </c>
      <c r="L11" s="159">
        <f t="shared" si="2"/>
        <v>2326.77</v>
      </c>
      <c r="M11" s="53"/>
      <c r="N11" s="159">
        <v>0</v>
      </c>
      <c r="O11" s="159">
        <v>0</v>
      </c>
      <c r="P11" s="53"/>
      <c r="Q11" s="159">
        <f t="shared" si="3"/>
        <v>91</v>
      </c>
      <c r="R11" s="159">
        <f t="shared" si="3"/>
        <v>3000.89</v>
      </c>
      <c r="S11" s="53"/>
      <c r="T11" s="100">
        <v>89</v>
      </c>
      <c r="U11" s="101">
        <v>2987.895</v>
      </c>
      <c r="V11" s="53"/>
      <c r="W11" s="100">
        <f t="shared" si="1"/>
        <v>2</v>
      </c>
      <c r="X11" s="102">
        <f t="shared" si="1"/>
        <v>12.994999999999891</v>
      </c>
    </row>
    <row r="12" spans="1:24" s="23" customFormat="1" ht="15.9" customHeight="1" x14ac:dyDescent="0.25">
      <c r="A12" s="24">
        <v>2015</v>
      </c>
      <c r="B12" s="25">
        <v>12587</v>
      </c>
      <c r="C12" s="44">
        <v>99682.11</v>
      </c>
      <c r="D12" s="54"/>
      <c r="E12" s="25">
        <v>116</v>
      </c>
      <c r="F12" s="22">
        <v>3686.29</v>
      </c>
      <c r="G12" s="25">
        <v>81</v>
      </c>
      <c r="H12" s="22">
        <v>25001.18</v>
      </c>
      <c r="I12" s="25">
        <v>7</v>
      </c>
      <c r="J12" s="22">
        <v>21629.63</v>
      </c>
      <c r="K12" s="22">
        <f t="shared" si="2"/>
        <v>204</v>
      </c>
      <c r="L12" s="22">
        <f t="shared" si="2"/>
        <v>50317.100000000006</v>
      </c>
      <c r="M12" s="54"/>
      <c r="N12" s="25">
        <v>8</v>
      </c>
      <c r="O12" s="22">
        <v>41683.64</v>
      </c>
      <c r="P12" s="54"/>
      <c r="Q12" s="22">
        <f>SUM(B12+K12+N12)</f>
        <v>12799</v>
      </c>
      <c r="R12" s="22">
        <f>SUM(C12+L12+O12)</f>
        <v>191682.85000000003</v>
      </c>
      <c r="S12" s="54"/>
      <c r="T12" s="103">
        <v>12742</v>
      </c>
      <c r="U12" s="104">
        <v>191264.43</v>
      </c>
      <c r="V12" s="54"/>
      <c r="W12" s="105">
        <f t="shared" si="1"/>
        <v>57</v>
      </c>
      <c r="X12" s="104">
        <f t="shared" si="1"/>
        <v>418.42000000004191</v>
      </c>
    </row>
    <row r="13" spans="1:24" s="23" customFormat="1" ht="15.9" customHeight="1" x14ac:dyDescent="0.25">
      <c r="A13" s="24">
        <v>2016</v>
      </c>
      <c r="B13" s="25">
        <v>16871</v>
      </c>
      <c r="C13" s="44">
        <v>137846.14000000001</v>
      </c>
      <c r="D13" s="54"/>
      <c r="E13" s="25">
        <v>148</v>
      </c>
      <c r="F13" s="22">
        <v>4250.55</v>
      </c>
      <c r="G13" s="26">
        <v>72</v>
      </c>
      <c r="H13" s="22">
        <v>24260.400000000001</v>
      </c>
      <c r="I13" s="26">
        <v>8</v>
      </c>
      <c r="J13" s="22">
        <v>16846.87</v>
      </c>
      <c r="K13" s="22">
        <f t="shared" si="2"/>
        <v>228</v>
      </c>
      <c r="L13" s="22">
        <f t="shared" si="2"/>
        <v>45357.82</v>
      </c>
      <c r="M13" s="54"/>
      <c r="N13" s="25">
        <v>17</v>
      </c>
      <c r="O13" s="22">
        <v>105329.55</v>
      </c>
      <c r="P13" s="54"/>
      <c r="Q13" s="22">
        <f>SUM(B13+K13+N13)</f>
        <v>17116</v>
      </c>
      <c r="R13" s="22">
        <f>SUM(C13+L13+O13)</f>
        <v>288533.51</v>
      </c>
      <c r="S13" s="54"/>
      <c r="T13" s="103">
        <v>15436</v>
      </c>
      <c r="U13" s="97">
        <v>262195.88</v>
      </c>
      <c r="V13" s="54"/>
      <c r="W13" s="105">
        <f t="shared" si="1"/>
        <v>1680</v>
      </c>
      <c r="X13" s="104">
        <f t="shared" si="1"/>
        <v>26337.630000000005</v>
      </c>
    </row>
    <row r="14" spans="1:24" s="7" customFormat="1" ht="3.6" customHeight="1" x14ac:dyDescent="0.3">
      <c r="A14" s="9"/>
      <c r="B14" s="13"/>
      <c r="C14" s="14"/>
      <c r="D14" s="55"/>
      <c r="E14" s="15"/>
      <c r="F14" s="16">
        <v>0</v>
      </c>
      <c r="G14" s="15"/>
      <c r="H14" s="16"/>
      <c r="I14" s="16"/>
      <c r="J14" s="16"/>
      <c r="K14" s="13"/>
      <c r="L14" s="14"/>
      <c r="M14" s="55"/>
      <c r="N14" s="13"/>
      <c r="O14" s="14"/>
      <c r="P14" s="55"/>
      <c r="Q14" s="13"/>
      <c r="R14" s="139"/>
      <c r="S14" s="55"/>
      <c r="T14" s="68"/>
      <c r="U14" s="140"/>
      <c r="V14" s="55"/>
      <c r="W14" s="94"/>
      <c r="X14" s="61"/>
    </row>
    <row r="15" spans="1:24" ht="18.600000000000001" customHeight="1" x14ac:dyDescent="0.3">
      <c r="A15" s="12" t="s">
        <v>1</v>
      </c>
      <c r="B15" s="17">
        <f>SUM(B6:B13)</f>
        <v>58735</v>
      </c>
      <c r="C15" s="17">
        <f>SUM(C6:C13)</f>
        <v>474607.18699999998</v>
      </c>
      <c r="D15" s="56"/>
      <c r="E15" s="17">
        <f>SUM(E6:E13)</f>
        <v>3233</v>
      </c>
      <c r="F15" s="17">
        <f>SUM(F6:F13)</f>
        <v>100774.69299999998</v>
      </c>
      <c r="G15" s="17">
        <f t="shared" ref="G15:L15" si="4">SUM(G6:G13)</f>
        <v>1699</v>
      </c>
      <c r="H15" s="17">
        <f t="shared" si="4"/>
        <v>520850.09899999999</v>
      </c>
      <c r="I15" s="17">
        <f t="shared" si="4"/>
        <v>173</v>
      </c>
      <c r="J15" s="17">
        <f t="shared" si="4"/>
        <v>384849.16399999999</v>
      </c>
      <c r="K15" s="17">
        <f t="shared" si="4"/>
        <v>5105</v>
      </c>
      <c r="L15" s="17">
        <f t="shared" si="4"/>
        <v>1006473.9559999999</v>
      </c>
      <c r="M15" s="56"/>
      <c r="N15" s="17">
        <f>SUM(N6:N13)</f>
        <v>149</v>
      </c>
      <c r="O15" s="17">
        <f>SUM(O6:O13)</f>
        <v>456516.58499999996</v>
      </c>
      <c r="P15" s="56"/>
      <c r="Q15" s="18">
        <f>SUM(Q6:Q13)</f>
        <v>63989</v>
      </c>
      <c r="R15" s="43">
        <f>SUM(R6:R13)</f>
        <v>1937597.7279999997</v>
      </c>
      <c r="S15" s="56"/>
      <c r="T15" s="106">
        <f>SUM(T6:T13)</f>
        <v>62250</v>
      </c>
      <c r="U15" s="107">
        <f>SUM(U6:U13)</f>
        <v>1910828.6829999997</v>
      </c>
      <c r="V15" s="56"/>
      <c r="W15" s="108">
        <f>SUM(Q15-T15)</f>
        <v>1739</v>
      </c>
      <c r="X15" s="107">
        <f>SUM(R15-U15)</f>
        <v>26769.044999999925</v>
      </c>
    </row>
    <row r="16" spans="1:24" s="4" customFormat="1" ht="3" customHeight="1" x14ac:dyDescent="0.25">
      <c r="A16" s="49"/>
      <c r="B16" s="49"/>
      <c r="C16" s="49"/>
      <c r="D16" s="49"/>
      <c r="E16" s="49"/>
      <c r="F16" s="49"/>
      <c r="G16" s="49"/>
      <c r="H16" s="49"/>
      <c r="I16" s="49"/>
      <c r="J16" s="45"/>
      <c r="K16" s="45"/>
      <c r="L16" s="45"/>
      <c r="M16" s="45"/>
      <c r="N16" s="45"/>
      <c r="O16" s="45"/>
      <c r="P16" s="45"/>
      <c r="Q16" s="45"/>
      <c r="R16" s="45"/>
      <c r="S16" s="45"/>
      <c r="T16" s="45"/>
      <c r="V16" s="45"/>
    </row>
    <row r="17" spans="1:24" s="4" customFormat="1" ht="14.4" customHeight="1" x14ac:dyDescent="0.3">
      <c r="A17" s="49"/>
      <c r="B17" s="49"/>
      <c r="C17" s="49"/>
      <c r="D17" s="49"/>
      <c r="E17" s="49"/>
      <c r="F17" s="49"/>
      <c r="G17" s="49"/>
      <c r="H17" s="49"/>
      <c r="I17" s="49"/>
      <c r="J17" s="45"/>
      <c r="K17" s="279" t="s">
        <v>38</v>
      </c>
      <c r="L17" s="279"/>
      <c r="M17" s="279"/>
      <c r="N17" s="279"/>
      <c r="O17" s="279"/>
      <c r="P17" s="45"/>
      <c r="Q17" s="65">
        <v>0</v>
      </c>
      <c r="R17" s="65">
        <v>0</v>
      </c>
      <c r="S17" s="45"/>
      <c r="T17" s="109">
        <v>559</v>
      </c>
      <c r="U17" s="66">
        <v>7112.2154</v>
      </c>
      <c r="V17" s="45"/>
      <c r="W17" s="133">
        <f>SUM(Q17-T17)</f>
        <v>-559</v>
      </c>
      <c r="X17" s="134">
        <f>SUM(R17-U17)</f>
        <v>-7112.2154</v>
      </c>
    </row>
    <row r="18" spans="1:24" s="4" customFormat="1" ht="3" customHeight="1" x14ac:dyDescent="0.3">
      <c r="A18" s="49"/>
      <c r="B18" s="49"/>
      <c r="C18" s="49"/>
      <c r="D18" s="49"/>
      <c r="E18" s="49"/>
      <c r="F18" s="49"/>
      <c r="G18" s="49"/>
      <c r="H18" s="49"/>
      <c r="I18" s="49"/>
      <c r="J18" s="45"/>
      <c r="K18" s="45"/>
      <c r="L18" s="45"/>
      <c r="M18" s="45"/>
      <c r="N18" s="45"/>
      <c r="O18" s="45"/>
      <c r="P18" s="45"/>
      <c r="Q18" s="45"/>
      <c r="R18" s="45"/>
      <c r="S18" s="45"/>
      <c r="T18" s="141"/>
      <c r="U18" s="141"/>
      <c r="V18" s="45"/>
      <c r="W18" s="95"/>
      <c r="X18" s="96"/>
    </row>
    <row r="19" spans="1:24" s="4" customFormat="1" ht="14.4" customHeight="1" x14ac:dyDescent="0.3">
      <c r="A19" s="49"/>
      <c r="B19" s="49"/>
      <c r="C19" s="49"/>
      <c r="D19" s="49"/>
      <c r="E19" s="49"/>
      <c r="F19" s="49"/>
      <c r="G19" s="49"/>
      <c r="H19" s="49"/>
      <c r="I19" s="49"/>
      <c r="J19" s="45"/>
      <c r="K19" s="280" t="s">
        <v>30</v>
      </c>
      <c r="L19" s="280"/>
      <c r="M19" s="280"/>
      <c r="N19" s="280"/>
      <c r="O19" s="280"/>
      <c r="P19" s="192"/>
      <c r="Q19" s="47">
        <f>SUM(Q15+Q17)</f>
        <v>63989</v>
      </c>
      <c r="R19" s="47">
        <f>SUM(R15+R17)</f>
        <v>1937597.7279999997</v>
      </c>
      <c r="S19" s="193"/>
      <c r="T19" s="190">
        <f>SUM(T15+T17)</f>
        <v>62809</v>
      </c>
      <c r="U19" s="191">
        <f>SUM(U15+U17)</f>
        <v>1917940.8983999998</v>
      </c>
      <c r="V19" s="45"/>
      <c r="W19" s="133">
        <f>SUM(Q19-T19)</f>
        <v>1180</v>
      </c>
      <c r="X19" s="134">
        <f>SUM(R19-U19)</f>
        <v>19656.829599999823</v>
      </c>
    </row>
    <row r="20" spans="1:24" s="4" customFormat="1" ht="14.4" customHeight="1" x14ac:dyDescent="0.25">
      <c r="A20" s="49"/>
      <c r="B20" s="49"/>
      <c r="C20" s="49"/>
      <c r="D20" s="49"/>
      <c r="E20" s="49"/>
      <c r="F20" s="49"/>
      <c r="G20" s="49"/>
      <c r="H20" s="49"/>
      <c r="I20" s="49"/>
      <c r="J20" s="45"/>
      <c r="K20" s="45"/>
      <c r="T20" s="45"/>
      <c r="V20" s="45"/>
    </row>
    <row r="21" spans="1:24" ht="14.4" customHeight="1" x14ac:dyDescent="0.25">
      <c r="A21" s="276" t="s">
        <v>111</v>
      </c>
      <c r="B21" s="277"/>
      <c r="C21" s="277"/>
      <c r="D21" s="277"/>
      <c r="E21" s="277"/>
      <c r="F21" s="277"/>
      <c r="G21" s="277"/>
      <c r="H21" s="277"/>
      <c r="I21" s="277"/>
      <c r="J21" s="277"/>
      <c r="K21" s="278"/>
      <c r="L21" s="4"/>
      <c r="N21" s="88"/>
      <c r="O21" s="88"/>
      <c r="Q21" s="137"/>
      <c r="R21" s="138"/>
      <c r="T21" s="87"/>
      <c r="U21" s="63"/>
      <c r="W21" s="63"/>
      <c r="X21" s="63"/>
    </row>
    <row r="22" spans="1:24" s="4" customFormat="1" ht="3" customHeight="1" x14ac:dyDescent="0.25">
      <c r="A22" s="49"/>
      <c r="B22" s="49"/>
      <c r="C22" s="49"/>
      <c r="D22" s="49"/>
      <c r="E22" s="49"/>
      <c r="F22" s="49"/>
      <c r="G22" s="49"/>
      <c r="H22" s="49"/>
      <c r="I22" s="49"/>
      <c r="J22" s="45"/>
      <c r="K22" s="45"/>
      <c r="L22" s="45"/>
      <c r="M22" s="45"/>
      <c r="N22" s="45"/>
      <c r="O22" s="45"/>
      <c r="P22" s="45"/>
      <c r="Q22" s="45"/>
      <c r="R22" s="45"/>
      <c r="S22" s="45"/>
      <c r="T22" s="45"/>
      <c r="V22" s="45"/>
    </row>
    <row r="23" spans="1:24" ht="14.4" customHeight="1" x14ac:dyDescent="0.25">
      <c r="A23" s="261" t="s">
        <v>110</v>
      </c>
      <c r="B23" s="262"/>
      <c r="C23" s="262"/>
      <c r="D23" s="262"/>
      <c r="E23" s="262"/>
      <c r="F23" s="262"/>
      <c r="G23" s="262"/>
      <c r="H23" s="262"/>
      <c r="I23" s="262"/>
      <c r="J23" s="262"/>
      <c r="K23" s="263"/>
      <c r="L23" s="45"/>
      <c r="M23" s="58"/>
      <c r="N23" s="45"/>
      <c r="O23" s="45"/>
      <c r="P23" s="58"/>
      <c r="Q23" s="45"/>
      <c r="R23" s="128"/>
      <c r="S23" s="58"/>
      <c r="T23" s="130"/>
      <c r="V23" s="58"/>
      <c r="W23" s="63"/>
      <c r="X23" s="63"/>
    </row>
    <row r="24" spans="1:24" ht="3" customHeight="1" x14ac:dyDescent="0.25">
      <c r="A24" s="49"/>
      <c r="B24" s="49"/>
      <c r="C24" s="49"/>
      <c r="D24" s="49"/>
      <c r="E24" s="49"/>
      <c r="F24" s="49"/>
      <c r="G24" s="49"/>
      <c r="H24" s="49"/>
      <c r="I24" s="49"/>
      <c r="J24" s="45"/>
      <c r="K24" s="45"/>
      <c r="L24" s="45"/>
      <c r="M24" s="58"/>
      <c r="N24" s="45"/>
      <c r="O24" s="45"/>
      <c r="P24" s="58"/>
      <c r="Q24" s="45"/>
      <c r="R24" s="128"/>
      <c r="S24" s="58"/>
      <c r="T24" s="58"/>
      <c r="V24" s="58"/>
    </row>
    <row r="25" spans="1:24" ht="14.4" customHeight="1" x14ac:dyDescent="0.25">
      <c r="A25" s="264" t="s">
        <v>109</v>
      </c>
      <c r="B25" s="265"/>
      <c r="C25" s="265"/>
      <c r="D25" s="265"/>
      <c r="E25" s="265"/>
      <c r="F25" s="265"/>
      <c r="G25" s="265"/>
      <c r="H25" s="265"/>
      <c r="I25" s="265"/>
      <c r="J25" s="265"/>
      <c r="K25" s="266"/>
      <c r="L25" s="4"/>
      <c r="N25" s="132"/>
      <c r="O25" s="4"/>
      <c r="Q25" s="4"/>
      <c r="R25" s="129"/>
      <c r="U25" s="63"/>
    </row>
    <row r="26" spans="1:24" ht="1.95" customHeight="1" x14ac:dyDescent="0.25">
      <c r="A26" s="49"/>
      <c r="B26" s="49"/>
      <c r="C26" s="49"/>
      <c r="D26" s="57"/>
      <c r="E26" s="49"/>
      <c r="F26" s="49"/>
      <c r="G26" s="49"/>
      <c r="H26" s="49"/>
      <c r="I26" s="49"/>
      <c r="J26" s="45"/>
      <c r="K26" s="45"/>
      <c r="L26" s="45"/>
      <c r="M26" s="58"/>
      <c r="N26" s="45"/>
      <c r="O26" s="45"/>
      <c r="P26" s="58"/>
      <c r="Q26" s="45"/>
      <c r="R26" s="45"/>
      <c r="S26" s="58"/>
      <c r="T26" s="58"/>
      <c r="V26" s="58"/>
    </row>
    <row r="27" spans="1:24" ht="14.4" customHeight="1" x14ac:dyDescent="0.25">
      <c r="A27" s="267" t="s">
        <v>112</v>
      </c>
      <c r="B27" s="268"/>
      <c r="C27" s="268"/>
      <c r="D27" s="268"/>
      <c r="E27" s="268"/>
      <c r="F27" s="268"/>
      <c r="G27" s="268"/>
      <c r="H27" s="268"/>
      <c r="I27" s="268"/>
      <c r="J27" s="268"/>
      <c r="K27" s="269"/>
      <c r="L27" s="20"/>
      <c r="M27" s="56"/>
      <c r="N27" s="19"/>
      <c r="O27" s="20"/>
      <c r="P27" s="56"/>
      <c r="Q27" s="19"/>
      <c r="R27" s="20"/>
      <c r="S27" s="56"/>
      <c r="T27" s="131"/>
      <c r="U27" s="62"/>
      <c r="V27" s="56"/>
    </row>
    <row r="28" spans="1:24" ht="1.95" customHeight="1" x14ac:dyDescent="0.25">
      <c r="A28" s="49"/>
      <c r="B28" s="49"/>
      <c r="C28" s="49"/>
      <c r="D28" s="57"/>
      <c r="E28" s="49"/>
      <c r="F28" s="49"/>
      <c r="G28" s="49"/>
      <c r="H28" s="49"/>
      <c r="I28" s="49"/>
      <c r="J28" s="45"/>
      <c r="K28" s="45"/>
      <c r="L28" s="45"/>
      <c r="M28" s="58"/>
      <c r="N28" s="45"/>
      <c r="O28" s="45"/>
      <c r="P28" s="58"/>
      <c r="Q28" s="45"/>
      <c r="R28" s="45"/>
      <c r="S28" s="58"/>
      <c r="T28" s="58"/>
      <c r="V28" s="58"/>
    </row>
    <row r="29" spans="1:24" ht="14.4" x14ac:dyDescent="0.3">
      <c r="A29" s="270" t="s">
        <v>133</v>
      </c>
      <c r="B29" s="271"/>
      <c r="C29" s="271"/>
      <c r="D29" s="271"/>
      <c r="E29" s="271"/>
      <c r="F29" s="271"/>
      <c r="G29" s="271"/>
      <c r="H29" s="271"/>
      <c r="I29" s="271"/>
      <c r="J29" s="271"/>
      <c r="K29" s="272"/>
      <c r="O29" s="63"/>
      <c r="Q29" s="63"/>
    </row>
    <row r="30" spans="1:24" x14ac:dyDescent="0.25">
      <c r="E30" s="111"/>
      <c r="O30" s="62"/>
    </row>
  </sheetData>
  <mergeCells count="20">
    <mergeCell ref="A1:R1"/>
    <mergeCell ref="B3:C4"/>
    <mergeCell ref="E3:F3"/>
    <mergeCell ref="G3:H4"/>
    <mergeCell ref="K3:L3"/>
    <mergeCell ref="N3:O4"/>
    <mergeCell ref="I3:J3"/>
    <mergeCell ref="I4:J4"/>
    <mergeCell ref="Q3:R4"/>
    <mergeCell ref="E4:F4"/>
    <mergeCell ref="K4:L4"/>
    <mergeCell ref="A23:K23"/>
    <mergeCell ref="A25:K25"/>
    <mergeCell ref="A27:K27"/>
    <mergeCell ref="A29:K29"/>
    <mergeCell ref="W2:X4"/>
    <mergeCell ref="T2:U4"/>
    <mergeCell ref="A21:K21"/>
    <mergeCell ref="K17:O17"/>
    <mergeCell ref="K19:O19"/>
  </mergeCells>
  <printOptions horizontalCentered="1" verticalCentered="1"/>
  <pageMargins left="0.45" right="0.45" top="0.25" bottom="0.52" header="0.24" footer="0.24"/>
  <pageSetup scale="49" orientation="landscape" r:id="rId1"/>
  <headerFooter alignWithMargins="0">
    <oddFooter>&amp;LNew Jersey Board of Public Utilities,  Office of Clean Energy&amp;RNew Jersey's Clean Energy Program&amp;XTM</oddFooter>
  </headerFooter>
  <ignoredErrors>
    <ignoredError sqref="F1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zoomScale="90" zoomScaleNormal="90" workbookViewId="0">
      <selection sqref="A1:R1"/>
    </sheetView>
  </sheetViews>
  <sheetFormatPr defaultColWidth="10.33203125" defaultRowHeight="13.8" x14ac:dyDescent="0.25"/>
  <cols>
    <col min="1" max="1" width="26.77734375" style="1" customWidth="1"/>
    <col min="2" max="2" width="9.109375" style="117" customWidth="1"/>
    <col min="3" max="3" width="12.88671875" style="1" bestFit="1" customWidth="1"/>
    <col min="4" max="4" width="0.88671875" style="8" customWidth="1"/>
    <col min="5" max="5" width="9.109375" style="1" customWidth="1"/>
    <col min="6" max="6" width="9.44140625" style="1" bestFit="1" customWidth="1"/>
    <col min="7" max="7" width="10.44140625" style="1" customWidth="1"/>
    <col min="8" max="8" width="10.33203125" style="1" customWidth="1"/>
    <col min="9" max="9" width="10" style="1" customWidth="1"/>
    <col min="10" max="11" width="10.6640625" style="1" customWidth="1"/>
    <col min="12" max="12" width="12.6640625" style="1" customWidth="1"/>
    <col min="13" max="13" width="0.88671875" style="8" customWidth="1"/>
    <col min="14" max="14" width="10.6640625" style="1" customWidth="1"/>
    <col min="15" max="15" width="14.6640625" style="1" customWidth="1"/>
    <col min="16" max="16" width="0.88671875" style="8" customWidth="1"/>
    <col min="17" max="17" width="11.33203125" style="1" customWidth="1"/>
    <col min="18" max="18" width="13.44140625" style="1" customWidth="1"/>
    <col min="19" max="19" width="2" style="1" customWidth="1"/>
    <col min="20" max="20" width="10.33203125" style="1" customWidth="1"/>
    <col min="21" max="21" width="11.88671875" style="1" customWidth="1"/>
    <col min="22" max="22" width="2" style="1" customWidth="1"/>
    <col min="23" max="23" width="10.88671875" style="1" bestFit="1" customWidth="1"/>
    <col min="24" max="24" width="13.109375" style="1" bestFit="1" customWidth="1"/>
    <col min="25" max="16384" width="10.33203125" style="1"/>
  </cols>
  <sheetData>
    <row r="1" spans="1:24" ht="17.399999999999999" x14ac:dyDescent="0.25">
      <c r="A1" s="298" t="s">
        <v>119</v>
      </c>
      <c r="B1" s="298"/>
      <c r="C1" s="298"/>
      <c r="D1" s="298"/>
      <c r="E1" s="298"/>
      <c r="F1" s="298"/>
      <c r="G1" s="298"/>
      <c r="H1" s="298"/>
      <c r="I1" s="298"/>
      <c r="J1" s="298"/>
      <c r="K1" s="298"/>
      <c r="L1" s="298"/>
      <c r="M1" s="298"/>
      <c r="N1" s="298"/>
      <c r="O1" s="298"/>
      <c r="P1" s="298"/>
      <c r="Q1" s="298"/>
      <c r="R1" s="298"/>
    </row>
    <row r="2" spans="1:24" ht="15.6" x14ac:dyDescent="0.3">
      <c r="A2" s="118"/>
      <c r="B2" s="119"/>
      <c r="C2" s="118"/>
      <c r="E2" s="118"/>
      <c r="F2" s="118"/>
      <c r="G2" s="118"/>
      <c r="H2" s="118"/>
      <c r="I2" s="118"/>
      <c r="J2" s="118"/>
      <c r="K2" s="8"/>
      <c r="L2" s="8"/>
      <c r="N2" s="8"/>
      <c r="O2" s="8"/>
      <c r="Q2" s="8"/>
      <c r="R2" s="8"/>
      <c r="W2" s="308" t="s">
        <v>121</v>
      </c>
      <c r="X2" s="308"/>
    </row>
    <row r="3" spans="1:24" s="236" customFormat="1" ht="15.6" customHeight="1" x14ac:dyDescent="0.25">
      <c r="A3" s="235"/>
      <c r="B3" s="299" t="s">
        <v>5</v>
      </c>
      <c r="C3" s="300"/>
      <c r="D3" s="51"/>
      <c r="E3" s="283" t="s">
        <v>10</v>
      </c>
      <c r="F3" s="284"/>
      <c r="G3" s="283" t="s">
        <v>10</v>
      </c>
      <c r="H3" s="284"/>
      <c r="I3" s="283" t="s">
        <v>10</v>
      </c>
      <c r="J3" s="284"/>
      <c r="K3" s="289" t="s">
        <v>10</v>
      </c>
      <c r="L3" s="290"/>
      <c r="M3" s="51"/>
      <c r="N3" s="299" t="s">
        <v>103</v>
      </c>
      <c r="O3" s="300"/>
      <c r="P3" s="51"/>
      <c r="Q3" s="303" t="s">
        <v>104</v>
      </c>
      <c r="R3" s="304"/>
      <c r="T3" s="307" t="s">
        <v>120</v>
      </c>
      <c r="U3" s="307"/>
      <c r="W3" s="308"/>
      <c r="X3" s="308"/>
    </row>
    <row r="4" spans="1:24" s="236" customFormat="1" ht="13.95" customHeight="1" x14ac:dyDescent="0.25">
      <c r="A4" s="237"/>
      <c r="B4" s="301"/>
      <c r="C4" s="302"/>
      <c r="D4" s="51"/>
      <c r="E4" s="294" t="s">
        <v>105</v>
      </c>
      <c r="F4" s="295"/>
      <c r="G4" s="294" t="s">
        <v>106</v>
      </c>
      <c r="H4" s="295"/>
      <c r="I4" s="294" t="s">
        <v>107</v>
      </c>
      <c r="J4" s="295"/>
      <c r="K4" s="296" t="s">
        <v>1</v>
      </c>
      <c r="L4" s="297"/>
      <c r="M4" s="51"/>
      <c r="N4" s="301"/>
      <c r="O4" s="302"/>
      <c r="P4" s="51"/>
      <c r="Q4" s="305"/>
      <c r="R4" s="306"/>
      <c r="T4" s="307"/>
      <c r="U4" s="307"/>
      <c r="W4" s="308"/>
      <c r="X4" s="308"/>
    </row>
    <row r="5" spans="1:24" s="236" customFormat="1" ht="27.6" x14ac:dyDescent="0.25">
      <c r="A5" s="6" t="s">
        <v>122</v>
      </c>
      <c r="B5" s="10" t="s">
        <v>9</v>
      </c>
      <c r="C5" s="10" t="s">
        <v>108</v>
      </c>
      <c r="D5" s="52"/>
      <c r="E5" s="6" t="s">
        <v>9</v>
      </c>
      <c r="F5" s="6" t="s">
        <v>108</v>
      </c>
      <c r="G5" s="6" t="s">
        <v>9</v>
      </c>
      <c r="H5" s="6" t="s">
        <v>108</v>
      </c>
      <c r="I5" s="6" t="s">
        <v>9</v>
      </c>
      <c r="J5" s="6" t="s">
        <v>108</v>
      </c>
      <c r="K5" s="10" t="s">
        <v>9</v>
      </c>
      <c r="L5" s="10" t="s">
        <v>108</v>
      </c>
      <c r="M5" s="52"/>
      <c r="N5" s="10" t="s">
        <v>9</v>
      </c>
      <c r="O5" s="10" t="s">
        <v>14</v>
      </c>
      <c r="P5" s="52"/>
      <c r="Q5" s="11" t="s">
        <v>8</v>
      </c>
      <c r="R5" s="11" t="s">
        <v>48</v>
      </c>
      <c r="T5" s="67" t="s">
        <v>8</v>
      </c>
      <c r="U5" s="67" t="s">
        <v>16</v>
      </c>
      <c r="W5" s="67" t="s">
        <v>8</v>
      </c>
      <c r="X5" s="67" t="s">
        <v>16</v>
      </c>
    </row>
    <row r="6" spans="1:24" ht="14.4" x14ac:dyDescent="0.3">
      <c r="A6" s="157" t="s">
        <v>26</v>
      </c>
      <c r="B6" s="171">
        <f>'Annual Capacity'!B6</f>
        <v>10778</v>
      </c>
      <c r="C6" s="172">
        <f>'Annual Capacity'!C6</f>
        <v>84712.697</v>
      </c>
      <c r="D6" s="168"/>
      <c r="E6" s="171">
        <f>'Annual Capacity'!E6</f>
        <v>1821</v>
      </c>
      <c r="F6" s="172">
        <f>'Annual Capacity'!F6</f>
        <v>51266.82</v>
      </c>
      <c r="G6" s="171">
        <f>'Annual Capacity'!G6</f>
        <v>701</v>
      </c>
      <c r="H6" s="172">
        <f>'Annual Capacity'!H6</f>
        <v>210448.89199999999</v>
      </c>
      <c r="I6" s="171">
        <f>'Annual Capacity'!I6</f>
        <v>61</v>
      </c>
      <c r="J6" s="172">
        <f>'Annual Capacity'!J6</f>
        <v>107928.022</v>
      </c>
      <c r="K6" s="171">
        <f t="shared" ref="K6:K8" si="0">SUM(E6+G6+I6)</f>
        <v>2583</v>
      </c>
      <c r="L6" s="177">
        <f t="shared" ref="L6:L8" si="1">SUM(F6+H6+J6)</f>
        <v>369643.734</v>
      </c>
      <c r="M6" s="168"/>
      <c r="N6" s="171">
        <f>'Annual Capacity'!N6</f>
        <v>62</v>
      </c>
      <c r="O6" s="172">
        <f>'Annual Capacity'!O6</f>
        <v>110429.208</v>
      </c>
      <c r="P6" s="168"/>
      <c r="Q6" s="180">
        <f t="shared" ref="Q6:Q8" si="2">SUM(B6+K6+N6)</f>
        <v>13423</v>
      </c>
      <c r="R6" s="144">
        <f t="shared" ref="R6:R8" si="3">SUM(C6+L6+O6)</f>
        <v>564785.63899999997</v>
      </c>
      <c r="S6" s="169"/>
      <c r="T6" s="189">
        <v>0</v>
      </c>
      <c r="U6" s="189">
        <v>0</v>
      </c>
      <c r="W6" s="186">
        <f t="shared" ref="W6:W8" si="4">SUM(Q6-T6)</f>
        <v>13423</v>
      </c>
      <c r="X6" s="142">
        <f t="shared" ref="X6:X8" si="5">SUM(R6-U6)</f>
        <v>564785.63899999997</v>
      </c>
    </row>
    <row r="7" spans="1:24" ht="14.4" x14ac:dyDescent="0.3">
      <c r="A7" s="157">
        <v>2012</v>
      </c>
      <c r="B7" s="171">
        <f>'Annual Capacity'!B7</f>
        <v>4709</v>
      </c>
      <c r="C7" s="172">
        <f>'Annual Capacity'!C7</f>
        <v>40723.17</v>
      </c>
      <c r="D7" s="168"/>
      <c r="E7" s="171">
        <f>'Annual Capacity'!E7</f>
        <v>649</v>
      </c>
      <c r="F7" s="172">
        <f>'Annual Capacity'!F7</f>
        <v>22642.526999999998</v>
      </c>
      <c r="G7" s="171">
        <f>'Annual Capacity'!G7</f>
        <v>460</v>
      </c>
      <c r="H7" s="172">
        <f>'Annual Capacity'!H7</f>
        <v>135450.16099999999</v>
      </c>
      <c r="I7" s="171">
        <f>'Annual Capacity'!I7</f>
        <v>49</v>
      </c>
      <c r="J7" s="172">
        <f>'Annual Capacity'!J7</f>
        <v>107020.96799999999</v>
      </c>
      <c r="K7" s="171">
        <f t="shared" si="0"/>
        <v>1158</v>
      </c>
      <c r="L7" s="177">
        <f t="shared" si="1"/>
        <v>265113.65599999996</v>
      </c>
      <c r="M7" s="168"/>
      <c r="N7" s="171">
        <f>'Annual Capacity'!N7</f>
        <v>35</v>
      </c>
      <c r="O7" s="172">
        <f>'Annual Capacity'!O7</f>
        <v>111490.527</v>
      </c>
      <c r="P7" s="168"/>
      <c r="Q7" s="180">
        <f t="shared" si="2"/>
        <v>5902</v>
      </c>
      <c r="R7" s="144">
        <f t="shared" si="3"/>
        <v>417327.35299999994</v>
      </c>
      <c r="S7" s="169"/>
      <c r="T7" s="189">
        <v>0</v>
      </c>
      <c r="U7" s="189">
        <v>0</v>
      </c>
      <c r="W7" s="186">
        <f t="shared" si="4"/>
        <v>5902</v>
      </c>
      <c r="X7" s="142">
        <f t="shared" si="5"/>
        <v>417327.35299999994</v>
      </c>
    </row>
    <row r="8" spans="1:24" ht="14.4" x14ac:dyDescent="0.3">
      <c r="A8" s="157">
        <v>2013</v>
      </c>
      <c r="B8" s="171">
        <f>'Annual Capacity'!B8</f>
        <v>5913</v>
      </c>
      <c r="C8" s="172">
        <f>'Annual Capacity'!C8</f>
        <v>47594.712</v>
      </c>
      <c r="D8" s="168"/>
      <c r="E8" s="171">
        <f>'Annual Capacity'!E8</f>
        <v>338</v>
      </c>
      <c r="F8" s="172">
        <f>'Annual Capacity'!F8</f>
        <v>13206.966</v>
      </c>
      <c r="G8" s="171">
        <f>'Annual Capacity'!G8</f>
        <v>241</v>
      </c>
      <c r="H8" s="172">
        <f>'Annual Capacity'!H8</f>
        <v>74135.694000000003</v>
      </c>
      <c r="I8" s="171">
        <f>'Annual Capacity'!I8</f>
        <v>31</v>
      </c>
      <c r="J8" s="172">
        <f>'Annual Capacity'!J8</f>
        <v>56723.197999999997</v>
      </c>
      <c r="K8" s="171">
        <f t="shared" si="0"/>
        <v>610</v>
      </c>
      <c r="L8" s="177">
        <f t="shared" si="1"/>
        <v>144065.85800000001</v>
      </c>
      <c r="M8" s="168"/>
      <c r="N8" s="171">
        <f>'Annual Capacity'!N8</f>
        <v>15</v>
      </c>
      <c r="O8" s="172">
        <f>'Annual Capacity'!O8</f>
        <v>10566.995000000001</v>
      </c>
      <c r="P8" s="168"/>
      <c r="Q8" s="180">
        <f t="shared" si="2"/>
        <v>6538</v>
      </c>
      <c r="R8" s="144">
        <f t="shared" si="3"/>
        <v>202227.565</v>
      </c>
      <c r="S8" s="169"/>
      <c r="T8" s="189">
        <v>0</v>
      </c>
      <c r="U8" s="189">
        <v>0</v>
      </c>
      <c r="W8" s="186">
        <f t="shared" si="4"/>
        <v>6538</v>
      </c>
      <c r="X8" s="142">
        <f t="shared" si="5"/>
        <v>202227.565</v>
      </c>
    </row>
    <row r="9" spans="1:24" ht="14.4" x14ac:dyDescent="0.3">
      <c r="A9" s="157">
        <v>2014</v>
      </c>
      <c r="B9" s="171">
        <f>'Annual Capacity'!B9</f>
        <v>6244</v>
      </c>
      <c r="C9" s="172">
        <f>'Annual Capacity'!C9</f>
        <v>50953.319000000003</v>
      </c>
      <c r="D9" s="168"/>
      <c r="E9" s="171">
        <f>'Annual Capacity'!E9</f>
        <v>128</v>
      </c>
      <c r="F9" s="172">
        <f>'Annual Capacity'!F9</f>
        <v>4456.54</v>
      </c>
      <c r="G9" s="171">
        <f>'Annual Capacity'!G9</f>
        <v>119</v>
      </c>
      <c r="H9" s="172">
        <f>'Annual Capacity'!H9</f>
        <v>42641.601999999999</v>
      </c>
      <c r="I9" s="171">
        <f>'Annual Capacity'!I9</f>
        <v>16</v>
      </c>
      <c r="J9" s="172">
        <f>'Annual Capacity'!J9</f>
        <v>72324.475999999995</v>
      </c>
      <c r="K9" s="171">
        <f t="shared" ref="K9" si="6">SUM(E9+G9+I9)</f>
        <v>263</v>
      </c>
      <c r="L9" s="177">
        <f t="shared" ref="L9" si="7">SUM(F9+H9+J9)</f>
        <v>119422.61799999999</v>
      </c>
      <c r="M9" s="168"/>
      <c r="N9" s="171">
        <f>'Annual Capacity'!N9</f>
        <v>12</v>
      </c>
      <c r="O9" s="172">
        <f>'Annual Capacity'!O9</f>
        <v>77016.664999999994</v>
      </c>
      <c r="P9" s="168"/>
      <c r="Q9" s="180">
        <f t="shared" ref="Q9" si="8">SUM(B9+K9+N9)</f>
        <v>6519</v>
      </c>
      <c r="R9" s="144">
        <f t="shared" ref="R9" si="9">SUM(C9+L9+O9)</f>
        <v>247392.60199999996</v>
      </c>
      <c r="S9" s="169"/>
      <c r="T9" s="189">
        <v>0</v>
      </c>
      <c r="U9" s="189">
        <v>0</v>
      </c>
      <c r="W9" s="186">
        <f t="shared" ref="W9" si="10">SUM(Q9-T9)</f>
        <v>6519</v>
      </c>
      <c r="X9" s="142">
        <f t="shared" ref="X9" si="11">SUM(R9-U9)</f>
        <v>247392.60199999996</v>
      </c>
    </row>
    <row r="10" spans="1:24" ht="14.4" x14ac:dyDescent="0.3">
      <c r="A10" s="166" t="s">
        <v>49</v>
      </c>
      <c r="B10" s="173">
        <f>'Annual Capacity'!B10</f>
        <v>1550</v>
      </c>
      <c r="C10" s="175">
        <f>'Annual Capacity'!C10</f>
        <v>12420.919</v>
      </c>
      <c r="D10" s="168"/>
      <c r="E10" s="173">
        <f>'Annual Capacity'!E10</f>
        <v>29</v>
      </c>
      <c r="F10" s="175">
        <f>'Annual Capacity'!F10</f>
        <v>1051.42</v>
      </c>
      <c r="G10" s="173">
        <f>'Annual Capacity'!G10</f>
        <v>21</v>
      </c>
      <c r="H10" s="175">
        <f>'Annual Capacity'!H10</f>
        <v>6798.98</v>
      </c>
      <c r="I10" s="173">
        <f>'Annual Capacity'!I10</f>
        <v>1</v>
      </c>
      <c r="J10" s="175">
        <f>'Annual Capacity'!J10</f>
        <v>2376</v>
      </c>
      <c r="K10" s="173">
        <f t="shared" ref="K10" si="12">SUM(E10+G10+I10)</f>
        <v>51</v>
      </c>
      <c r="L10" s="178">
        <f t="shared" ref="L10" si="13">SUM(F10+H10+J10)</f>
        <v>10226.4</v>
      </c>
      <c r="M10" s="168"/>
      <c r="N10" s="173">
        <f>'Annual Capacity'!N10</f>
        <v>0</v>
      </c>
      <c r="O10" s="175">
        <f>'Annual Capacity'!O10</f>
        <v>0</v>
      </c>
      <c r="P10" s="168"/>
      <c r="Q10" s="180">
        <f t="shared" ref="Q10" si="14">SUM(B10+K10+N10)</f>
        <v>1601</v>
      </c>
      <c r="R10" s="144">
        <f t="shared" ref="R10" si="15">SUM(C10+L10+O10)</f>
        <v>22647.319</v>
      </c>
      <c r="S10" s="169"/>
      <c r="T10" s="189">
        <v>0</v>
      </c>
      <c r="U10" s="189">
        <v>0</v>
      </c>
      <c r="W10" s="186">
        <f t="shared" ref="W10" si="16">SUM(Q10-T10)</f>
        <v>1601</v>
      </c>
      <c r="X10" s="142">
        <f t="shared" ref="X10" si="17">SUM(R10-U10)</f>
        <v>22647.319</v>
      </c>
    </row>
    <row r="11" spans="1:24" ht="14.4" x14ac:dyDescent="0.3">
      <c r="A11" s="167" t="s">
        <v>102</v>
      </c>
      <c r="B11" s="174">
        <f>'Annual Capacity'!B11</f>
        <v>83</v>
      </c>
      <c r="C11" s="176">
        <f>'Annual Capacity'!C11</f>
        <v>674.12</v>
      </c>
      <c r="D11" s="168"/>
      <c r="E11" s="174">
        <f>'Annual Capacity'!E11</f>
        <v>4</v>
      </c>
      <c r="F11" s="176">
        <f>'Annual Capacity'!F11</f>
        <v>213.58</v>
      </c>
      <c r="G11" s="174">
        <f>'Annual Capacity'!G11</f>
        <v>4</v>
      </c>
      <c r="H11" s="176">
        <f>'Annual Capacity'!H11</f>
        <v>2113.19</v>
      </c>
      <c r="I11" s="174">
        <f>'Annual Capacity'!I11</f>
        <v>0</v>
      </c>
      <c r="J11" s="176">
        <f>'Annual Capacity'!J11</f>
        <v>0</v>
      </c>
      <c r="K11" s="174">
        <f t="shared" ref="K11" si="18">SUM(E11+G11+I11)</f>
        <v>8</v>
      </c>
      <c r="L11" s="179">
        <f t="shared" ref="L11" si="19">SUM(F11+H11+J11)</f>
        <v>2326.77</v>
      </c>
      <c r="M11" s="168"/>
      <c r="N11" s="174">
        <f>'Annual Capacity'!N11</f>
        <v>0</v>
      </c>
      <c r="O11" s="176">
        <f>'Annual Capacity'!O11</f>
        <v>0</v>
      </c>
      <c r="P11" s="168"/>
      <c r="Q11" s="180">
        <f t="shared" ref="Q11" si="20">SUM(B11+K11+N11)</f>
        <v>91</v>
      </c>
      <c r="R11" s="144">
        <f t="shared" ref="R11" si="21">SUM(C11+L11+O11)</f>
        <v>3000.89</v>
      </c>
      <c r="S11" s="169"/>
      <c r="T11" s="189">
        <v>0</v>
      </c>
      <c r="U11" s="189">
        <v>0</v>
      </c>
      <c r="W11" s="186">
        <f t="shared" ref="W11" si="22">SUM(Q11-T11)</f>
        <v>91</v>
      </c>
      <c r="X11" s="142">
        <f t="shared" ref="X11" si="23">SUM(R11-U11)</f>
        <v>3000.89</v>
      </c>
    </row>
    <row r="12" spans="1:24" ht="14.4" x14ac:dyDescent="0.3">
      <c r="A12" s="112">
        <v>42005</v>
      </c>
      <c r="B12" s="154">
        <v>829</v>
      </c>
      <c r="C12" s="183">
        <v>6754.85</v>
      </c>
      <c r="D12" s="168"/>
      <c r="E12" s="153">
        <v>7</v>
      </c>
      <c r="F12" s="184">
        <v>182.45</v>
      </c>
      <c r="G12" s="153">
        <v>12</v>
      </c>
      <c r="H12" s="184">
        <v>2920.42</v>
      </c>
      <c r="I12" s="153">
        <v>0</v>
      </c>
      <c r="J12" s="184">
        <v>0</v>
      </c>
      <c r="K12" s="154">
        <f t="shared" ref="K12:K16" si="24">SUM(E12+G12+I12)</f>
        <v>19</v>
      </c>
      <c r="L12" s="148">
        <f t="shared" ref="L12:L16" si="25">SUM(F12+H12+J12)</f>
        <v>3102.87</v>
      </c>
      <c r="M12" s="168"/>
      <c r="N12" s="154">
        <v>1</v>
      </c>
      <c r="O12" s="183">
        <v>6258.6</v>
      </c>
      <c r="P12" s="168"/>
      <c r="Q12" s="180">
        <f t="shared" ref="Q12:Q32" si="26">SUM(B12+K12+N12)</f>
        <v>849</v>
      </c>
      <c r="R12" s="144">
        <f t="shared" ref="R12:R16" si="27">SUM(C12+L12+O12)</f>
        <v>16116.320000000002</v>
      </c>
      <c r="S12" s="169"/>
      <c r="T12" s="189">
        <v>0</v>
      </c>
      <c r="U12" s="189">
        <v>0</v>
      </c>
      <c r="W12" s="186">
        <f t="shared" ref="W12:W16" si="28">SUM(Q12-T12)</f>
        <v>849</v>
      </c>
      <c r="X12" s="142">
        <f t="shared" ref="X12:X16" si="29">SUM(R12-U12)</f>
        <v>16116.320000000002</v>
      </c>
    </row>
    <row r="13" spans="1:24" ht="14.4" x14ac:dyDescent="0.3">
      <c r="A13" s="112">
        <v>42036</v>
      </c>
      <c r="B13" s="154">
        <v>615</v>
      </c>
      <c r="C13" s="183">
        <v>4669.8599999999997</v>
      </c>
      <c r="D13" s="168"/>
      <c r="E13" s="153">
        <v>12</v>
      </c>
      <c r="F13" s="184">
        <v>334.13</v>
      </c>
      <c r="G13" s="153">
        <v>1</v>
      </c>
      <c r="H13" s="184">
        <v>851.19</v>
      </c>
      <c r="I13" s="153">
        <v>0</v>
      </c>
      <c r="J13" s="184">
        <v>0</v>
      </c>
      <c r="K13" s="154">
        <f t="shared" si="24"/>
        <v>13</v>
      </c>
      <c r="L13" s="148">
        <f t="shared" si="25"/>
        <v>1185.3200000000002</v>
      </c>
      <c r="M13" s="168"/>
      <c r="N13" s="154">
        <v>0</v>
      </c>
      <c r="O13" s="183">
        <v>0</v>
      </c>
      <c r="P13" s="168"/>
      <c r="Q13" s="180">
        <f t="shared" si="26"/>
        <v>628</v>
      </c>
      <c r="R13" s="144">
        <f t="shared" si="27"/>
        <v>5855.18</v>
      </c>
      <c r="S13" s="169"/>
      <c r="T13" s="189">
        <v>0</v>
      </c>
      <c r="U13" s="189">
        <v>0</v>
      </c>
      <c r="W13" s="186">
        <f t="shared" si="28"/>
        <v>628</v>
      </c>
      <c r="X13" s="142">
        <f t="shared" si="29"/>
        <v>5855.18</v>
      </c>
    </row>
    <row r="14" spans="1:24" ht="14.4" x14ac:dyDescent="0.3">
      <c r="A14" s="112">
        <v>42064</v>
      </c>
      <c r="B14" s="154">
        <v>838</v>
      </c>
      <c r="C14" s="183">
        <v>6791.32</v>
      </c>
      <c r="D14" s="168"/>
      <c r="E14" s="153">
        <v>1</v>
      </c>
      <c r="F14" s="184">
        <v>16.07</v>
      </c>
      <c r="G14" s="153">
        <v>4</v>
      </c>
      <c r="H14" s="184">
        <v>2132.6</v>
      </c>
      <c r="I14" s="153">
        <v>1</v>
      </c>
      <c r="J14" s="184">
        <v>5958.43</v>
      </c>
      <c r="K14" s="154">
        <f t="shared" si="24"/>
        <v>6</v>
      </c>
      <c r="L14" s="185">
        <f t="shared" si="25"/>
        <v>8107.1</v>
      </c>
      <c r="M14" s="168"/>
      <c r="N14" s="154">
        <v>0</v>
      </c>
      <c r="O14" s="183">
        <v>0</v>
      </c>
      <c r="P14" s="168"/>
      <c r="Q14" s="180">
        <f t="shared" si="26"/>
        <v>844</v>
      </c>
      <c r="R14" s="144">
        <f t="shared" si="27"/>
        <v>14898.42</v>
      </c>
      <c r="S14" s="169"/>
      <c r="T14" s="189">
        <v>0</v>
      </c>
      <c r="U14" s="189">
        <v>0</v>
      </c>
      <c r="W14" s="186">
        <f t="shared" si="28"/>
        <v>844</v>
      </c>
      <c r="X14" s="142">
        <f t="shared" si="29"/>
        <v>14898.42</v>
      </c>
    </row>
    <row r="15" spans="1:24" ht="14.4" x14ac:dyDescent="0.3">
      <c r="A15" s="112">
        <v>42095</v>
      </c>
      <c r="B15" s="154">
        <v>903</v>
      </c>
      <c r="C15" s="183">
        <v>7045.28</v>
      </c>
      <c r="D15" s="168"/>
      <c r="E15" s="153">
        <v>11</v>
      </c>
      <c r="F15" s="184">
        <v>285.07</v>
      </c>
      <c r="G15" s="153">
        <v>4</v>
      </c>
      <c r="H15" s="184">
        <v>1459.31</v>
      </c>
      <c r="I15" s="153">
        <v>0</v>
      </c>
      <c r="J15" s="184">
        <v>0</v>
      </c>
      <c r="K15" s="154">
        <f t="shared" si="24"/>
        <v>15</v>
      </c>
      <c r="L15" s="148">
        <f t="shared" si="25"/>
        <v>1744.3799999999999</v>
      </c>
      <c r="M15" s="168"/>
      <c r="N15" s="154">
        <v>0</v>
      </c>
      <c r="O15" s="183">
        <v>0</v>
      </c>
      <c r="P15" s="168"/>
      <c r="Q15" s="180">
        <f t="shared" si="26"/>
        <v>918</v>
      </c>
      <c r="R15" s="144">
        <f t="shared" si="27"/>
        <v>8789.66</v>
      </c>
      <c r="S15" s="169"/>
      <c r="T15" s="189">
        <v>0</v>
      </c>
      <c r="U15" s="189">
        <v>0</v>
      </c>
      <c r="W15" s="186">
        <f t="shared" si="28"/>
        <v>918</v>
      </c>
      <c r="X15" s="142">
        <f t="shared" si="29"/>
        <v>8789.66</v>
      </c>
    </row>
    <row r="16" spans="1:24" ht="14.4" x14ac:dyDescent="0.3">
      <c r="A16" s="112">
        <v>42125</v>
      </c>
      <c r="B16" s="154">
        <v>776</v>
      </c>
      <c r="C16" s="183">
        <v>5977.53</v>
      </c>
      <c r="D16" s="168"/>
      <c r="E16" s="153">
        <v>6</v>
      </c>
      <c r="F16" s="184">
        <v>197.07</v>
      </c>
      <c r="G16" s="153">
        <v>4</v>
      </c>
      <c r="H16" s="184">
        <v>1321.18</v>
      </c>
      <c r="I16" s="153">
        <v>0</v>
      </c>
      <c r="J16" s="184">
        <v>0</v>
      </c>
      <c r="K16" s="154">
        <f t="shared" si="24"/>
        <v>10</v>
      </c>
      <c r="L16" s="148">
        <f t="shared" si="25"/>
        <v>1518.25</v>
      </c>
      <c r="M16" s="168"/>
      <c r="N16" s="154">
        <v>0</v>
      </c>
      <c r="O16" s="183">
        <v>0</v>
      </c>
      <c r="P16" s="168"/>
      <c r="Q16" s="180">
        <f t="shared" si="26"/>
        <v>786</v>
      </c>
      <c r="R16" s="144">
        <f t="shared" si="27"/>
        <v>7495.78</v>
      </c>
      <c r="S16" s="169"/>
      <c r="T16" s="189">
        <v>0</v>
      </c>
      <c r="U16" s="189">
        <v>0</v>
      </c>
      <c r="W16" s="186">
        <f t="shared" si="28"/>
        <v>786</v>
      </c>
      <c r="X16" s="142">
        <f t="shared" si="29"/>
        <v>7495.78</v>
      </c>
    </row>
    <row r="17" spans="1:24" ht="14.4" x14ac:dyDescent="0.3">
      <c r="A17" s="112">
        <v>42156</v>
      </c>
      <c r="B17" s="154">
        <v>1077</v>
      </c>
      <c r="C17" s="183">
        <v>8652.64</v>
      </c>
      <c r="D17" s="113"/>
      <c r="E17" s="153">
        <v>10</v>
      </c>
      <c r="F17" s="184">
        <v>261.22000000000003</v>
      </c>
      <c r="G17" s="153">
        <v>3</v>
      </c>
      <c r="H17" s="184">
        <v>1200.6600000000001</v>
      </c>
      <c r="I17" s="153">
        <v>1</v>
      </c>
      <c r="J17" s="184">
        <v>1589.87</v>
      </c>
      <c r="K17" s="154">
        <f t="shared" ref="K17:K31" si="30">SUM(E17+G17+I17)</f>
        <v>14</v>
      </c>
      <c r="L17" s="185">
        <f t="shared" ref="L17:L31" si="31">SUM(F17+H17+J17)</f>
        <v>3051.75</v>
      </c>
      <c r="M17" s="113"/>
      <c r="N17" s="154">
        <v>2</v>
      </c>
      <c r="O17" s="183">
        <v>5887.72</v>
      </c>
      <c r="P17" s="113"/>
      <c r="Q17" s="180">
        <f t="shared" si="26"/>
        <v>1093</v>
      </c>
      <c r="R17" s="144">
        <f t="shared" ref="R17:R31" si="32">SUM(C17+L17+O17)</f>
        <v>17592.11</v>
      </c>
      <c r="T17" s="150">
        <v>1090</v>
      </c>
      <c r="U17" s="142">
        <v>17560.490000000002</v>
      </c>
      <c r="W17" s="186">
        <f t="shared" ref="W17:X20" si="33">SUM(Q17-T17)</f>
        <v>3</v>
      </c>
      <c r="X17" s="142">
        <f t="shared" si="33"/>
        <v>31.619999999998981</v>
      </c>
    </row>
    <row r="18" spans="1:24" ht="14.4" x14ac:dyDescent="0.3">
      <c r="A18" s="112">
        <v>42186</v>
      </c>
      <c r="B18" s="154">
        <v>1485</v>
      </c>
      <c r="C18" s="183">
        <v>11912.66</v>
      </c>
      <c r="D18" s="113"/>
      <c r="E18" s="153">
        <v>10</v>
      </c>
      <c r="F18" s="184">
        <v>260.91000000000003</v>
      </c>
      <c r="G18" s="153">
        <v>15</v>
      </c>
      <c r="H18" s="184">
        <v>4527.88</v>
      </c>
      <c r="I18" s="153">
        <v>1</v>
      </c>
      <c r="J18" s="184">
        <v>3448.44</v>
      </c>
      <c r="K18" s="154">
        <f t="shared" si="30"/>
        <v>26</v>
      </c>
      <c r="L18" s="148">
        <f t="shared" si="31"/>
        <v>8237.23</v>
      </c>
      <c r="M18" s="113"/>
      <c r="N18" s="154">
        <v>0</v>
      </c>
      <c r="O18" s="183">
        <v>0</v>
      </c>
      <c r="P18" s="113"/>
      <c r="Q18" s="180">
        <f t="shared" si="26"/>
        <v>1511</v>
      </c>
      <c r="R18" s="144">
        <f t="shared" si="32"/>
        <v>20149.89</v>
      </c>
      <c r="T18" s="150">
        <v>1507</v>
      </c>
      <c r="U18" s="142">
        <v>20115.23</v>
      </c>
      <c r="W18" s="186">
        <f t="shared" si="33"/>
        <v>4</v>
      </c>
      <c r="X18" s="142">
        <f t="shared" si="33"/>
        <v>34.659999999999854</v>
      </c>
    </row>
    <row r="19" spans="1:24" ht="14.4" x14ac:dyDescent="0.3">
      <c r="A19" s="112">
        <v>42217</v>
      </c>
      <c r="B19" s="154">
        <v>1384</v>
      </c>
      <c r="C19" s="183">
        <v>10897.49</v>
      </c>
      <c r="D19" s="113"/>
      <c r="E19" s="153">
        <v>12</v>
      </c>
      <c r="F19" s="184">
        <v>410.26</v>
      </c>
      <c r="G19" s="153">
        <v>5</v>
      </c>
      <c r="H19" s="184">
        <v>947.96</v>
      </c>
      <c r="I19" s="153">
        <v>0</v>
      </c>
      <c r="J19" s="184">
        <v>0</v>
      </c>
      <c r="K19" s="154">
        <f t="shared" si="30"/>
        <v>17</v>
      </c>
      <c r="L19" s="148">
        <f t="shared" si="31"/>
        <v>1358.22</v>
      </c>
      <c r="M19" s="113"/>
      <c r="N19" s="154">
        <v>1</v>
      </c>
      <c r="O19" s="183">
        <v>9899.82</v>
      </c>
      <c r="P19" s="113"/>
      <c r="Q19" s="180">
        <f t="shared" si="26"/>
        <v>1402</v>
      </c>
      <c r="R19" s="144">
        <f t="shared" si="32"/>
        <v>22155.53</v>
      </c>
      <c r="T19" s="150">
        <v>1391</v>
      </c>
      <c r="U19" s="142">
        <v>22093.22</v>
      </c>
      <c r="W19" s="186">
        <f t="shared" si="33"/>
        <v>11</v>
      </c>
      <c r="X19" s="142">
        <f t="shared" si="33"/>
        <v>62.309999999997672</v>
      </c>
    </row>
    <row r="20" spans="1:24" ht="14.4" x14ac:dyDescent="0.3">
      <c r="A20" s="112">
        <v>42248</v>
      </c>
      <c r="B20" s="154">
        <v>1316</v>
      </c>
      <c r="C20" s="183">
        <v>10482.01</v>
      </c>
      <c r="D20" s="113"/>
      <c r="E20" s="153">
        <v>4</v>
      </c>
      <c r="F20" s="184">
        <v>112.99</v>
      </c>
      <c r="G20" s="153">
        <v>6</v>
      </c>
      <c r="H20" s="184">
        <v>1584.75</v>
      </c>
      <c r="I20" s="153">
        <v>0</v>
      </c>
      <c r="J20" s="184">
        <v>0</v>
      </c>
      <c r="K20" s="154">
        <f t="shared" si="30"/>
        <v>10</v>
      </c>
      <c r="L20" s="148">
        <f t="shared" si="31"/>
        <v>1697.74</v>
      </c>
      <c r="M20" s="113"/>
      <c r="N20" s="154">
        <v>1</v>
      </c>
      <c r="O20" s="183">
        <v>5992.03</v>
      </c>
      <c r="P20" s="113"/>
      <c r="Q20" s="180">
        <f t="shared" si="26"/>
        <v>1327</v>
      </c>
      <c r="R20" s="144">
        <f t="shared" si="32"/>
        <v>18171.78</v>
      </c>
      <c r="T20" s="150">
        <v>1311</v>
      </c>
      <c r="U20" s="142">
        <v>18057.62</v>
      </c>
      <c r="W20" s="186">
        <f t="shared" si="33"/>
        <v>16</v>
      </c>
      <c r="X20" s="142">
        <f t="shared" si="33"/>
        <v>114.15999999999985</v>
      </c>
    </row>
    <row r="21" spans="1:24" ht="14.4" x14ac:dyDescent="0.3">
      <c r="A21" s="112">
        <v>42278</v>
      </c>
      <c r="B21" s="154">
        <v>1235</v>
      </c>
      <c r="C21" s="183">
        <v>9865.32</v>
      </c>
      <c r="D21" s="113"/>
      <c r="E21" s="153">
        <v>13</v>
      </c>
      <c r="F21" s="184">
        <v>473.12</v>
      </c>
      <c r="G21" s="153">
        <v>8</v>
      </c>
      <c r="H21" s="184">
        <v>1377.49</v>
      </c>
      <c r="I21" s="153">
        <v>0</v>
      </c>
      <c r="J21" s="184">
        <v>0</v>
      </c>
      <c r="K21" s="154">
        <f t="shared" si="30"/>
        <v>21</v>
      </c>
      <c r="L21" s="148">
        <f t="shared" si="31"/>
        <v>1850.6100000000001</v>
      </c>
      <c r="M21" s="113"/>
      <c r="N21" s="154">
        <v>0</v>
      </c>
      <c r="O21" s="183">
        <v>0</v>
      </c>
      <c r="P21" s="113"/>
      <c r="Q21" s="180">
        <f t="shared" si="26"/>
        <v>1256</v>
      </c>
      <c r="R21" s="144">
        <f t="shared" si="32"/>
        <v>11715.93</v>
      </c>
      <c r="T21" s="150">
        <v>1251</v>
      </c>
      <c r="U21" s="142">
        <v>11682.11</v>
      </c>
      <c r="W21" s="186">
        <f t="shared" ref="W21:W33" si="34">SUM(Q21-T21)</f>
        <v>5</v>
      </c>
      <c r="X21" s="142">
        <f t="shared" ref="X21:X33" si="35">SUM(R21-U21)</f>
        <v>33.819999999999709</v>
      </c>
    </row>
    <row r="22" spans="1:24" ht="14.4" x14ac:dyDescent="0.3">
      <c r="A22" s="112">
        <v>42309</v>
      </c>
      <c r="B22" s="154">
        <v>921</v>
      </c>
      <c r="C22" s="183">
        <v>7102.32</v>
      </c>
      <c r="D22" s="113"/>
      <c r="E22" s="153">
        <v>11</v>
      </c>
      <c r="F22" s="184">
        <v>455.37</v>
      </c>
      <c r="G22" s="153">
        <v>6</v>
      </c>
      <c r="H22" s="184">
        <v>2452.4699999999998</v>
      </c>
      <c r="I22" s="153">
        <v>2</v>
      </c>
      <c r="J22" s="184">
        <v>3372.69</v>
      </c>
      <c r="K22" s="154">
        <f t="shared" si="30"/>
        <v>19</v>
      </c>
      <c r="L22" s="148">
        <f t="shared" si="31"/>
        <v>6280.53</v>
      </c>
      <c r="M22" s="113"/>
      <c r="N22" s="154">
        <v>0</v>
      </c>
      <c r="O22" s="183">
        <v>0</v>
      </c>
      <c r="P22" s="113"/>
      <c r="Q22" s="180">
        <f t="shared" si="26"/>
        <v>940</v>
      </c>
      <c r="R22" s="144">
        <f t="shared" si="32"/>
        <v>13382.849999999999</v>
      </c>
      <c r="T22" s="150">
        <v>930</v>
      </c>
      <c r="U22" s="142">
        <v>13299.3</v>
      </c>
      <c r="W22" s="186">
        <f t="shared" si="34"/>
        <v>10</v>
      </c>
      <c r="X22" s="142">
        <f t="shared" si="35"/>
        <v>83.549999999999272</v>
      </c>
    </row>
    <row r="23" spans="1:24" ht="14.4" x14ac:dyDescent="0.3">
      <c r="A23" s="112">
        <v>42339</v>
      </c>
      <c r="B23" s="154">
        <v>1208</v>
      </c>
      <c r="C23" s="183">
        <v>9530.83</v>
      </c>
      <c r="D23" s="113"/>
      <c r="E23" s="153">
        <v>19</v>
      </c>
      <c r="F23" s="184">
        <v>697.63</v>
      </c>
      <c r="G23" s="153">
        <v>13</v>
      </c>
      <c r="H23" s="184">
        <v>4225.2700000000004</v>
      </c>
      <c r="I23" s="153">
        <v>2</v>
      </c>
      <c r="J23" s="184">
        <v>7260.2</v>
      </c>
      <c r="K23" s="154">
        <f t="shared" si="30"/>
        <v>34</v>
      </c>
      <c r="L23" s="148">
        <f t="shared" si="31"/>
        <v>12183.1</v>
      </c>
      <c r="M23" s="113"/>
      <c r="N23" s="154">
        <v>3</v>
      </c>
      <c r="O23" s="183">
        <v>13645.47</v>
      </c>
      <c r="P23" s="113"/>
      <c r="Q23" s="180">
        <f t="shared" si="26"/>
        <v>1245</v>
      </c>
      <c r="R23" s="144">
        <f t="shared" si="32"/>
        <v>35359.4</v>
      </c>
      <c r="T23" s="150">
        <v>1242</v>
      </c>
      <c r="U23" s="142">
        <v>35329.68</v>
      </c>
      <c r="W23" s="186">
        <f t="shared" si="34"/>
        <v>3</v>
      </c>
      <c r="X23" s="142">
        <f t="shared" si="35"/>
        <v>29.720000000001164</v>
      </c>
    </row>
    <row r="24" spans="1:24" ht="14.4" x14ac:dyDescent="0.3">
      <c r="A24" s="112">
        <v>42370</v>
      </c>
      <c r="B24" s="154">
        <v>1234</v>
      </c>
      <c r="C24" s="183">
        <v>9956.52</v>
      </c>
      <c r="D24" s="113"/>
      <c r="E24" s="153">
        <v>8</v>
      </c>
      <c r="F24" s="184">
        <v>288.85000000000002</v>
      </c>
      <c r="G24" s="153">
        <v>4</v>
      </c>
      <c r="H24" s="184">
        <v>941.95</v>
      </c>
      <c r="I24" s="153">
        <v>0</v>
      </c>
      <c r="J24" s="184">
        <v>0</v>
      </c>
      <c r="K24" s="154">
        <f t="shared" si="30"/>
        <v>12</v>
      </c>
      <c r="L24" s="148">
        <f t="shared" si="31"/>
        <v>1230.8000000000002</v>
      </c>
      <c r="M24" s="113"/>
      <c r="N24" s="154">
        <v>2</v>
      </c>
      <c r="O24" s="183">
        <v>13808.06</v>
      </c>
      <c r="P24" s="113"/>
      <c r="Q24" s="180">
        <f t="shared" si="26"/>
        <v>1248</v>
      </c>
      <c r="R24" s="144">
        <f t="shared" si="32"/>
        <v>24995.379999999997</v>
      </c>
      <c r="T24" s="150">
        <v>1236</v>
      </c>
      <c r="U24" s="142">
        <v>24882.2</v>
      </c>
      <c r="W24" s="186">
        <f t="shared" si="34"/>
        <v>12</v>
      </c>
      <c r="X24" s="142">
        <f t="shared" si="35"/>
        <v>113.17999999999665</v>
      </c>
    </row>
    <row r="25" spans="1:24" ht="14.4" x14ac:dyDescent="0.3">
      <c r="A25" s="112">
        <v>42401</v>
      </c>
      <c r="B25" s="154">
        <v>1351</v>
      </c>
      <c r="C25" s="183">
        <v>10834.53</v>
      </c>
      <c r="D25" s="113"/>
      <c r="E25" s="153">
        <v>17</v>
      </c>
      <c r="F25" s="184">
        <v>370.21</v>
      </c>
      <c r="G25" s="153">
        <v>8</v>
      </c>
      <c r="H25" s="184">
        <v>2331.6999999999998</v>
      </c>
      <c r="I25" s="153">
        <v>0</v>
      </c>
      <c r="J25" s="184">
        <v>0</v>
      </c>
      <c r="K25" s="154">
        <f t="shared" si="30"/>
        <v>25</v>
      </c>
      <c r="L25" s="148">
        <f t="shared" si="31"/>
        <v>2701.91</v>
      </c>
      <c r="M25" s="113"/>
      <c r="N25" s="154">
        <v>2</v>
      </c>
      <c r="O25" s="183">
        <v>12343.29</v>
      </c>
      <c r="P25" s="113"/>
      <c r="Q25" s="180">
        <f t="shared" si="26"/>
        <v>1378</v>
      </c>
      <c r="R25" s="144">
        <f t="shared" si="32"/>
        <v>25879.730000000003</v>
      </c>
      <c r="T25" s="150">
        <v>1370</v>
      </c>
      <c r="U25" s="142">
        <v>25772</v>
      </c>
      <c r="W25" s="186">
        <f t="shared" si="34"/>
        <v>8</v>
      </c>
      <c r="X25" s="142">
        <f t="shared" si="35"/>
        <v>107.7300000000032</v>
      </c>
    </row>
    <row r="26" spans="1:24" ht="14.4" x14ac:dyDescent="0.3">
      <c r="A26" s="112">
        <v>42430</v>
      </c>
      <c r="B26" s="154">
        <v>1715</v>
      </c>
      <c r="C26" s="183">
        <v>14074.03</v>
      </c>
      <c r="D26" s="113"/>
      <c r="E26" s="153">
        <v>18</v>
      </c>
      <c r="F26" s="184">
        <v>443.24</v>
      </c>
      <c r="G26" s="153">
        <v>9</v>
      </c>
      <c r="H26" s="184">
        <v>3637.43</v>
      </c>
      <c r="I26" s="153">
        <v>2</v>
      </c>
      <c r="J26" s="184">
        <v>3738.92</v>
      </c>
      <c r="K26" s="154">
        <f t="shared" si="30"/>
        <v>29</v>
      </c>
      <c r="L26" s="148">
        <f t="shared" si="31"/>
        <v>7819.59</v>
      </c>
      <c r="M26" s="113"/>
      <c r="N26" s="154">
        <v>2</v>
      </c>
      <c r="O26" s="183">
        <v>18727.509999999998</v>
      </c>
      <c r="P26" s="113"/>
      <c r="Q26" s="180">
        <f t="shared" si="26"/>
        <v>1746</v>
      </c>
      <c r="R26" s="144">
        <f t="shared" si="32"/>
        <v>40621.130000000005</v>
      </c>
      <c r="T26" s="150">
        <v>1723</v>
      </c>
      <c r="U26" s="142">
        <v>40421.97</v>
      </c>
      <c r="W26" s="186">
        <f t="shared" si="34"/>
        <v>23</v>
      </c>
      <c r="X26" s="142">
        <f t="shared" si="35"/>
        <v>199.16000000000349</v>
      </c>
    </row>
    <row r="27" spans="1:24" ht="14.4" x14ac:dyDescent="0.3">
      <c r="A27" s="112">
        <v>42461</v>
      </c>
      <c r="B27" s="154">
        <v>1331</v>
      </c>
      <c r="C27" s="183">
        <v>11157.31</v>
      </c>
      <c r="D27" s="113"/>
      <c r="E27" s="153">
        <v>8</v>
      </c>
      <c r="F27" s="184">
        <v>259.10000000000002</v>
      </c>
      <c r="G27" s="153">
        <v>7</v>
      </c>
      <c r="H27" s="184">
        <v>2016.14</v>
      </c>
      <c r="I27" s="153">
        <v>1</v>
      </c>
      <c r="J27" s="184">
        <v>2673.6</v>
      </c>
      <c r="K27" s="154">
        <f t="shared" si="30"/>
        <v>16</v>
      </c>
      <c r="L27" s="148">
        <f t="shared" si="31"/>
        <v>4948.84</v>
      </c>
      <c r="M27" s="113"/>
      <c r="N27" s="154">
        <v>2</v>
      </c>
      <c r="O27" s="183">
        <v>19453.59</v>
      </c>
      <c r="P27" s="113"/>
      <c r="Q27" s="180">
        <f t="shared" si="26"/>
        <v>1349</v>
      </c>
      <c r="R27" s="144">
        <f t="shared" si="32"/>
        <v>35559.74</v>
      </c>
      <c r="T27" s="150">
        <v>1335</v>
      </c>
      <c r="U27" s="142">
        <v>35451.339999999997</v>
      </c>
      <c r="W27" s="186">
        <f t="shared" si="34"/>
        <v>14</v>
      </c>
      <c r="X27" s="142">
        <f t="shared" si="35"/>
        <v>108.40000000000146</v>
      </c>
    </row>
    <row r="28" spans="1:24" ht="14.4" x14ac:dyDescent="0.3">
      <c r="A28" s="112">
        <v>42491</v>
      </c>
      <c r="B28" s="154">
        <v>1904</v>
      </c>
      <c r="C28" s="183">
        <v>15413.2</v>
      </c>
      <c r="D28" s="113"/>
      <c r="E28" s="153">
        <v>17</v>
      </c>
      <c r="F28" s="184">
        <v>394.31</v>
      </c>
      <c r="G28" s="153">
        <v>8</v>
      </c>
      <c r="H28" s="184">
        <v>2908.47</v>
      </c>
      <c r="I28" s="153">
        <v>0</v>
      </c>
      <c r="J28" s="184">
        <v>0</v>
      </c>
      <c r="K28" s="154">
        <f t="shared" si="30"/>
        <v>25</v>
      </c>
      <c r="L28" s="148">
        <f t="shared" si="31"/>
        <v>3302.7799999999997</v>
      </c>
      <c r="M28" s="113"/>
      <c r="N28" s="154">
        <v>5</v>
      </c>
      <c r="O28" s="183">
        <v>23958.37</v>
      </c>
      <c r="P28" s="113"/>
      <c r="Q28" s="180">
        <f t="shared" si="26"/>
        <v>1934</v>
      </c>
      <c r="R28" s="144">
        <f t="shared" si="32"/>
        <v>42674.35</v>
      </c>
      <c r="T28" s="150">
        <v>1874</v>
      </c>
      <c r="U28" s="142">
        <v>41830.71</v>
      </c>
      <c r="W28" s="186">
        <f t="shared" si="34"/>
        <v>60</v>
      </c>
      <c r="X28" s="142">
        <f t="shared" si="35"/>
        <v>843.63999999999942</v>
      </c>
    </row>
    <row r="29" spans="1:24" ht="14.4" x14ac:dyDescent="0.3">
      <c r="A29" s="112">
        <v>42522</v>
      </c>
      <c r="B29" s="154">
        <v>2218</v>
      </c>
      <c r="C29" s="183">
        <v>18151.72</v>
      </c>
      <c r="D29" s="113"/>
      <c r="E29" s="153">
        <v>15</v>
      </c>
      <c r="F29" s="184">
        <v>365.36</v>
      </c>
      <c r="G29" s="153">
        <v>11</v>
      </c>
      <c r="H29" s="184">
        <v>4157.74</v>
      </c>
      <c r="I29" s="153">
        <v>0</v>
      </c>
      <c r="J29" s="184">
        <v>0</v>
      </c>
      <c r="K29" s="154">
        <f t="shared" si="30"/>
        <v>26</v>
      </c>
      <c r="L29" s="148">
        <f t="shared" si="31"/>
        <v>4523.0999999999995</v>
      </c>
      <c r="M29" s="113"/>
      <c r="N29" s="154">
        <v>1</v>
      </c>
      <c r="O29" s="183">
        <v>5992.03</v>
      </c>
      <c r="P29" s="113"/>
      <c r="Q29" s="180">
        <f t="shared" si="26"/>
        <v>2245</v>
      </c>
      <c r="R29" s="144">
        <f t="shared" si="32"/>
        <v>28666.85</v>
      </c>
      <c r="T29" s="150">
        <v>2178</v>
      </c>
      <c r="U29" s="142">
        <v>28257.64</v>
      </c>
      <c r="W29" s="186">
        <f t="shared" si="34"/>
        <v>67</v>
      </c>
      <c r="X29" s="142">
        <f t="shared" si="35"/>
        <v>409.20999999999913</v>
      </c>
    </row>
    <row r="30" spans="1:24" ht="14.4" x14ac:dyDescent="0.3">
      <c r="A30" s="112">
        <v>42552</v>
      </c>
      <c r="B30" s="154">
        <v>1684</v>
      </c>
      <c r="C30" s="183">
        <v>13898.36</v>
      </c>
      <c r="D30" s="113"/>
      <c r="E30" s="153">
        <v>21</v>
      </c>
      <c r="F30" s="184">
        <v>835.1</v>
      </c>
      <c r="G30" s="153">
        <v>6</v>
      </c>
      <c r="H30" s="184">
        <v>2250.2800000000002</v>
      </c>
      <c r="I30" s="153">
        <v>2</v>
      </c>
      <c r="J30" s="184">
        <v>2544.59</v>
      </c>
      <c r="K30" s="154">
        <f t="shared" si="30"/>
        <v>29</v>
      </c>
      <c r="L30" s="148">
        <f t="shared" si="31"/>
        <v>5629.97</v>
      </c>
      <c r="M30" s="113"/>
      <c r="N30" s="154">
        <v>0</v>
      </c>
      <c r="O30" s="183">
        <v>0</v>
      </c>
      <c r="P30" s="113"/>
      <c r="Q30" s="180">
        <f t="shared" si="26"/>
        <v>1713</v>
      </c>
      <c r="R30" s="144">
        <f t="shared" si="32"/>
        <v>19528.330000000002</v>
      </c>
      <c r="T30" s="150">
        <v>1650</v>
      </c>
      <c r="U30" s="142">
        <v>18603.400000000001</v>
      </c>
      <c r="W30" s="186">
        <f t="shared" si="34"/>
        <v>63</v>
      </c>
      <c r="X30" s="142">
        <f t="shared" si="35"/>
        <v>924.93000000000029</v>
      </c>
    </row>
    <row r="31" spans="1:24" ht="14.4" x14ac:dyDescent="0.3">
      <c r="A31" s="112">
        <v>42583</v>
      </c>
      <c r="B31" s="154">
        <v>2078</v>
      </c>
      <c r="C31" s="183">
        <v>16968.14</v>
      </c>
      <c r="D31" s="113"/>
      <c r="E31" s="153">
        <v>14</v>
      </c>
      <c r="F31" s="184">
        <v>451.39</v>
      </c>
      <c r="G31" s="153">
        <v>8</v>
      </c>
      <c r="H31" s="184">
        <v>2115.84</v>
      </c>
      <c r="I31" s="153">
        <v>0</v>
      </c>
      <c r="J31" s="184">
        <v>0</v>
      </c>
      <c r="K31" s="154">
        <f t="shared" si="30"/>
        <v>22</v>
      </c>
      <c r="L31" s="148">
        <f t="shared" si="31"/>
        <v>2567.23</v>
      </c>
      <c r="M31" s="113"/>
      <c r="N31" s="154">
        <v>0</v>
      </c>
      <c r="O31" s="183">
        <v>0</v>
      </c>
      <c r="P31" s="113"/>
      <c r="Q31" s="180">
        <f t="shared" si="26"/>
        <v>2100</v>
      </c>
      <c r="R31" s="144">
        <f t="shared" si="32"/>
        <v>19535.37</v>
      </c>
      <c r="T31" s="150">
        <v>1912</v>
      </c>
      <c r="U31" s="142">
        <v>17658.09</v>
      </c>
      <c r="W31" s="186">
        <f t="shared" si="34"/>
        <v>188</v>
      </c>
      <c r="X31" s="142">
        <f t="shared" si="35"/>
        <v>1877.2799999999988</v>
      </c>
    </row>
    <row r="32" spans="1:24" ht="14.4" x14ac:dyDescent="0.3">
      <c r="A32" s="112">
        <v>42614</v>
      </c>
      <c r="B32" s="154">
        <v>1406</v>
      </c>
      <c r="C32" s="183">
        <v>11907.15</v>
      </c>
      <c r="D32" s="113"/>
      <c r="E32" s="153">
        <v>16</v>
      </c>
      <c r="F32" s="184">
        <v>524.25</v>
      </c>
      <c r="G32" s="153">
        <v>5</v>
      </c>
      <c r="H32" s="184">
        <v>952.16</v>
      </c>
      <c r="I32" s="153">
        <v>1</v>
      </c>
      <c r="J32" s="184">
        <v>3972.96</v>
      </c>
      <c r="K32" s="154">
        <f t="shared" ref="K32:L32" si="36">SUM(E32+G32+I32)</f>
        <v>22</v>
      </c>
      <c r="L32" s="148">
        <f t="shared" si="36"/>
        <v>5449.37</v>
      </c>
      <c r="M32" s="113"/>
      <c r="N32" s="154">
        <v>2</v>
      </c>
      <c r="O32" s="183">
        <v>3896.7</v>
      </c>
      <c r="P32" s="113"/>
      <c r="Q32" s="180">
        <f t="shared" si="26"/>
        <v>1430</v>
      </c>
      <c r="R32" s="144">
        <f t="shared" ref="R32" si="37">SUM(C32+L32+O32)</f>
        <v>21253.22</v>
      </c>
      <c r="T32" s="150">
        <v>1228</v>
      </c>
      <c r="U32" s="142">
        <v>19403.150000000001</v>
      </c>
      <c r="W32" s="186">
        <f t="shared" si="34"/>
        <v>202</v>
      </c>
      <c r="X32" s="142">
        <f t="shared" si="35"/>
        <v>1850.0699999999997</v>
      </c>
    </row>
    <row r="33" spans="1:24" ht="14.4" x14ac:dyDescent="0.3">
      <c r="A33" s="112">
        <v>42659</v>
      </c>
      <c r="B33" s="154">
        <v>1088</v>
      </c>
      <c r="C33" s="183">
        <v>8567.58</v>
      </c>
      <c r="D33" s="113"/>
      <c r="E33" s="153">
        <v>12</v>
      </c>
      <c r="F33" s="184">
        <v>270.02</v>
      </c>
      <c r="G33" s="153">
        <v>3</v>
      </c>
      <c r="H33" s="184">
        <v>1472.35</v>
      </c>
      <c r="I33" s="153">
        <v>1</v>
      </c>
      <c r="J33" s="184">
        <v>2019.6</v>
      </c>
      <c r="K33" s="154">
        <f t="shared" ref="K33" si="38">SUM(E33+G33+I33)</f>
        <v>16</v>
      </c>
      <c r="L33" s="148">
        <f t="shared" ref="L33" si="39">SUM(F33+H33+J33)</f>
        <v>3761.97</v>
      </c>
      <c r="M33" s="113"/>
      <c r="N33" s="154">
        <v>1</v>
      </c>
      <c r="O33" s="183">
        <v>7150</v>
      </c>
      <c r="P33" s="113"/>
      <c r="Q33" s="180">
        <f>SUM(B33+K33+N33)</f>
        <v>1105</v>
      </c>
      <c r="R33" s="144">
        <f>SUM(C33+L33+O33)</f>
        <v>19479.55</v>
      </c>
      <c r="T33" s="150">
        <v>930</v>
      </c>
      <c r="U33" s="142">
        <v>9915.3799999999992</v>
      </c>
      <c r="W33" s="186">
        <f t="shared" si="34"/>
        <v>175</v>
      </c>
      <c r="X33" s="142">
        <f t="shared" si="35"/>
        <v>9564.17</v>
      </c>
    </row>
    <row r="34" spans="1:24" ht="14.4" x14ac:dyDescent="0.3">
      <c r="A34" s="112">
        <v>42690</v>
      </c>
      <c r="B34" s="154">
        <v>862</v>
      </c>
      <c r="C34" s="183">
        <v>6917.6</v>
      </c>
      <c r="D34" s="168"/>
      <c r="E34" s="153">
        <v>2</v>
      </c>
      <c r="F34" s="184">
        <v>48.72</v>
      </c>
      <c r="G34" s="153">
        <v>3</v>
      </c>
      <c r="H34" s="184">
        <v>1476.34</v>
      </c>
      <c r="I34" s="153">
        <v>1</v>
      </c>
      <c r="J34" s="184">
        <v>1897.2</v>
      </c>
      <c r="K34" s="154">
        <f t="shared" ref="K34" si="40">SUM(E34+G34+I34)</f>
        <v>6</v>
      </c>
      <c r="L34" s="148">
        <f t="shared" ref="L34" si="41">SUM(F34+H34+J34)</f>
        <v>3422.26</v>
      </c>
      <c r="M34" s="168"/>
      <c r="N34" s="154">
        <v>0</v>
      </c>
      <c r="O34" s="183">
        <v>0</v>
      </c>
      <c r="P34" s="168"/>
      <c r="Q34" s="180">
        <f t="shared" ref="Q34" si="42">SUM(B34+K34+N34)</f>
        <v>868</v>
      </c>
      <c r="R34" s="144">
        <f t="shared" ref="R34" si="43">SUM(C34+L34+O34)</f>
        <v>10339.86</v>
      </c>
      <c r="S34" s="169"/>
      <c r="T34" s="189">
        <v>0</v>
      </c>
      <c r="U34" s="189">
        <v>0</v>
      </c>
      <c r="W34" s="186">
        <f t="shared" ref="W34" si="44">SUM(Q34-T34)</f>
        <v>868</v>
      </c>
      <c r="X34" s="142">
        <f t="shared" ref="X34" si="45">SUM(R34-U34)</f>
        <v>10339.86</v>
      </c>
    </row>
    <row r="35" spans="1:24" s="8" customFormat="1" ht="14.4" x14ac:dyDescent="0.3">
      <c r="A35" s="120"/>
      <c r="B35" s="121"/>
      <c r="C35" s="146"/>
      <c r="D35" s="113"/>
      <c r="E35" s="120"/>
      <c r="F35" s="147"/>
      <c r="G35" s="122"/>
      <c r="H35" s="147"/>
      <c r="I35" s="122"/>
      <c r="J35" s="147"/>
      <c r="K35" s="123"/>
      <c r="L35" s="145"/>
      <c r="M35" s="113"/>
      <c r="N35" s="123"/>
      <c r="O35" s="145"/>
      <c r="P35" s="113"/>
      <c r="Q35" s="181"/>
      <c r="R35" s="145"/>
      <c r="T35" s="170"/>
      <c r="U35" s="143"/>
      <c r="W35" s="187"/>
      <c r="X35" s="143"/>
    </row>
    <row r="36" spans="1:24" ht="14.4" x14ac:dyDescent="0.3">
      <c r="A36" s="114" t="s">
        <v>1</v>
      </c>
      <c r="B36" s="115">
        <f>SUM(B6:B34)</f>
        <v>58735</v>
      </c>
      <c r="C36" s="151">
        <f>SUM(C6:C34)</f>
        <v>474607.18700000009</v>
      </c>
      <c r="D36" s="124"/>
      <c r="E36" s="115">
        <f t="shared" ref="E36:L36" si="46">SUM(E6:E34)</f>
        <v>3233</v>
      </c>
      <c r="F36" s="151">
        <f t="shared" si="46"/>
        <v>100774.69300000004</v>
      </c>
      <c r="G36" s="115">
        <f t="shared" si="46"/>
        <v>1699</v>
      </c>
      <c r="H36" s="151">
        <f t="shared" si="46"/>
        <v>520850.09899999993</v>
      </c>
      <c r="I36" s="115">
        <f t="shared" si="46"/>
        <v>173</v>
      </c>
      <c r="J36" s="151">
        <f t="shared" si="46"/>
        <v>384849.16399999999</v>
      </c>
      <c r="K36" s="116">
        <f t="shared" si="46"/>
        <v>5105</v>
      </c>
      <c r="L36" s="152">
        <f t="shared" si="46"/>
        <v>1006473.9559999998</v>
      </c>
      <c r="M36" s="124"/>
      <c r="N36" s="116">
        <f>SUM(N6:N34)</f>
        <v>149</v>
      </c>
      <c r="O36" s="152">
        <f>SUM(O6:O34)</f>
        <v>456516.58499999996</v>
      </c>
      <c r="P36" s="124"/>
      <c r="Q36" s="182">
        <f>SUM(Q6:Q34)</f>
        <v>63989</v>
      </c>
      <c r="R36" s="152">
        <f>SUM(R6:R34)</f>
        <v>1937597.7279999997</v>
      </c>
      <c r="T36" s="149">
        <f>SUM(T6:T34)</f>
        <v>24158</v>
      </c>
      <c r="U36" s="149">
        <f>SUM(U6:U34)</f>
        <v>400333.53000000014</v>
      </c>
      <c r="V36" s="126"/>
      <c r="W36" s="188">
        <f>SUM(W6:W34)</f>
        <v>39831</v>
      </c>
      <c r="X36" s="149">
        <f>SUM(X6:X34)</f>
        <v>1537264.1979999992</v>
      </c>
    </row>
    <row r="37" spans="1:24" x14ac:dyDescent="0.25">
      <c r="C37" s="117"/>
    </row>
    <row r="38" spans="1:24" ht="14.4" x14ac:dyDescent="0.25">
      <c r="A38" s="276" t="s">
        <v>111</v>
      </c>
      <c r="B38" s="277"/>
      <c r="C38" s="277"/>
      <c r="D38" s="277"/>
      <c r="E38" s="277"/>
      <c r="F38" s="277"/>
      <c r="G38" s="277"/>
      <c r="H38" s="277"/>
      <c r="I38" s="277"/>
      <c r="J38" s="277"/>
      <c r="K38" s="278"/>
    </row>
    <row r="39" spans="1:24" s="4" customFormat="1" ht="3" customHeight="1" x14ac:dyDescent="0.25">
      <c r="A39" s="49"/>
      <c r="B39" s="49"/>
      <c r="C39" s="49"/>
      <c r="D39" s="49"/>
      <c r="E39" s="49"/>
      <c r="F39" s="49"/>
      <c r="G39" s="49"/>
      <c r="H39" s="49"/>
      <c r="I39" s="49"/>
      <c r="J39" s="45"/>
      <c r="K39" s="45"/>
      <c r="L39" s="45"/>
      <c r="M39" s="45"/>
      <c r="N39" s="45"/>
      <c r="O39" s="45"/>
      <c r="P39" s="45"/>
      <c r="Q39" s="45"/>
      <c r="R39" s="45"/>
      <c r="S39" s="45"/>
      <c r="T39" s="45"/>
      <c r="V39" s="45"/>
    </row>
    <row r="40" spans="1:24" ht="14.4" x14ac:dyDescent="0.25">
      <c r="A40" s="261" t="s">
        <v>110</v>
      </c>
      <c r="B40" s="262"/>
      <c r="C40" s="262"/>
      <c r="D40" s="262"/>
      <c r="E40" s="262"/>
      <c r="F40" s="262"/>
      <c r="G40" s="262"/>
      <c r="H40" s="262"/>
      <c r="I40" s="262"/>
      <c r="J40" s="262"/>
      <c r="K40" s="263"/>
      <c r="O40" s="63"/>
    </row>
    <row r="41" spans="1:24" s="4" customFormat="1" ht="3" customHeight="1" x14ac:dyDescent="0.25">
      <c r="A41" s="49"/>
      <c r="B41" s="49"/>
      <c r="C41" s="49"/>
      <c r="D41" s="49"/>
      <c r="E41" s="49"/>
      <c r="F41" s="49"/>
      <c r="G41" s="49"/>
      <c r="H41" s="49"/>
      <c r="I41" s="49"/>
      <c r="J41" s="45"/>
      <c r="K41" s="45"/>
      <c r="L41" s="45"/>
      <c r="M41" s="45"/>
      <c r="N41" s="45"/>
      <c r="O41" s="45"/>
      <c r="P41" s="45"/>
      <c r="Q41" s="45"/>
      <c r="R41" s="45"/>
      <c r="S41" s="45"/>
      <c r="T41" s="45"/>
      <c r="V41" s="45"/>
    </row>
    <row r="42" spans="1:24" ht="14.4" x14ac:dyDescent="0.25">
      <c r="A42" s="264" t="s">
        <v>109</v>
      </c>
      <c r="B42" s="265"/>
      <c r="C42" s="265"/>
      <c r="D42" s="265"/>
      <c r="E42" s="265"/>
      <c r="F42" s="265"/>
      <c r="G42" s="265"/>
      <c r="H42" s="265"/>
      <c r="I42" s="265"/>
      <c r="J42" s="265"/>
      <c r="K42" s="266"/>
    </row>
    <row r="43" spans="1:24" s="4" customFormat="1" ht="3" customHeight="1" x14ac:dyDescent="0.25">
      <c r="A43" s="49"/>
      <c r="B43" s="49"/>
      <c r="C43" s="49"/>
      <c r="D43" s="49"/>
      <c r="E43" s="49"/>
      <c r="F43" s="49"/>
      <c r="G43" s="49"/>
      <c r="H43" s="49"/>
      <c r="I43" s="49"/>
      <c r="J43" s="45"/>
      <c r="K43" s="45"/>
      <c r="L43" s="45"/>
      <c r="M43" s="45"/>
      <c r="N43" s="45"/>
      <c r="O43" s="45"/>
      <c r="P43" s="45"/>
      <c r="Q43" s="45"/>
      <c r="R43" s="45"/>
      <c r="S43" s="45"/>
      <c r="T43" s="45"/>
      <c r="V43" s="45"/>
    </row>
    <row r="44" spans="1:24" ht="14.4" x14ac:dyDescent="0.25">
      <c r="A44" s="267" t="s">
        <v>112</v>
      </c>
      <c r="B44" s="268"/>
      <c r="C44" s="268"/>
      <c r="D44" s="268"/>
      <c r="E44" s="268"/>
      <c r="F44" s="268"/>
      <c r="G44" s="268"/>
      <c r="H44" s="268"/>
      <c r="I44" s="268"/>
      <c r="J44" s="268"/>
      <c r="K44" s="269"/>
    </row>
    <row r="45" spans="1:24" ht="10.199999999999999" customHeight="1" x14ac:dyDescent="0.25">
      <c r="B45" s="1"/>
      <c r="D45" s="1"/>
    </row>
    <row r="46" spans="1:24" ht="150.6" customHeight="1" x14ac:dyDescent="0.25">
      <c r="A46" s="309" t="s">
        <v>138</v>
      </c>
      <c r="B46" s="309"/>
      <c r="C46" s="309"/>
      <c r="D46" s="309"/>
      <c r="E46" s="309"/>
      <c r="F46" s="309"/>
      <c r="G46" s="309"/>
      <c r="H46" s="309"/>
      <c r="I46" s="309"/>
      <c r="J46" s="309"/>
      <c r="K46" s="309"/>
      <c r="L46" s="309"/>
      <c r="M46" s="309"/>
      <c r="N46" s="309"/>
      <c r="O46" s="309"/>
      <c r="P46" s="309"/>
      <c r="Q46" s="309"/>
      <c r="R46" s="309"/>
      <c r="U46" s="136"/>
      <c r="W46" s="62"/>
    </row>
    <row r="47" spans="1:24" x14ac:dyDescent="0.25">
      <c r="B47" s="1"/>
      <c r="D47" s="1"/>
    </row>
    <row r="48" spans="1:24" x14ac:dyDescent="0.25">
      <c r="B48" s="1"/>
      <c r="D48" s="1"/>
    </row>
    <row r="49" spans="2:4" x14ac:dyDescent="0.25">
      <c r="B49" s="1"/>
      <c r="D49" s="1"/>
    </row>
    <row r="50" spans="2:4" x14ac:dyDescent="0.25">
      <c r="B50" s="1"/>
      <c r="D50" s="1"/>
    </row>
    <row r="51" spans="2:4" x14ac:dyDescent="0.25">
      <c r="B51" s="1"/>
      <c r="D51" s="1"/>
    </row>
    <row r="52" spans="2:4" x14ac:dyDescent="0.25">
      <c r="B52" s="1"/>
      <c r="D52" s="1"/>
    </row>
    <row r="53" spans="2:4" x14ac:dyDescent="0.25">
      <c r="B53" s="1"/>
      <c r="D53" s="1"/>
    </row>
    <row r="54" spans="2:4" x14ac:dyDescent="0.25">
      <c r="B54" s="1"/>
      <c r="D54" s="1"/>
    </row>
    <row r="55" spans="2:4" x14ac:dyDescent="0.25">
      <c r="B55" s="1"/>
      <c r="D55" s="1"/>
    </row>
    <row r="56" spans="2:4" x14ac:dyDescent="0.25">
      <c r="B56" s="1"/>
      <c r="D56" s="1"/>
    </row>
    <row r="57" spans="2:4" x14ac:dyDescent="0.25">
      <c r="B57" s="1"/>
      <c r="D57" s="1"/>
    </row>
    <row r="58" spans="2:4" x14ac:dyDescent="0.25">
      <c r="B58" s="1"/>
      <c r="D58" s="1"/>
    </row>
    <row r="59" spans="2:4" x14ac:dyDescent="0.25">
      <c r="B59" s="1"/>
      <c r="D59" s="1"/>
    </row>
    <row r="60" spans="2:4" x14ac:dyDescent="0.25">
      <c r="B60" s="1"/>
      <c r="D60" s="1"/>
    </row>
  </sheetData>
  <mergeCells count="19">
    <mergeCell ref="T3:U4"/>
    <mergeCell ref="W2:X4"/>
    <mergeCell ref="I4:J4"/>
    <mergeCell ref="K4:L4"/>
    <mergeCell ref="A46:R46"/>
    <mergeCell ref="A38:K38"/>
    <mergeCell ref="A40:K40"/>
    <mergeCell ref="A42:K42"/>
    <mergeCell ref="A44:K44"/>
    <mergeCell ref="A1:R1"/>
    <mergeCell ref="B3:C4"/>
    <mergeCell ref="E3:F3"/>
    <mergeCell ref="G3:H3"/>
    <mergeCell ref="I3:J3"/>
    <mergeCell ref="K3:L3"/>
    <mergeCell ref="N3:O4"/>
    <mergeCell ref="Q3:R4"/>
    <mergeCell ref="E4:F4"/>
    <mergeCell ref="G4:H4"/>
  </mergeCells>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workbookViewId="0">
      <selection activeCell="C5" sqref="C5"/>
    </sheetView>
  </sheetViews>
  <sheetFormatPr defaultColWidth="10.33203125" defaultRowHeight="13.8" x14ac:dyDescent="0.25"/>
  <cols>
    <col min="1" max="1" width="23.109375" style="194" bestFit="1" customWidth="1"/>
    <col min="2" max="2" width="11.88671875" style="194" bestFit="1" customWidth="1"/>
    <col min="3" max="3" width="18.44140625" style="195" bestFit="1" customWidth="1"/>
    <col min="4" max="4" width="24" style="194" bestFit="1" customWidth="1"/>
    <col min="5" max="5" width="12.44140625" style="194" bestFit="1" customWidth="1"/>
    <col min="6" max="16384" width="10.33203125" style="194"/>
  </cols>
  <sheetData>
    <row r="1" spans="1:8" ht="18.600000000000001" customHeight="1" x14ac:dyDescent="0.25">
      <c r="A1" s="314" t="s">
        <v>135</v>
      </c>
      <c r="B1" s="314"/>
      <c r="C1" s="314"/>
      <c r="D1" s="314"/>
      <c r="E1" s="314"/>
      <c r="F1" s="314"/>
    </row>
    <row r="2" spans="1:8" ht="8.4" customHeight="1" x14ac:dyDescent="0.3">
      <c r="A2" s="72"/>
    </row>
    <row r="3" spans="1:8" ht="27.6" x14ac:dyDescent="0.25">
      <c r="A3" s="73" t="s">
        <v>51</v>
      </c>
      <c r="B3" s="74" t="s">
        <v>52</v>
      </c>
      <c r="C3" s="73" t="s">
        <v>92</v>
      </c>
      <c r="D3" s="73" t="s">
        <v>45</v>
      </c>
    </row>
    <row r="4" spans="1:8" x14ac:dyDescent="0.25">
      <c r="A4" s="75" t="s">
        <v>53</v>
      </c>
      <c r="B4" s="201">
        <v>63840</v>
      </c>
      <c r="C4" s="202">
        <v>1481081.145</v>
      </c>
      <c r="D4" s="203">
        <f>C4/$C$6</f>
        <v>0.76439042122535927</v>
      </c>
    </row>
    <row r="5" spans="1:8" x14ac:dyDescent="0.25">
      <c r="A5" s="75" t="s">
        <v>50</v>
      </c>
      <c r="B5" s="201">
        <v>149</v>
      </c>
      <c r="C5" s="202">
        <v>456516.58500000002</v>
      </c>
      <c r="D5" s="203">
        <f>C5/$C$6</f>
        <v>0.2356095787746407</v>
      </c>
    </row>
    <row r="6" spans="1:8" x14ac:dyDescent="0.25">
      <c r="A6" s="11" t="s">
        <v>1</v>
      </c>
      <c r="B6" s="204">
        <f>SUM(B4:B5)</f>
        <v>63989</v>
      </c>
      <c r="C6" s="205">
        <f>SUM(C4:C5)</f>
        <v>1937597.73</v>
      </c>
      <c r="D6" s="206">
        <f>SUM(D4:D5)</f>
        <v>1</v>
      </c>
      <c r="H6" s="196"/>
    </row>
    <row r="7" spans="1:8" ht="22.2" customHeight="1" x14ac:dyDescent="0.25"/>
    <row r="8" spans="1:8" ht="17.399999999999999" customHeight="1" x14ac:dyDescent="0.25">
      <c r="A8" s="314" t="s">
        <v>116</v>
      </c>
      <c r="B8" s="314"/>
      <c r="C8" s="314"/>
      <c r="D8" s="314"/>
      <c r="E8" s="314"/>
      <c r="F8" s="314"/>
    </row>
    <row r="9" spans="1:8" ht="7.2" customHeight="1" x14ac:dyDescent="0.3">
      <c r="A9" s="72"/>
    </row>
    <row r="10" spans="1:8" ht="27.6" x14ac:dyDescent="0.25">
      <c r="A10" s="5" t="s">
        <v>115</v>
      </c>
      <c r="B10" s="74" t="s">
        <v>52</v>
      </c>
      <c r="C10" s="73" t="s">
        <v>92</v>
      </c>
      <c r="D10" s="73" t="s">
        <v>45</v>
      </c>
    </row>
    <row r="11" spans="1:8" x14ac:dyDescent="0.25">
      <c r="A11" s="75" t="s">
        <v>4</v>
      </c>
      <c r="B11" s="201">
        <v>3702</v>
      </c>
      <c r="C11" s="202">
        <v>773091.88100000005</v>
      </c>
      <c r="D11" s="203">
        <f>C11/$C$22</f>
        <v>0.52197807230879301</v>
      </c>
    </row>
    <row r="12" spans="1:8" x14ac:dyDescent="0.25">
      <c r="A12" s="75" t="s">
        <v>2</v>
      </c>
      <c r="B12" s="201">
        <v>100</v>
      </c>
      <c r="C12" s="202">
        <v>3514.6010000000001</v>
      </c>
      <c r="D12" s="203">
        <f t="shared" ref="D12:D21" si="0">C12/$C$22</f>
        <v>2.3729969231361726E-3</v>
      </c>
    </row>
    <row r="13" spans="1:8" x14ac:dyDescent="0.25">
      <c r="A13" s="75" t="s">
        <v>113</v>
      </c>
      <c r="B13" s="201">
        <v>199</v>
      </c>
      <c r="C13" s="202">
        <v>35257.718999999997</v>
      </c>
      <c r="D13" s="203">
        <f t="shared" si="0"/>
        <v>2.3805393187960672E-2</v>
      </c>
    </row>
    <row r="14" spans="1:8" x14ac:dyDescent="0.25">
      <c r="A14" s="75" t="s">
        <v>54</v>
      </c>
      <c r="B14" s="201">
        <v>82</v>
      </c>
      <c r="C14" s="202">
        <v>13053.677</v>
      </c>
      <c r="D14" s="203">
        <f t="shared" si="0"/>
        <v>8.8136136524781684E-3</v>
      </c>
    </row>
    <row r="15" spans="1:8" x14ac:dyDescent="0.25">
      <c r="A15" s="75" t="s">
        <v>3</v>
      </c>
      <c r="B15" s="201">
        <v>413</v>
      </c>
      <c r="C15" s="202">
        <v>32728.848999999998</v>
      </c>
      <c r="D15" s="203">
        <f t="shared" si="0"/>
        <v>2.2097944539021183E-2</v>
      </c>
    </row>
    <row r="16" spans="1:8" x14ac:dyDescent="0.25">
      <c r="A16" s="75" t="s">
        <v>5</v>
      </c>
      <c r="B16" s="201">
        <v>58735</v>
      </c>
      <c r="C16" s="202">
        <v>474607.18699999998</v>
      </c>
      <c r="D16" s="203">
        <f t="shared" si="0"/>
        <v>0.32044644454642618</v>
      </c>
    </row>
    <row r="17" spans="1:6" x14ac:dyDescent="0.25">
      <c r="A17" s="75" t="s">
        <v>7</v>
      </c>
      <c r="B17" s="201">
        <v>108</v>
      </c>
      <c r="C17" s="202">
        <v>39164.881999999998</v>
      </c>
      <c r="D17" s="203">
        <f t="shared" si="0"/>
        <v>2.6443441085059517E-2</v>
      </c>
    </row>
    <row r="18" spans="1:6" x14ac:dyDescent="0.25">
      <c r="A18" s="75" t="s">
        <v>6</v>
      </c>
      <c r="B18" s="201">
        <v>411</v>
      </c>
      <c r="C18" s="202">
        <v>99650.684999999998</v>
      </c>
      <c r="D18" s="203">
        <f t="shared" si="0"/>
        <v>6.7282393902867471E-2</v>
      </c>
    </row>
    <row r="19" spans="1:6" x14ac:dyDescent="0.25">
      <c r="A19" s="75" t="s">
        <v>114</v>
      </c>
      <c r="B19" s="201">
        <v>59</v>
      </c>
      <c r="C19" s="202">
        <v>1523.3610000000001</v>
      </c>
      <c r="D19" s="203">
        <f t="shared" si="0"/>
        <v>1.0285466161950227E-3</v>
      </c>
    </row>
    <row r="20" spans="1:6" x14ac:dyDescent="0.25">
      <c r="A20" s="75" t="s">
        <v>56</v>
      </c>
      <c r="B20" s="201">
        <v>6</v>
      </c>
      <c r="C20" s="202">
        <v>715.34</v>
      </c>
      <c r="D20" s="203">
        <f t="shared" si="0"/>
        <v>4.829850156521977E-4</v>
      </c>
    </row>
    <row r="21" spans="1:6" x14ac:dyDescent="0.25">
      <c r="A21" s="75" t="s">
        <v>55</v>
      </c>
      <c r="B21" s="201">
        <v>25</v>
      </c>
      <c r="C21" s="202">
        <v>7772.9629999999997</v>
      </c>
      <c r="D21" s="203">
        <f t="shared" si="0"/>
        <v>5.248168222410257E-3</v>
      </c>
    </row>
    <row r="22" spans="1:6" x14ac:dyDescent="0.25">
      <c r="A22" s="11" t="s">
        <v>1</v>
      </c>
      <c r="B22" s="204">
        <f>SUM(B11:B21)</f>
        <v>63840</v>
      </c>
      <c r="C22" s="205">
        <f>SUM(C11:C21)</f>
        <v>1481081.1450000003</v>
      </c>
      <c r="D22" s="206">
        <f>SUM(D11:D21)</f>
        <v>0.99999999999999978</v>
      </c>
    </row>
    <row r="23" spans="1:6" ht="22.2" customHeight="1" x14ac:dyDescent="0.25"/>
    <row r="24" spans="1:6" ht="17.399999999999999" x14ac:dyDescent="0.25">
      <c r="A24" s="316" t="s">
        <v>117</v>
      </c>
      <c r="B24" s="316"/>
      <c r="C24" s="316"/>
      <c r="D24" s="316"/>
      <c r="E24" s="316"/>
      <c r="F24" s="316"/>
    </row>
    <row r="25" spans="1:6" ht="7.2" customHeight="1" x14ac:dyDescent="0.3">
      <c r="A25" s="72"/>
    </row>
    <row r="26" spans="1:6" ht="27.6" x14ac:dyDescent="0.25">
      <c r="A26" s="207" t="s">
        <v>39</v>
      </c>
      <c r="B26" s="208" t="s">
        <v>40</v>
      </c>
      <c r="C26" s="207" t="s">
        <v>92</v>
      </c>
      <c r="D26" s="207" t="s">
        <v>45</v>
      </c>
    </row>
    <row r="27" spans="1:6" x14ac:dyDescent="0.25">
      <c r="A27" s="209" t="s">
        <v>20</v>
      </c>
      <c r="B27" s="210">
        <v>78</v>
      </c>
      <c r="C27" s="210">
        <v>79559.418999999994</v>
      </c>
      <c r="D27" s="211">
        <f>C27/$C$32</f>
        <v>0.17427498061215013</v>
      </c>
    </row>
    <row r="28" spans="1:6" x14ac:dyDescent="0.25">
      <c r="A28" s="209" t="s">
        <v>41</v>
      </c>
      <c r="B28" s="210">
        <v>28</v>
      </c>
      <c r="C28" s="210">
        <v>171989.18</v>
      </c>
      <c r="D28" s="211">
        <f t="shared" ref="D28:D31" si="1">C28/$C$32</f>
        <v>0.37674245723186595</v>
      </c>
    </row>
    <row r="29" spans="1:6" x14ac:dyDescent="0.25">
      <c r="A29" s="209" t="s">
        <v>42</v>
      </c>
      <c r="B29" s="210">
        <v>4</v>
      </c>
      <c r="C29" s="210">
        <v>18531.14</v>
      </c>
      <c r="D29" s="211">
        <f t="shared" si="1"/>
        <v>4.0592479241471587E-2</v>
      </c>
    </row>
    <row r="30" spans="1:6" x14ac:dyDescent="0.25">
      <c r="A30" s="212" t="s">
        <v>43</v>
      </c>
      <c r="B30" s="213">
        <v>6</v>
      </c>
      <c r="C30" s="213">
        <v>63911.13</v>
      </c>
      <c r="D30" s="211">
        <f t="shared" si="1"/>
        <v>0.13999738914195198</v>
      </c>
    </row>
    <row r="31" spans="1:6" x14ac:dyDescent="0.25">
      <c r="A31" s="212" t="s">
        <v>47</v>
      </c>
      <c r="B31" s="213">
        <v>33</v>
      </c>
      <c r="C31" s="213">
        <v>122525.716</v>
      </c>
      <c r="D31" s="211">
        <f t="shared" si="1"/>
        <v>0.26839269377256031</v>
      </c>
    </row>
    <row r="32" spans="1:6" x14ac:dyDescent="0.25">
      <c r="A32" s="214" t="s">
        <v>44</v>
      </c>
      <c r="B32" s="215">
        <f>SUM(B27:B31)</f>
        <v>149</v>
      </c>
      <c r="C32" s="215">
        <f>SUM(C27:C31)</f>
        <v>456516.58500000002</v>
      </c>
      <c r="D32" s="216">
        <f>SUM(D27:D31)</f>
        <v>0.99999999999999978</v>
      </c>
    </row>
    <row r="33" spans="1:8" ht="6" customHeight="1" x14ac:dyDescent="0.25">
      <c r="A33" s="197"/>
      <c r="B33" s="197"/>
      <c r="C33" s="198"/>
      <c r="D33" s="198"/>
      <c r="E33" s="199"/>
    </row>
    <row r="34" spans="1:8" ht="27.6" customHeight="1" x14ac:dyDescent="0.25">
      <c r="A34" s="317" t="s">
        <v>140</v>
      </c>
      <c r="B34" s="317"/>
      <c r="C34" s="317"/>
      <c r="D34" s="317"/>
      <c r="E34" s="317"/>
    </row>
    <row r="35" spans="1:8" ht="6" customHeight="1" x14ac:dyDescent="0.25">
      <c r="A35" s="197"/>
      <c r="B35" s="197"/>
      <c r="C35" s="198"/>
      <c r="D35" s="198"/>
      <c r="E35" s="199"/>
    </row>
    <row r="36" spans="1:8" ht="91.2" customHeight="1" x14ac:dyDescent="0.25">
      <c r="A36" s="315" t="s">
        <v>139</v>
      </c>
      <c r="B36" s="315"/>
      <c r="C36" s="315"/>
      <c r="D36" s="315"/>
      <c r="E36" s="315"/>
      <c r="F36" s="200"/>
      <c r="G36" s="200"/>
      <c r="H36" s="200"/>
    </row>
    <row r="37" spans="1:8" ht="5.4" customHeight="1" x14ac:dyDescent="0.25"/>
    <row r="38" spans="1:8" ht="34.799999999999997" customHeight="1" x14ac:dyDescent="0.25">
      <c r="A38" s="253" t="s">
        <v>128</v>
      </c>
      <c r="B38" s="310" t="s">
        <v>126</v>
      </c>
      <c r="C38" s="311"/>
      <c r="D38" s="254" t="s">
        <v>127</v>
      </c>
      <c r="E38" s="232" t="s">
        <v>123</v>
      </c>
    </row>
    <row r="39" spans="1:8" ht="14.4" x14ac:dyDescent="0.3">
      <c r="A39" s="233" t="s">
        <v>124</v>
      </c>
      <c r="B39" s="312">
        <v>4318.7</v>
      </c>
      <c r="C39" s="313"/>
      <c r="D39" s="255">
        <v>3678.4</v>
      </c>
      <c r="E39" s="234">
        <f>SUM(B39-D39)</f>
        <v>640.29999999999973</v>
      </c>
    </row>
  </sheetData>
  <mergeCells count="7">
    <mergeCell ref="B38:C38"/>
    <mergeCell ref="B39:C39"/>
    <mergeCell ref="A1:F1"/>
    <mergeCell ref="A36:E36"/>
    <mergeCell ref="A8:F8"/>
    <mergeCell ref="A24:F24"/>
    <mergeCell ref="A34:E34"/>
  </mergeCells>
  <pageMargins left="0.7" right="0.7" top="0.75" bottom="0.75" header="0.3" footer="0.3"/>
  <pageSetup scale="83"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Normal="100" workbookViewId="0">
      <selection activeCell="A13" sqref="A13:F13"/>
    </sheetView>
  </sheetViews>
  <sheetFormatPr defaultColWidth="9.109375" defaultRowHeight="15" x14ac:dyDescent="0.25"/>
  <cols>
    <col min="1" max="1" width="11.6640625" style="89" bestFit="1" customWidth="1"/>
    <col min="2" max="2" width="9.109375" style="89"/>
    <col min="3" max="3" width="17.33203125" style="89" customWidth="1"/>
    <col min="4" max="4" width="17.6640625" style="89" customWidth="1"/>
    <col min="5" max="6" width="22" style="89" bestFit="1" customWidth="1"/>
    <col min="7" max="8" width="9.109375" style="89"/>
    <col min="9" max="9" width="9.88671875" style="89" bestFit="1" customWidth="1"/>
    <col min="10" max="16384" width="9.109375" style="89"/>
  </cols>
  <sheetData>
    <row r="1" spans="1:9" ht="17.399999999999999" x14ac:dyDescent="0.25">
      <c r="A1" s="319" t="s">
        <v>132</v>
      </c>
      <c r="B1" s="319"/>
      <c r="C1" s="319"/>
      <c r="D1" s="319"/>
      <c r="E1" s="319"/>
      <c r="F1" s="319"/>
    </row>
    <row r="2" spans="1:9" ht="17.399999999999999" x14ac:dyDescent="0.25">
      <c r="A2" s="319" t="s">
        <v>131</v>
      </c>
      <c r="B2" s="319"/>
      <c r="C2" s="319"/>
      <c r="D2" s="319"/>
      <c r="E2" s="319"/>
      <c r="F2" s="319"/>
    </row>
    <row r="3" spans="1:9" ht="11.4" customHeight="1" x14ac:dyDescent="0.25">
      <c r="A3" s="92"/>
      <c r="B3" s="92"/>
      <c r="C3" s="92"/>
      <c r="D3" s="92"/>
      <c r="E3" s="92"/>
      <c r="F3" s="92"/>
    </row>
    <row r="4" spans="1:9" s="218" customFormat="1" ht="17.399999999999999" customHeight="1" x14ac:dyDescent="0.25">
      <c r="A4" s="320" t="s">
        <v>130</v>
      </c>
      <c r="B4" s="320"/>
      <c r="C4" s="320"/>
      <c r="D4" s="320"/>
      <c r="E4" s="320"/>
      <c r="F4" s="320"/>
    </row>
    <row r="5" spans="1:9" s="230" customFormat="1" ht="17.399999999999999" customHeight="1" x14ac:dyDescent="0.25">
      <c r="A5" s="326" t="s">
        <v>129</v>
      </c>
      <c r="B5" s="327"/>
      <c r="C5" s="327"/>
      <c r="D5" s="327"/>
      <c r="E5" s="327"/>
      <c r="F5" s="328"/>
    </row>
    <row r="6" spans="1:9" s="218" customFormat="1" ht="13.8" x14ac:dyDescent="0.25">
      <c r="A6" s="258" t="s">
        <v>57</v>
      </c>
      <c r="B6" s="256" t="s">
        <v>39</v>
      </c>
      <c r="C6" s="256"/>
      <c r="D6" s="257" t="s">
        <v>40</v>
      </c>
      <c r="E6" s="256" t="s">
        <v>46</v>
      </c>
      <c r="F6" s="257" t="s">
        <v>58</v>
      </c>
    </row>
    <row r="7" spans="1:9" s="218" customFormat="1" ht="14.4" x14ac:dyDescent="0.3">
      <c r="A7" s="259" t="s">
        <v>18</v>
      </c>
      <c r="B7" s="221" t="s">
        <v>59</v>
      </c>
      <c r="C7" s="221"/>
      <c r="D7" s="222">
        <v>7843</v>
      </c>
      <c r="E7" s="222">
        <v>276125.78100000002</v>
      </c>
      <c r="F7" s="223">
        <f>E7/$E$9</f>
        <v>0.23085904168448459</v>
      </c>
    </row>
    <row r="8" spans="1:9" s="218" customFormat="1" ht="14.4" x14ac:dyDescent="0.3">
      <c r="A8" s="259" t="s">
        <v>91</v>
      </c>
      <c r="B8" s="221" t="s">
        <v>60</v>
      </c>
      <c r="C8" s="221"/>
      <c r="D8" s="222">
        <v>47203</v>
      </c>
      <c r="E8" s="222">
        <v>919953.77899999998</v>
      </c>
      <c r="F8" s="223">
        <f>E8/$E$9</f>
        <v>0.76914095831551532</v>
      </c>
    </row>
    <row r="9" spans="1:9" s="227" customFormat="1" ht="13.8" x14ac:dyDescent="0.25">
      <c r="A9" s="323" t="s">
        <v>44</v>
      </c>
      <c r="B9" s="324"/>
      <c r="C9" s="325"/>
      <c r="D9" s="225">
        <f>SUM(D7:D8)</f>
        <v>55046</v>
      </c>
      <c r="E9" s="225">
        <f>SUM(E7:E8)</f>
        <v>1196079.56</v>
      </c>
      <c r="F9" s="226">
        <f>SUM(F7:F8)</f>
        <v>0.99999999999999989</v>
      </c>
    </row>
    <row r="10" spans="1:9" s="218" customFormat="1" ht="3.6" customHeight="1" x14ac:dyDescent="0.25">
      <c r="A10" s="228"/>
      <c r="B10" s="228"/>
      <c r="C10" s="228"/>
      <c r="D10" s="229"/>
      <c r="E10" s="229"/>
      <c r="F10" s="228"/>
    </row>
    <row r="11" spans="1:9" s="218" customFormat="1" ht="13.8" x14ac:dyDescent="0.25">
      <c r="A11" s="221" t="s">
        <v>61</v>
      </c>
      <c r="B11" s="321" t="s">
        <v>93</v>
      </c>
      <c r="C11" s="322"/>
      <c r="D11" s="222">
        <v>8794</v>
      </c>
      <c r="E11" s="222">
        <v>285001.58500000002</v>
      </c>
      <c r="F11" s="230"/>
      <c r="I11" s="224"/>
    </row>
    <row r="12" spans="1:9" s="218" customFormat="1" ht="13.8" x14ac:dyDescent="0.25">
      <c r="G12" s="231"/>
    </row>
    <row r="13" spans="1:9" s="218" customFormat="1" ht="17.399999999999999" customHeight="1" x14ac:dyDescent="0.25">
      <c r="A13" s="320" t="s">
        <v>141</v>
      </c>
      <c r="B13" s="320"/>
      <c r="C13" s="320"/>
      <c r="D13" s="320"/>
      <c r="E13" s="320"/>
      <c r="F13" s="320"/>
    </row>
    <row r="14" spans="1:9" s="230" customFormat="1" ht="17.399999999999999" customHeight="1" x14ac:dyDescent="0.25">
      <c r="A14" s="326" t="s">
        <v>129</v>
      </c>
      <c r="B14" s="327"/>
      <c r="C14" s="327"/>
      <c r="D14" s="327"/>
      <c r="E14" s="327"/>
      <c r="F14" s="328"/>
    </row>
    <row r="15" spans="1:9" s="218" customFormat="1" ht="13.8" x14ac:dyDescent="0.25">
      <c r="A15" s="260" t="s">
        <v>57</v>
      </c>
      <c r="B15" s="219" t="s">
        <v>39</v>
      </c>
      <c r="C15" s="219"/>
      <c r="D15" s="220" t="s">
        <v>40</v>
      </c>
      <c r="E15" s="219" t="s">
        <v>46</v>
      </c>
      <c r="F15" s="219" t="s">
        <v>58</v>
      </c>
    </row>
    <row r="16" spans="1:9" s="218" customFormat="1" ht="14.4" x14ac:dyDescent="0.3">
      <c r="A16" s="259" t="s">
        <v>18</v>
      </c>
      <c r="B16" s="221" t="s">
        <v>59</v>
      </c>
      <c r="C16" s="221"/>
      <c r="D16" s="222">
        <v>6439</v>
      </c>
      <c r="E16" s="222">
        <v>57826.425999999999</v>
      </c>
      <c r="F16" s="223">
        <f>E16/E18</f>
        <v>0.13715382776896326</v>
      </c>
    </row>
    <row r="17" spans="1:6" s="218" customFormat="1" ht="14.4" x14ac:dyDescent="0.3">
      <c r="A17" s="259" t="s">
        <v>91</v>
      </c>
      <c r="B17" s="221" t="s">
        <v>60</v>
      </c>
      <c r="C17" s="221"/>
      <c r="D17" s="222">
        <v>45377</v>
      </c>
      <c r="E17" s="222">
        <v>363790.87</v>
      </c>
      <c r="F17" s="223">
        <f>E17/E18</f>
        <v>0.86284617223103677</v>
      </c>
    </row>
    <row r="18" spans="1:6" s="227" customFormat="1" ht="13.8" x14ac:dyDescent="0.25">
      <c r="A18" s="323" t="s">
        <v>44</v>
      </c>
      <c r="B18" s="324"/>
      <c r="C18" s="325"/>
      <c r="D18" s="225">
        <f>SUM(D16:D17)</f>
        <v>51816</v>
      </c>
      <c r="E18" s="225">
        <f>SUM(E16:E17)</f>
        <v>421617.29599999997</v>
      </c>
      <c r="F18" s="226">
        <f>SUM(F16:F17)</f>
        <v>1</v>
      </c>
    </row>
    <row r="19" spans="1:6" s="218" customFormat="1" ht="3.6" customHeight="1" x14ac:dyDescent="0.25">
      <c r="A19" s="228"/>
      <c r="B19" s="228"/>
      <c r="C19" s="228"/>
      <c r="D19" s="229"/>
      <c r="E19" s="229"/>
      <c r="F19" s="228"/>
    </row>
    <row r="20" spans="1:6" s="218" customFormat="1" ht="13.8" x14ac:dyDescent="0.25">
      <c r="A20" s="221" t="s">
        <v>61</v>
      </c>
      <c r="B20" s="321" t="s">
        <v>93</v>
      </c>
      <c r="C20" s="322"/>
      <c r="D20" s="222">
        <v>6919</v>
      </c>
      <c r="E20" s="222">
        <v>52989.891000000003</v>
      </c>
      <c r="F20" s="230"/>
    </row>
    <row r="21" spans="1:6" ht="73.8" customHeight="1" x14ac:dyDescent="0.3">
      <c r="A21" s="318" t="s">
        <v>125</v>
      </c>
      <c r="B21" s="318"/>
      <c r="C21" s="318"/>
      <c r="D21" s="318"/>
      <c r="E21" s="318"/>
      <c r="F21" s="318"/>
    </row>
  </sheetData>
  <mergeCells count="11">
    <mergeCell ref="A21:F21"/>
    <mergeCell ref="A1:F1"/>
    <mergeCell ref="A4:F4"/>
    <mergeCell ref="B11:C11"/>
    <mergeCell ref="A9:C9"/>
    <mergeCell ref="A18:C18"/>
    <mergeCell ref="B20:C20"/>
    <mergeCell ref="A5:F5"/>
    <mergeCell ref="A13:F13"/>
    <mergeCell ref="A14:F14"/>
    <mergeCell ref="A2:F2"/>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showGridLines="0" workbookViewId="0">
      <selection activeCell="C1" sqref="C1:L1"/>
    </sheetView>
  </sheetViews>
  <sheetFormatPr defaultColWidth="10.33203125" defaultRowHeight="13.8" x14ac:dyDescent="0.25"/>
  <cols>
    <col min="1" max="1" width="10.33203125" style="4" customWidth="1"/>
    <col min="2" max="2" width="3.44140625" style="4" customWidth="1"/>
    <col min="3" max="3" width="14.77734375" style="4" bestFit="1" customWidth="1"/>
    <col min="4" max="4" width="11.44140625" style="4" bestFit="1" customWidth="1"/>
    <col min="5" max="5" width="16.5546875" style="4" bestFit="1" customWidth="1"/>
    <col min="6" max="6" width="12.6640625" style="4" bestFit="1" customWidth="1"/>
    <col min="7" max="7" width="3.109375" style="4" customWidth="1"/>
    <col min="8" max="8" width="15.21875" style="69" customWidth="1"/>
    <col min="9" max="9" width="17.44140625" style="69" bestFit="1" customWidth="1"/>
    <col min="10" max="10" width="1.5546875" style="4" customWidth="1"/>
    <col min="11" max="11" width="15.21875" style="4" customWidth="1"/>
    <col min="12" max="12" width="17.44140625" style="4" customWidth="1"/>
    <col min="13" max="16384" width="10.33203125" style="4"/>
  </cols>
  <sheetData>
    <row r="1" spans="1:20" s="1" customFormat="1" ht="18" customHeight="1" x14ac:dyDescent="0.3">
      <c r="A1" s="251"/>
      <c r="B1" s="251"/>
      <c r="C1" s="298" t="s">
        <v>134</v>
      </c>
      <c r="D1" s="298"/>
      <c r="E1" s="298"/>
      <c r="F1" s="298"/>
      <c r="G1" s="298"/>
      <c r="H1" s="298"/>
      <c r="I1" s="298"/>
      <c r="J1" s="298"/>
      <c r="K1" s="298"/>
      <c r="L1" s="298"/>
      <c r="M1" s="156"/>
      <c r="N1" s="156"/>
      <c r="O1" s="156"/>
      <c r="P1" s="156"/>
      <c r="Q1" s="156"/>
      <c r="R1" s="156"/>
      <c r="S1" s="156"/>
      <c r="T1" s="156"/>
    </row>
    <row r="2" spans="1:20" ht="39" customHeight="1" x14ac:dyDescent="0.3">
      <c r="C2" s="330"/>
      <c r="D2" s="330"/>
      <c r="E2" s="330"/>
      <c r="F2" s="330"/>
      <c r="H2" s="329" t="s">
        <v>120</v>
      </c>
      <c r="I2" s="329"/>
      <c r="J2" s="252"/>
      <c r="K2" s="308" t="s">
        <v>121</v>
      </c>
      <c r="L2" s="308"/>
    </row>
    <row r="3" spans="1:20" s="194" customFormat="1" ht="54" customHeight="1" x14ac:dyDescent="0.25">
      <c r="C3" s="240" t="s">
        <v>65</v>
      </c>
      <c r="D3" s="241" t="s">
        <v>52</v>
      </c>
      <c r="E3" s="242" t="s">
        <v>88</v>
      </c>
      <c r="F3" s="214" t="s">
        <v>89</v>
      </c>
      <c r="H3" s="243" t="s">
        <v>52</v>
      </c>
      <c r="I3" s="244" t="s">
        <v>88</v>
      </c>
      <c r="J3" s="125"/>
      <c r="K3" s="243" t="s">
        <v>52</v>
      </c>
      <c r="L3" s="244" t="s">
        <v>88</v>
      </c>
    </row>
    <row r="4" spans="1:20" s="194" customFormat="1" ht="18" customHeight="1" x14ac:dyDescent="0.3">
      <c r="B4" s="245">
        <v>1</v>
      </c>
      <c r="C4" s="217" t="s">
        <v>66</v>
      </c>
      <c r="D4" s="246">
        <v>758</v>
      </c>
      <c r="E4" s="246">
        <v>54216.330999999998</v>
      </c>
      <c r="F4" s="223">
        <f t="shared" ref="F4:F24" si="0">E4/$E$25</f>
        <v>2.7981211043223101E-2</v>
      </c>
      <c r="H4" s="247">
        <v>743</v>
      </c>
      <c r="I4" s="247">
        <v>52705.430999999997</v>
      </c>
      <c r="J4" s="127"/>
      <c r="K4" s="247">
        <f>SUM(D4-H4)</f>
        <v>15</v>
      </c>
      <c r="L4" s="247">
        <f>SUM(E4-I4)</f>
        <v>1510.9000000000015</v>
      </c>
    </row>
    <row r="5" spans="1:20" s="194" customFormat="1" ht="18" customHeight="1" x14ac:dyDescent="0.3">
      <c r="B5" s="245">
        <v>2</v>
      </c>
      <c r="C5" s="217" t="s">
        <v>67</v>
      </c>
      <c r="D5" s="246">
        <v>674</v>
      </c>
      <c r="E5" s="246">
        <v>70882.107000000004</v>
      </c>
      <c r="F5" s="223">
        <f t="shared" si="0"/>
        <v>3.6582468023432305E-2</v>
      </c>
      <c r="H5" s="247">
        <v>656</v>
      </c>
      <c r="I5" s="247">
        <v>70605.087</v>
      </c>
      <c r="J5" s="127"/>
      <c r="K5" s="247">
        <f t="shared" ref="K5:K24" si="1">SUM(D5-H5)</f>
        <v>18</v>
      </c>
      <c r="L5" s="247">
        <f t="shared" ref="L5:L24" si="2">SUM(E5-I5)</f>
        <v>277.02000000000407</v>
      </c>
    </row>
    <row r="6" spans="1:20" s="194" customFormat="1" ht="14.4" x14ac:dyDescent="0.3">
      <c r="B6" s="245">
        <v>3</v>
      </c>
      <c r="C6" s="217" t="s">
        <v>68</v>
      </c>
      <c r="D6" s="246">
        <v>2045</v>
      </c>
      <c r="E6" s="246">
        <v>69826.532000000007</v>
      </c>
      <c r="F6" s="223">
        <f t="shared" si="0"/>
        <v>3.6037682599886212E-2</v>
      </c>
      <c r="H6" s="247">
        <v>2005</v>
      </c>
      <c r="I6" s="247">
        <v>69444.161999999997</v>
      </c>
      <c r="J6" s="127"/>
      <c r="K6" s="247">
        <f t="shared" si="1"/>
        <v>40</v>
      </c>
      <c r="L6" s="247">
        <f t="shared" si="2"/>
        <v>382.3700000000099</v>
      </c>
    </row>
    <row r="7" spans="1:20" s="194" customFormat="1" ht="14.4" x14ac:dyDescent="0.3">
      <c r="B7" s="245">
        <v>4</v>
      </c>
      <c r="C7" s="217" t="s">
        <v>69</v>
      </c>
      <c r="D7" s="246">
        <v>1223</v>
      </c>
      <c r="E7" s="246">
        <v>69055.517000000007</v>
      </c>
      <c r="F7" s="223">
        <f t="shared" si="0"/>
        <v>3.5639759445837103E-2</v>
      </c>
      <c r="H7" s="247">
        <v>1213</v>
      </c>
      <c r="I7" s="247">
        <v>68967.267000000007</v>
      </c>
      <c r="J7" s="127"/>
      <c r="K7" s="247">
        <f t="shared" si="1"/>
        <v>10</v>
      </c>
      <c r="L7" s="247">
        <f t="shared" si="2"/>
        <v>88.25</v>
      </c>
    </row>
    <row r="8" spans="1:20" s="194" customFormat="1" ht="14.4" x14ac:dyDescent="0.3">
      <c r="B8" s="245">
        <v>5</v>
      </c>
      <c r="C8" s="217" t="s">
        <v>70</v>
      </c>
      <c r="D8" s="246">
        <v>2573</v>
      </c>
      <c r="E8" s="246">
        <v>96121.145000000004</v>
      </c>
      <c r="F8" s="223">
        <f t="shared" si="0"/>
        <v>4.9608411236113509E-2</v>
      </c>
      <c r="H8" s="247">
        <v>2538</v>
      </c>
      <c r="I8" s="247">
        <v>96447.315000000002</v>
      </c>
      <c r="J8" s="127"/>
      <c r="K8" s="247">
        <f t="shared" si="1"/>
        <v>35</v>
      </c>
      <c r="L8" s="247">
        <f t="shared" si="2"/>
        <v>-326.16999999999825</v>
      </c>
    </row>
    <row r="9" spans="1:20" s="194" customFormat="1" ht="14.4" x14ac:dyDescent="0.3">
      <c r="B9" s="245">
        <v>6</v>
      </c>
      <c r="C9" s="217" t="s">
        <v>72</v>
      </c>
      <c r="D9" s="246">
        <v>1434</v>
      </c>
      <c r="E9" s="246">
        <v>41133.233999999997</v>
      </c>
      <c r="F9" s="223">
        <f t="shared" si="0"/>
        <v>2.1228985440646653E-2</v>
      </c>
      <c r="H9" s="247">
        <v>1401</v>
      </c>
      <c r="I9" s="247">
        <v>40873.754000000001</v>
      </c>
      <c r="J9" s="127"/>
      <c r="K9" s="247">
        <f t="shared" si="1"/>
        <v>33</v>
      </c>
      <c r="L9" s="247">
        <f t="shared" si="2"/>
        <v>259.47999999999593</v>
      </c>
    </row>
    <row r="10" spans="1:20" s="194" customFormat="1" ht="14.4" x14ac:dyDescent="0.3">
      <c r="B10" s="245">
        <v>7</v>
      </c>
      <c r="C10" s="217" t="s">
        <v>73</v>
      </c>
      <c r="D10" s="246">
        <v>2696</v>
      </c>
      <c r="E10" s="246">
        <v>76551.947</v>
      </c>
      <c r="F10" s="223">
        <f t="shared" si="0"/>
        <v>3.9508689453305677E-2</v>
      </c>
      <c r="H10" s="247">
        <v>2622</v>
      </c>
      <c r="I10" s="247">
        <v>75403.566999999995</v>
      </c>
      <c r="J10" s="127"/>
      <c r="K10" s="247">
        <f t="shared" si="1"/>
        <v>74</v>
      </c>
      <c r="L10" s="247">
        <f t="shared" si="2"/>
        <v>1148.3800000000047</v>
      </c>
    </row>
    <row r="11" spans="1:20" s="194" customFormat="1" ht="14.4" x14ac:dyDescent="0.3">
      <c r="B11" s="245">
        <v>8</v>
      </c>
      <c r="C11" s="217" t="s">
        <v>74</v>
      </c>
      <c r="D11" s="246">
        <v>632</v>
      </c>
      <c r="E11" s="246">
        <v>61554.781000000003</v>
      </c>
      <c r="F11" s="223">
        <f t="shared" si="0"/>
        <v>3.1768607098853291E-2</v>
      </c>
      <c r="H11" s="247">
        <v>622</v>
      </c>
      <c r="I11" s="247">
        <v>60990.540999999997</v>
      </c>
      <c r="J11" s="127"/>
      <c r="K11" s="247">
        <f t="shared" si="1"/>
        <v>10</v>
      </c>
      <c r="L11" s="247">
        <f t="shared" si="2"/>
        <v>564.24000000000524</v>
      </c>
    </row>
    <row r="12" spans="1:20" s="194" customFormat="1" ht="14.4" x14ac:dyDescent="0.3">
      <c r="B12" s="245">
        <v>9</v>
      </c>
      <c r="C12" s="217" t="s">
        <v>75</v>
      </c>
      <c r="D12" s="246">
        <v>1927</v>
      </c>
      <c r="E12" s="246">
        <v>60290.438000000002</v>
      </c>
      <c r="F12" s="223">
        <f t="shared" si="0"/>
        <v>3.1116075884337468E-2</v>
      </c>
      <c r="H12" s="247">
        <v>1880</v>
      </c>
      <c r="I12" s="247">
        <v>59997.368000000002</v>
      </c>
      <c r="J12" s="127"/>
      <c r="K12" s="247">
        <f t="shared" si="1"/>
        <v>47</v>
      </c>
      <c r="L12" s="247">
        <f t="shared" si="2"/>
        <v>293.06999999999971</v>
      </c>
    </row>
    <row r="13" spans="1:20" s="194" customFormat="1" ht="14.4" x14ac:dyDescent="0.3">
      <c r="B13" s="245">
        <v>10</v>
      </c>
      <c r="C13" s="217" t="s">
        <v>76</v>
      </c>
      <c r="D13" s="246">
        <v>2564</v>
      </c>
      <c r="E13" s="246">
        <v>65440.343999999997</v>
      </c>
      <c r="F13" s="223">
        <f t="shared" si="0"/>
        <v>3.3773957817343242E-2</v>
      </c>
      <c r="H13" s="247">
        <v>2492</v>
      </c>
      <c r="I13" s="247">
        <v>64329.324000000001</v>
      </c>
      <c r="J13" s="127"/>
      <c r="K13" s="247">
        <f t="shared" si="1"/>
        <v>72</v>
      </c>
      <c r="L13" s="247">
        <f t="shared" si="2"/>
        <v>1111.0199999999968</v>
      </c>
    </row>
    <row r="14" spans="1:20" s="194" customFormat="1" ht="14.4" x14ac:dyDescent="0.3">
      <c r="B14" s="245">
        <v>11</v>
      </c>
      <c r="C14" s="217" t="s">
        <v>77</v>
      </c>
      <c r="D14" s="246">
        <v>5850</v>
      </c>
      <c r="E14" s="246">
        <v>242177.68100000001</v>
      </c>
      <c r="F14" s="223">
        <f t="shared" si="0"/>
        <v>0.12498862754138346</v>
      </c>
      <c r="H14" s="247">
        <v>5680</v>
      </c>
      <c r="I14" s="247">
        <v>240794.97099999999</v>
      </c>
      <c r="J14" s="127"/>
      <c r="K14" s="247">
        <f t="shared" si="1"/>
        <v>170</v>
      </c>
      <c r="L14" s="247">
        <f t="shared" si="2"/>
        <v>1382.710000000021</v>
      </c>
    </row>
    <row r="15" spans="1:20" s="194" customFormat="1" ht="14.4" x14ac:dyDescent="0.3">
      <c r="B15" s="245">
        <v>12</v>
      </c>
      <c r="C15" s="217" t="s">
        <v>78</v>
      </c>
      <c r="D15" s="246">
        <v>2356</v>
      </c>
      <c r="E15" s="246">
        <v>131066.747</v>
      </c>
      <c r="F15" s="223">
        <f t="shared" si="0"/>
        <v>6.7643941242643821E-2</v>
      </c>
      <c r="H15" s="247">
        <v>2307</v>
      </c>
      <c r="I15" s="247">
        <v>130714.917</v>
      </c>
      <c r="J15" s="127"/>
      <c r="K15" s="247">
        <f t="shared" si="1"/>
        <v>49</v>
      </c>
      <c r="L15" s="247">
        <f t="shared" si="2"/>
        <v>351.83000000000175</v>
      </c>
    </row>
    <row r="16" spans="1:20" s="194" customFormat="1" ht="14.4" x14ac:dyDescent="0.3">
      <c r="B16" s="245">
        <v>13</v>
      </c>
      <c r="C16" s="217" t="s">
        <v>79</v>
      </c>
      <c r="D16" s="246">
        <v>5556</v>
      </c>
      <c r="E16" s="246">
        <v>190593.09899999999</v>
      </c>
      <c r="F16" s="223">
        <f t="shared" si="0"/>
        <v>9.8365670050614709E-2</v>
      </c>
      <c r="H16" s="247">
        <v>5411</v>
      </c>
      <c r="I16" s="247">
        <v>189372.109</v>
      </c>
      <c r="J16" s="127"/>
      <c r="K16" s="247">
        <f t="shared" si="1"/>
        <v>145</v>
      </c>
      <c r="L16" s="247">
        <f t="shared" si="2"/>
        <v>1220.9899999999907</v>
      </c>
    </row>
    <row r="17" spans="2:12" s="194" customFormat="1" ht="14.4" x14ac:dyDescent="0.3">
      <c r="B17" s="245">
        <v>14</v>
      </c>
      <c r="C17" s="217" t="s">
        <v>80</v>
      </c>
      <c r="D17" s="246">
        <v>4151</v>
      </c>
      <c r="E17" s="246">
        <v>88184.043000000005</v>
      </c>
      <c r="F17" s="223">
        <f t="shared" si="0"/>
        <v>4.551204908771235E-2</v>
      </c>
      <c r="H17" s="247">
        <v>4021</v>
      </c>
      <c r="I17" s="247">
        <v>87144.963000000003</v>
      </c>
      <c r="J17" s="127"/>
      <c r="K17" s="247">
        <f t="shared" si="1"/>
        <v>130</v>
      </c>
      <c r="L17" s="247">
        <f t="shared" si="2"/>
        <v>1039.0800000000017</v>
      </c>
    </row>
    <row r="18" spans="2:12" s="194" customFormat="1" ht="14.4" x14ac:dyDescent="0.3">
      <c r="B18" s="245">
        <v>15</v>
      </c>
      <c r="C18" s="217" t="s">
        <v>81</v>
      </c>
      <c r="D18" s="246">
        <v>3394</v>
      </c>
      <c r="E18" s="246">
        <v>80293.217999999993</v>
      </c>
      <c r="F18" s="223">
        <f t="shared" si="0"/>
        <v>4.143957063781243E-2</v>
      </c>
      <c r="H18" s="247">
        <v>3268</v>
      </c>
      <c r="I18" s="247">
        <v>79021.038</v>
      </c>
      <c r="J18" s="127"/>
      <c r="K18" s="247">
        <f t="shared" si="1"/>
        <v>126</v>
      </c>
      <c r="L18" s="247">
        <f t="shared" si="2"/>
        <v>1272.179999999993</v>
      </c>
    </row>
    <row r="19" spans="2:12" s="194" customFormat="1" ht="14.4" x14ac:dyDescent="0.3">
      <c r="B19" s="245">
        <v>16</v>
      </c>
      <c r="C19" s="217" t="s">
        <v>82</v>
      </c>
      <c r="D19" s="246">
        <v>988</v>
      </c>
      <c r="E19" s="246">
        <v>39649.856</v>
      </c>
      <c r="F19" s="223">
        <f t="shared" si="0"/>
        <v>2.046340960566671E-2</v>
      </c>
      <c r="H19" s="247">
        <v>966</v>
      </c>
      <c r="I19" s="247">
        <v>39344.576000000001</v>
      </c>
      <c r="J19" s="127"/>
      <c r="K19" s="247">
        <f t="shared" si="1"/>
        <v>22</v>
      </c>
      <c r="L19" s="247">
        <f t="shared" si="2"/>
        <v>305.27999999999884</v>
      </c>
    </row>
    <row r="20" spans="2:12" s="194" customFormat="1" ht="14.4" x14ac:dyDescent="0.3">
      <c r="B20" s="245">
        <v>17</v>
      </c>
      <c r="C20" s="217" t="s">
        <v>83</v>
      </c>
      <c r="D20" s="246">
        <v>6253</v>
      </c>
      <c r="E20" s="246">
        <v>173691.69099999999</v>
      </c>
      <c r="F20" s="223">
        <f t="shared" si="0"/>
        <v>8.964280268846106E-2</v>
      </c>
      <c r="H20" s="247">
        <v>6088</v>
      </c>
      <c r="I20" s="247">
        <v>170295.09099999999</v>
      </c>
      <c r="J20" s="127"/>
      <c r="K20" s="247">
        <f t="shared" si="1"/>
        <v>165</v>
      </c>
      <c r="L20" s="247">
        <f t="shared" si="2"/>
        <v>3396.6000000000058</v>
      </c>
    </row>
    <row r="21" spans="2:12" s="194" customFormat="1" ht="14.4" x14ac:dyDescent="0.3">
      <c r="B21" s="245">
        <v>18</v>
      </c>
      <c r="C21" s="217" t="s">
        <v>84</v>
      </c>
      <c r="D21" s="246">
        <v>10422</v>
      </c>
      <c r="E21" s="246">
        <v>132090.23699999999</v>
      </c>
      <c r="F21" s="223">
        <f t="shared" si="0"/>
        <v>6.8172167501455536E-2</v>
      </c>
      <c r="H21" s="247">
        <v>10146</v>
      </c>
      <c r="I21" s="247">
        <v>129510.70699999999</v>
      </c>
      <c r="J21" s="127"/>
      <c r="K21" s="247">
        <f t="shared" si="1"/>
        <v>276</v>
      </c>
      <c r="L21" s="247">
        <f t="shared" si="2"/>
        <v>2579.5299999999988</v>
      </c>
    </row>
    <row r="22" spans="2:12" s="194" customFormat="1" ht="14.4" x14ac:dyDescent="0.3">
      <c r="B22" s="245">
        <v>19</v>
      </c>
      <c r="C22" s="217" t="s">
        <v>85</v>
      </c>
      <c r="D22" s="246">
        <v>4945</v>
      </c>
      <c r="E22" s="246">
        <v>79534.67</v>
      </c>
      <c r="F22" s="223">
        <f t="shared" si="0"/>
        <v>4.1048081739856301E-2</v>
      </c>
      <c r="H22" s="247">
        <v>4746</v>
      </c>
      <c r="I22" s="247">
        <v>77738.83</v>
      </c>
      <c r="J22" s="127"/>
      <c r="K22" s="247">
        <f t="shared" si="1"/>
        <v>199</v>
      </c>
      <c r="L22" s="247">
        <f t="shared" si="2"/>
        <v>1795.8399999999965</v>
      </c>
    </row>
    <row r="23" spans="2:12" s="194" customFormat="1" ht="14.4" x14ac:dyDescent="0.3">
      <c r="B23" s="245">
        <v>20</v>
      </c>
      <c r="C23" s="217" t="s">
        <v>86</v>
      </c>
      <c r="D23" s="246">
        <v>1441</v>
      </c>
      <c r="E23" s="246">
        <v>85808.91</v>
      </c>
      <c r="F23" s="223">
        <f t="shared" si="0"/>
        <v>4.4286235822540945E-2</v>
      </c>
      <c r="H23" s="247">
        <v>1396</v>
      </c>
      <c r="I23" s="247">
        <v>78133.399999999994</v>
      </c>
      <c r="J23" s="127"/>
      <c r="K23" s="247">
        <f t="shared" si="1"/>
        <v>45</v>
      </c>
      <c r="L23" s="247">
        <f t="shared" si="2"/>
        <v>7675.5100000000093</v>
      </c>
    </row>
    <row r="24" spans="2:12" s="194" customFormat="1" ht="14.4" x14ac:dyDescent="0.3">
      <c r="B24" s="245">
        <v>21</v>
      </c>
      <c r="C24" s="217" t="s">
        <v>87</v>
      </c>
      <c r="D24" s="246">
        <v>2107</v>
      </c>
      <c r="E24" s="246">
        <v>29435.202000000001</v>
      </c>
      <c r="F24" s="223">
        <f t="shared" si="0"/>
        <v>1.519159603887439E-2</v>
      </c>
      <c r="H24" s="247">
        <v>2049</v>
      </c>
      <c r="I24" s="247">
        <v>28994.272000000001</v>
      </c>
      <c r="J24" s="127"/>
      <c r="K24" s="247">
        <f t="shared" si="1"/>
        <v>58</v>
      </c>
      <c r="L24" s="247">
        <f t="shared" si="2"/>
        <v>440.93000000000029</v>
      </c>
    </row>
    <row r="25" spans="2:12" s="194" customFormat="1" ht="14.4" x14ac:dyDescent="0.3">
      <c r="C25" s="240" t="s">
        <v>90</v>
      </c>
      <c r="D25" s="248">
        <f>SUM(D4:D24)</f>
        <v>63989</v>
      </c>
      <c r="E25" s="248">
        <f>SUM(E4:E24)</f>
        <v>1937597.7299999995</v>
      </c>
      <c r="F25" s="249">
        <f>SUM(F4:F24)</f>
        <v>1.0000000000000002</v>
      </c>
      <c r="H25" s="250">
        <f>SUM(H4:H24)</f>
        <v>62250</v>
      </c>
      <c r="I25" s="250">
        <f>SUM(I4:I24)</f>
        <v>1910828.6900000002</v>
      </c>
      <c r="J25" s="127"/>
      <c r="K25" s="250">
        <f>SUM(K4:K24)</f>
        <v>1739</v>
      </c>
      <c r="L25" s="250">
        <f>SUM(L4:L24)</f>
        <v>26769.040000000037</v>
      </c>
    </row>
    <row r="26" spans="2:12" ht="9.6" customHeight="1" x14ac:dyDescent="0.25">
      <c r="L26" s="155"/>
    </row>
    <row r="27" spans="2:12" ht="43.8" customHeight="1" x14ac:dyDescent="0.25">
      <c r="C27" s="331" t="s">
        <v>136</v>
      </c>
      <c r="D27" s="331"/>
      <c r="E27" s="331"/>
      <c r="F27" s="331"/>
      <c r="G27" s="331"/>
      <c r="H27" s="331"/>
      <c r="I27" s="331"/>
      <c r="J27" s="331"/>
      <c r="K27" s="331"/>
      <c r="L27" s="331"/>
    </row>
    <row r="28" spans="2:12" x14ac:dyDescent="0.25">
      <c r="F28" s="135"/>
    </row>
  </sheetData>
  <mergeCells count="5">
    <mergeCell ref="H2:I2"/>
    <mergeCell ref="C2:F2"/>
    <mergeCell ref="K2:L2"/>
    <mergeCell ref="C1:L1"/>
    <mergeCell ref="C27:L27"/>
  </mergeCells>
  <pageMargins left="0.7" right="0.7" top="0.75" bottom="0.75" header="0.3" footer="0.3"/>
  <pageSetup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7"/>
  <sheetViews>
    <sheetView showGridLines="0" zoomScaleNormal="100" workbookViewId="0"/>
  </sheetViews>
  <sheetFormatPr defaultRowHeight="13.2" x14ac:dyDescent="0.25"/>
  <cols>
    <col min="1" max="1" width="2.109375" customWidth="1"/>
    <col min="2" max="2" width="1.6640625" customWidth="1"/>
    <col min="4" max="4" width="17.109375" customWidth="1"/>
    <col min="7" max="7" width="17.6640625" bestFit="1" customWidth="1"/>
    <col min="8" max="8" width="66.109375" customWidth="1"/>
    <col min="9" max="9" width="1.44140625" customWidth="1"/>
    <col min="10" max="10" width="1.88671875" style="60" customWidth="1"/>
    <col min="11" max="11" width="1.6640625" style="60" customWidth="1"/>
    <col min="12" max="12" width="8.88671875" style="60"/>
    <col min="13" max="13" width="12.6640625" bestFit="1" customWidth="1"/>
    <col min="14" max="14" width="2.6640625" customWidth="1"/>
    <col min="16" max="16" width="17.6640625" bestFit="1" customWidth="1"/>
    <col min="17" max="17" width="4" customWidth="1"/>
  </cols>
  <sheetData>
    <row r="1" spans="2:17" ht="13.8" thickBot="1" x14ac:dyDescent="0.3"/>
    <row r="2" spans="2:17" ht="7.95" customHeight="1" x14ac:dyDescent="0.25">
      <c r="B2" s="28"/>
      <c r="C2" s="29"/>
      <c r="D2" s="29"/>
      <c r="E2" s="29"/>
      <c r="F2" s="29"/>
      <c r="G2" s="29"/>
      <c r="H2" s="29"/>
      <c r="I2" s="30"/>
      <c r="K2" s="80"/>
      <c r="L2" s="81"/>
      <c r="M2" s="29"/>
      <c r="N2" s="29"/>
      <c r="O2" s="29"/>
      <c r="P2" s="29"/>
      <c r="Q2" s="30"/>
    </row>
    <row r="3" spans="2:17" ht="17.399999999999999" x14ac:dyDescent="0.25">
      <c r="B3" s="38"/>
      <c r="C3" s="3" t="s">
        <v>31</v>
      </c>
      <c r="D3" s="39"/>
      <c r="E3" s="39"/>
      <c r="F3" s="39"/>
      <c r="G3" s="39"/>
      <c r="H3" s="39"/>
      <c r="I3" s="40"/>
      <c r="K3" s="82"/>
      <c r="L3" s="3" t="s">
        <v>63</v>
      </c>
      <c r="M3" s="3"/>
      <c r="N3" s="3"/>
      <c r="O3" s="3"/>
      <c r="P3" s="3"/>
      <c r="Q3" s="32"/>
    </row>
    <row r="4" spans="2:17" ht="9" customHeight="1" x14ac:dyDescent="0.25">
      <c r="B4" s="31"/>
      <c r="C4" s="33"/>
      <c r="D4" s="33"/>
      <c r="E4" s="2"/>
      <c r="F4" s="33"/>
      <c r="G4" s="33"/>
      <c r="H4" s="33"/>
      <c r="I4" s="32"/>
      <c r="K4" s="82"/>
      <c r="L4" s="33"/>
      <c r="M4" s="33"/>
      <c r="N4" s="2"/>
      <c r="O4" s="33"/>
      <c r="P4" s="33"/>
      <c r="Q4" s="32"/>
    </row>
    <row r="5" spans="2:17" ht="15.6" customHeight="1" x14ac:dyDescent="0.3">
      <c r="B5" s="31"/>
      <c r="C5" s="90"/>
      <c r="D5" s="57"/>
      <c r="E5" s="57"/>
      <c r="F5" s="57"/>
      <c r="G5" s="57"/>
      <c r="H5" s="57"/>
      <c r="I5" s="32"/>
      <c r="J5" s="57"/>
      <c r="K5" s="83"/>
      <c r="L5" s="76" t="s">
        <v>64</v>
      </c>
      <c r="M5" s="77" t="s">
        <v>65</v>
      </c>
      <c r="N5" s="2"/>
      <c r="O5" s="76" t="s">
        <v>57</v>
      </c>
      <c r="P5" s="77" t="s">
        <v>39</v>
      </c>
      <c r="Q5" s="32"/>
    </row>
    <row r="6" spans="2:17" ht="13.2" customHeight="1" x14ac:dyDescent="0.25">
      <c r="B6" s="31"/>
      <c r="C6" s="332" t="s">
        <v>19</v>
      </c>
      <c r="D6" s="332"/>
      <c r="E6" s="334" t="s">
        <v>32</v>
      </c>
      <c r="F6" s="334"/>
      <c r="G6" s="334"/>
      <c r="H6" s="334"/>
      <c r="I6" s="32"/>
      <c r="J6" s="59"/>
      <c r="K6" s="84"/>
      <c r="L6" s="78">
        <v>1</v>
      </c>
      <c r="M6" s="79" t="s">
        <v>66</v>
      </c>
      <c r="N6" s="2"/>
      <c r="O6" s="78" t="s">
        <v>18</v>
      </c>
      <c r="P6" s="79" t="s">
        <v>59</v>
      </c>
      <c r="Q6" s="32"/>
    </row>
    <row r="7" spans="2:17" ht="15" x14ac:dyDescent="0.25">
      <c r="B7" s="31"/>
      <c r="C7" s="332"/>
      <c r="D7" s="332"/>
      <c r="E7" s="334"/>
      <c r="F7" s="334"/>
      <c r="G7" s="334"/>
      <c r="H7" s="334"/>
      <c r="I7" s="32"/>
      <c r="K7" s="82"/>
      <c r="L7" s="78">
        <v>2</v>
      </c>
      <c r="M7" s="79" t="s">
        <v>67</v>
      </c>
      <c r="N7" s="2"/>
      <c r="O7" s="78" t="s">
        <v>91</v>
      </c>
      <c r="P7" s="79" t="s">
        <v>60</v>
      </c>
      <c r="Q7" s="32"/>
    </row>
    <row r="8" spans="2:17" ht="15" x14ac:dyDescent="0.25">
      <c r="B8" s="31"/>
      <c r="C8" s="335" t="s">
        <v>95</v>
      </c>
      <c r="D8" s="335"/>
      <c r="E8" s="334" t="s">
        <v>33</v>
      </c>
      <c r="F8" s="334"/>
      <c r="G8" s="334"/>
      <c r="H8" s="334"/>
      <c r="I8" s="42"/>
      <c r="K8" s="82"/>
      <c r="L8" s="78">
        <v>3</v>
      </c>
      <c r="M8" s="79" t="s">
        <v>68</v>
      </c>
      <c r="N8" s="2"/>
      <c r="O8" s="78" t="s">
        <v>61</v>
      </c>
      <c r="P8" s="79" t="s">
        <v>62</v>
      </c>
      <c r="Q8" s="32"/>
    </row>
    <row r="9" spans="2:17" ht="34.950000000000003" customHeight="1" x14ac:dyDescent="0.25">
      <c r="B9" s="31"/>
      <c r="C9" s="335"/>
      <c r="D9" s="335"/>
      <c r="E9" s="334"/>
      <c r="F9" s="334"/>
      <c r="G9" s="334"/>
      <c r="H9" s="334"/>
      <c r="I9" s="42"/>
      <c r="K9" s="82"/>
      <c r="L9" s="78">
        <v>4</v>
      </c>
      <c r="M9" s="79" t="s">
        <v>69</v>
      </c>
      <c r="N9" s="2"/>
      <c r="O9" s="33"/>
      <c r="P9" s="33"/>
      <c r="Q9" s="32"/>
    </row>
    <row r="10" spans="2:17" ht="15" x14ac:dyDescent="0.25">
      <c r="B10" s="31"/>
      <c r="C10" s="332" t="s">
        <v>21</v>
      </c>
      <c r="D10" s="332"/>
      <c r="E10" s="334" t="s">
        <v>34</v>
      </c>
      <c r="F10" s="334"/>
      <c r="G10" s="334"/>
      <c r="H10" s="334"/>
      <c r="I10" s="32"/>
      <c r="K10" s="82"/>
      <c r="L10" s="78">
        <v>5</v>
      </c>
      <c r="M10" s="79" t="s">
        <v>70</v>
      </c>
      <c r="N10" s="2"/>
      <c r="O10" s="33" t="s">
        <v>71</v>
      </c>
      <c r="P10" s="33"/>
      <c r="Q10" s="32"/>
    </row>
    <row r="11" spans="2:17" ht="15" x14ac:dyDescent="0.25">
      <c r="B11" s="31"/>
      <c r="C11" s="332"/>
      <c r="D11" s="332"/>
      <c r="E11" s="334"/>
      <c r="F11" s="334"/>
      <c r="G11" s="334"/>
      <c r="H11" s="334"/>
      <c r="I11" s="32"/>
      <c r="K11" s="82"/>
      <c r="L11" s="78">
        <v>6</v>
      </c>
      <c r="M11" s="79" t="s">
        <v>72</v>
      </c>
      <c r="N11" s="2"/>
      <c r="O11" s="33"/>
      <c r="P11" s="33"/>
      <c r="Q11" s="32"/>
    </row>
    <row r="12" spans="2:17" ht="15" customHeight="1" x14ac:dyDescent="0.25">
      <c r="B12" s="31"/>
      <c r="C12" s="332" t="s">
        <v>22</v>
      </c>
      <c r="D12" s="332"/>
      <c r="E12" s="333" t="s">
        <v>35</v>
      </c>
      <c r="F12" s="333"/>
      <c r="G12" s="333"/>
      <c r="H12" s="333"/>
      <c r="I12" s="32"/>
      <c r="K12" s="82"/>
      <c r="L12" s="78">
        <v>7</v>
      </c>
      <c r="M12" s="79" t="s">
        <v>73</v>
      </c>
      <c r="N12" s="2"/>
      <c r="O12" s="33"/>
      <c r="P12" s="33"/>
      <c r="Q12" s="32"/>
    </row>
    <row r="13" spans="2:17" ht="15" x14ac:dyDescent="0.25">
      <c r="B13" s="31"/>
      <c r="C13" s="332"/>
      <c r="D13" s="332"/>
      <c r="E13" s="333"/>
      <c r="F13" s="333"/>
      <c r="G13" s="333"/>
      <c r="H13" s="333"/>
      <c r="I13" s="32"/>
      <c r="K13" s="82"/>
      <c r="L13" s="78">
        <v>8</v>
      </c>
      <c r="M13" s="79" t="s">
        <v>74</v>
      </c>
      <c r="N13" s="2"/>
      <c r="O13" s="33"/>
      <c r="P13" s="33"/>
      <c r="Q13" s="32"/>
    </row>
    <row r="14" spans="2:17" ht="15" customHeight="1" x14ac:dyDescent="0.25">
      <c r="B14" s="31"/>
      <c r="C14" s="335" t="s">
        <v>94</v>
      </c>
      <c r="D14" s="335"/>
      <c r="E14" s="333" t="s">
        <v>35</v>
      </c>
      <c r="F14" s="333"/>
      <c r="G14" s="333"/>
      <c r="H14" s="333"/>
      <c r="I14" s="32"/>
      <c r="K14" s="82"/>
      <c r="L14" s="78">
        <v>9</v>
      </c>
      <c r="M14" s="79" t="s">
        <v>75</v>
      </c>
      <c r="N14" s="2"/>
      <c r="O14" s="33"/>
      <c r="P14" s="33"/>
      <c r="Q14" s="32"/>
    </row>
    <row r="15" spans="2:17" ht="15" x14ac:dyDescent="0.25">
      <c r="B15" s="31"/>
      <c r="C15" s="335"/>
      <c r="D15" s="335"/>
      <c r="E15" s="333"/>
      <c r="F15" s="333"/>
      <c r="G15" s="333"/>
      <c r="H15" s="333"/>
      <c r="I15" s="32"/>
      <c r="K15" s="82"/>
      <c r="L15" s="78">
        <v>10</v>
      </c>
      <c r="M15" s="79" t="s">
        <v>76</v>
      </c>
      <c r="N15" s="2"/>
      <c r="O15" s="33"/>
      <c r="P15" s="33"/>
      <c r="Q15" s="32"/>
    </row>
    <row r="16" spans="2:17" ht="15" customHeight="1" x14ac:dyDescent="0.25">
      <c r="B16" s="31"/>
      <c r="C16" s="332" t="s">
        <v>23</v>
      </c>
      <c r="D16" s="332"/>
      <c r="E16" s="334" t="s">
        <v>36</v>
      </c>
      <c r="F16" s="334"/>
      <c r="G16" s="334"/>
      <c r="H16" s="334"/>
      <c r="I16" s="32"/>
      <c r="K16" s="82"/>
      <c r="L16" s="78">
        <v>11</v>
      </c>
      <c r="M16" s="79" t="s">
        <v>77</v>
      </c>
      <c r="N16" s="2"/>
      <c r="O16" s="33"/>
      <c r="P16" s="33"/>
      <c r="Q16" s="32"/>
    </row>
    <row r="17" spans="2:17" ht="15" x14ac:dyDescent="0.25">
      <c r="B17" s="31"/>
      <c r="C17" s="332"/>
      <c r="D17" s="332"/>
      <c r="E17" s="334"/>
      <c r="F17" s="334"/>
      <c r="G17" s="334"/>
      <c r="H17" s="334"/>
      <c r="I17" s="32"/>
      <c r="K17" s="82"/>
      <c r="L17" s="78">
        <v>12</v>
      </c>
      <c r="M17" s="79" t="s">
        <v>78</v>
      </c>
      <c r="N17" s="2"/>
      <c r="O17" s="33"/>
      <c r="P17" s="33"/>
      <c r="Q17" s="32"/>
    </row>
    <row r="18" spans="2:17" ht="15" x14ac:dyDescent="0.25">
      <c r="B18" s="31"/>
      <c r="C18" s="332" t="s">
        <v>17</v>
      </c>
      <c r="D18" s="332"/>
      <c r="E18" s="333" t="s">
        <v>37</v>
      </c>
      <c r="F18" s="333"/>
      <c r="G18" s="333"/>
      <c r="H18" s="333"/>
      <c r="I18" s="32"/>
      <c r="K18" s="82"/>
      <c r="L18" s="78">
        <v>13</v>
      </c>
      <c r="M18" s="79" t="s">
        <v>79</v>
      </c>
      <c r="N18" s="2"/>
      <c r="O18" s="33"/>
      <c r="P18" s="33"/>
      <c r="Q18" s="32"/>
    </row>
    <row r="19" spans="2:17" ht="15" x14ac:dyDescent="0.25">
      <c r="B19" s="31"/>
      <c r="C19" s="332"/>
      <c r="D19" s="332"/>
      <c r="E19" s="333"/>
      <c r="F19" s="333"/>
      <c r="G19" s="333"/>
      <c r="H19" s="333"/>
      <c r="I19" s="32"/>
      <c r="K19" s="82"/>
      <c r="L19" s="78">
        <v>14</v>
      </c>
      <c r="M19" s="79" t="s">
        <v>80</v>
      </c>
      <c r="N19" s="2"/>
      <c r="O19" s="33"/>
      <c r="P19" s="33"/>
      <c r="Q19" s="32"/>
    </row>
    <row r="20" spans="2:17" ht="15" x14ac:dyDescent="0.25">
      <c r="B20" s="31"/>
      <c r="C20" s="332" t="s">
        <v>98</v>
      </c>
      <c r="D20" s="332"/>
      <c r="E20" s="333" t="s">
        <v>99</v>
      </c>
      <c r="F20" s="333"/>
      <c r="G20" s="333"/>
      <c r="H20" s="333"/>
      <c r="I20" s="32"/>
      <c r="K20" s="82"/>
      <c r="L20" s="78">
        <v>15</v>
      </c>
      <c r="M20" s="79" t="s">
        <v>81</v>
      </c>
      <c r="N20" s="2"/>
      <c r="O20" s="33"/>
      <c r="P20" s="33"/>
      <c r="Q20" s="32"/>
    </row>
    <row r="21" spans="2:17" ht="15" x14ac:dyDescent="0.25">
      <c r="B21" s="31"/>
      <c r="C21" s="332"/>
      <c r="D21" s="332"/>
      <c r="E21" s="333"/>
      <c r="F21" s="333"/>
      <c r="G21" s="333"/>
      <c r="H21" s="333"/>
      <c r="I21" s="32"/>
      <c r="K21" s="82"/>
      <c r="L21" s="78">
        <v>16</v>
      </c>
      <c r="M21" s="79" t="s">
        <v>82</v>
      </c>
      <c r="N21" s="2"/>
      <c r="O21" s="33"/>
      <c r="P21" s="33"/>
      <c r="Q21" s="32"/>
    </row>
    <row r="22" spans="2:17" ht="15" x14ac:dyDescent="0.25">
      <c r="B22" s="31"/>
      <c r="C22" s="332" t="s">
        <v>96</v>
      </c>
      <c r="D22" s="332"/>
      <c r="E22" s="333" t="s">
        <v>100</v>
      </c>
      <c r="F22" s="333"/>
      <c r="G22" s="333"/>
      <c r="H22" s="333"/>
      <c r="I22" s="32"/>
      <c r="K22" s="82"/>
      <c r="L22" s="78">
        <v>17</v>
      </c>
      <c r="M22" s="79" t="s">
        <v>83</v>
      </c>
      <c r="N22" s="2"/>
      <c r="O22" s="33"/>
      <c r="P22" s="33"/>
      <c r="Q22" s="32"/>
    </row>
    <row r="23" spans="2:17" ht="15" x14ac:dyDescent="0.25">
      <c r="B23" s="31"/>
      <c r="C23" s="332"/>
      <c r="D23" s="332"/>
      <c r="E23" s="333"/>
      <c r="F23" s="333"/>
      <c r="G23" s="333"/>
      <c r="H23" s="333"/>
      <c r="I23" s="32"/>
      <c r="K23" s="82"/>
      <c r="L23" s="78">
        <v>18</v>
      </c>
      <c r="M23" s="79" t="s">
        <v>84</v>
      </c>
      <c r="N23" s="2"/>
      <c r="O23" s="33"/>
      <c r="P23" s="33"/>
      <c r="Q23" s="32"/>
    </row>
    <row r="24" spans="2:17" ht="15" x14ac:dyDescent="0.25">
      <c r="B24" s="31"/>
      <c r="C24" s="332" t="s">
        <v>97</v>
      </c>
      <c r="D24" s="332"/>
      <c r="E24" s="333" t="s">
        <v>101</v>
      </c>
      <c r="F24" s="333"/>
      <c r="G24" s="333"/>
      <c r="H24" s="333"/>
      <c r="I24" s="32"/>
      <c r="K24" s="82"/>
      <c r="L24" s="78">
        <v>19</v>
      </c>
      <c r="M24" s="79" t="s">
        <v>85</v>
      </c>
      <c r="N24" s="2"/>
      <c r="O24" s="33"/>
      <c r="P24" s="33"/>
      <c r="Q24" s="32"/>
    </row>
    <row r="25" spans="2:17" ht="15" x14ac:dyDescent="0.25">
      <c r="B25" s="31"/>
      <c r="C25" s="332"/>
      <c r="D25" s="332"/>
      <c r="E25" s="333"/>
      <c r="F25" s="333"/>
      <c r="G25" s="333"/>
      <c r="H25" s="333"/>
      <c r="I25" s="32"/>
      <c r="K25" s="82"/>
      <c r="L25" s="78">
        <v>20</v>
      </c>
      <c r="M25" s="79" t="s">
        <v>86</v>
      </c>
      <c r="N25" s="2"/>
      <c r="O25" s="33"/>
      <c r="P25" s="33"/>
      <c r="Q25" s="32"/>
    </row>
    <row r="26" spans="2:17" ht="15" x14ac:dyDescent="0.25">
      <c r="B26" s="31"/>
      <c r="C26" s="41"/>
      <c r="D26" s="21"/>
      <c r="E26" s="37"/>
      <c r="F26" s="33"/>
      <c r="G26" s="33"/>
      <c r="H26" s="33"/>
      <c r="I26" s="32"/>
      <c r="K26" s="82"/>
      <c r="L26" s="78">
        <v>21</v>
      </c>
      <c r="M26" s="79" t="s">
        <v>87</v>
      </c>
      <c r="N26" s="2"/>
      <c r="O26" s="33"/>
      <c r="P26" s="33"/>
      <c r="Q26" s="32"/>
    </row>
    <row r="27" spans="2:17" ht="9" customHeight="1" thickBot="1" x14ac:dyDescent="0.3">
      <c r="B27" s="34"/>
      <c r="C27" s="35"/>
      <c r="D27" s="35"/>
      <c r="E27" s="35"/>
      <c r="F27" s="35"/>
      <c r="G27" s="35"/>
      <c r="H27" s="35"/>
      <c r="I27" s="36"/>
      <c r="K27" s="85"/>
      <c r="L27" s="86"/>
      <c r="M27" s="35"/>
      <c r="N27" s="35"/>
      <c r="O27" s="35"/>
      <c r="P27" s="35"/>
      <c r="Q27" s="36"/>
    </row>
  </sheetData>
  <mergeCells count="20">
    <mergeCell ref="E6:H7"/>
    <mergeCell ref="C6:D7"/>
    <mergeCell ref="C8:D9"/>
    <mergeCell ref="C12:D13"/>
    <mergeCell ref="C16:D17"/>
    <mergeCell ref="C10:D11"/>
    <mergeCell ref="E10:H11"/>
    <mergeCell ref="E8:H9"/>
    <mergeCell ref="E12:H13"/>
    <mergeCell ref="E16:H17"/>
    <mergeCell ref="C14:D15"/>
    <mergeCell ref="E14:H15"/>
    <mergeCell ref="C22:D23"/>
    <mergeCell ref="E22:H23"/>
    <mergeCell ref="C24:D25"/>
    <mergeCell ref="E24:H25"/>
    <mergeCell ref="C18:D19"/>
    <mergeCell ref="C20:D21"/>
    <mergeCell ref="E18:H19"/>
    <mergeCell ref="E20:H21"/>
  </mergeCells>
  <pageMargins left="0.7" right="0.7" top="0.75" bottom="0.7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Annual Capacity</vt:lpstr>
      <vt:lpstr>Monthly Capacity</vt:lpstr>
      <vt:lpstr>Interconnection &amp; Customer Type</vt:lpstr>
      <vt:lpstr>TPO Summary</vt:lpstr>
      <vt:lpstr>By County</vt:lpstr>
      <vt:lpstr>Definitions</vt:lpstr>
      <vt:lpstr>'Annual Capacity'!Print_Area</vt:lpstr>
      <vt:lpstr>'By County'!Print_Area</vt:lpstr>
      <vt:lpstr>Definitions!Print_Area</vt:lpstr>
      <vt:lpstr>'Interconnection &amp; Customer Type'!Print_Area</vt:lpstr>
      <vt:lpstr>'TPO Summary'!Print_Area</vt:lpstr>
    </vt:vector>
  </TitlesOfParts>
  <Company>Honeywell,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NJ Solar Installation Summary</dc:title>
  <dc:creator>Charlie Garrison</dc:creator>
  <cp:lastModifiedBy>Zito, Melissa</cp:lastModifiedBy>
  <cp:lastPrinted>2016-12-07T21:17:08Z</cp:lastPrinted>
  <dcterms:created xsi:type="dcterms:W3CDTF">2009-08-03T14:10:19Z</dcterms:created>
  <dcterms:modified xsi:type="dcterms:W3CDTF">2016-12-14T19:02:23Z</dcterms:modified>
</cp:coreProperties>
</file>