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07 - July 2019\"/>
    </mc:Choice>
  </mc:AlternateContent>
  <xr:revisionPtr revIDLastSave="0" documentId="8_{7CF30566-4679-419F-8C63-96041EAA40C7}" xr6:coauthVersionLast="41" xr6:coauthVersionMax="41" xr10:uidLastSave="{00000000-0000-0000-0000-000000000000}"/>
  <bookViews>
    <workbookView xWindow="-108" yWindow="-108" windowWidth="23256" windowHeight="12576"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70" r:id="rId8"/>
    <sheet name="Definitions" sheetId="42" r:id="rId9"/>
  </sheet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Type'!$A$1:$J$41</definedName>
    <definedName name="_xlnm.Print_Area" localSheetId="3">'Monthly Capacity'!$A$1:$X$59</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46" l="1"/>
  <c r="U55" i="61"/>
  <c r="T55" i="61"/>
  <c r="O55" i="61"/>
  <c r="N55" i="61"/>
  <c r="J55" i="61"/>
  <c r="I55" i="61"/>
  <c r="H55" i="61"/>
  <c r="G55" i="61"/>
  <c r="F55" i="61"/>
  <c r="E55" i="61"/>
  <c r="C55" i="61"/>
  <c r="B55" i="61"/>
  <c r="L53" i="61"/>
  <c r="R53" i="61" s="1"/>
  <c r="X53" i="61" s="1"/>
  <c r="K53" i="61"/>
  <c r="Q53" i="61" s="1"/>
  <c r="W53" i="61" s="1"/>
  <c r="L52" i="61" l="1"/>
  <c r="R52" i="61" s="1"/>
  <c r="X52" i="61" s="1"/>
  <c r="K52" i="61"/>
  <c r="Q52" i="61" s="1"/>
  <c r="W52" i="61" s="1"/>
  <c r="L51" i="61" l="1"/>
  <c r="K51" i="61"/>
  <c r="R51" i="61" l="1"/>
  <c r="X51" i="61" s="1"/>
  <c r="Q51" i="61"/>
  <c r="W51" i="61" s="1"/>
  <c r="L50" i="61"/>
  <c r="K50" i="61"/>
  <c r="A1" i="47"/>
  <c r="A1" i="46"/>
  <c r="R50" i="61" l="1"/>
  <c r="X50" i="61" s="1"/>
  <c r="Q50" i="61"/>
  <c r="W50" i="61" s="1"/>
  <c r="L49" i="61"/>
  <c r="R49" i="61" s="1"/>
  <c r="X49" i="61" s="1"/>
  <c r="K49" i="61"/>
  <c r="Q49" i="61" s="1"/>
  <c r="W49" i="61" s="1"/>
  <c r="L48" i="61" l="1"/>
  <c r="K48" i="61"/>
  <c r="R48" i="61" l="1"/>
  <c r="X48" i="61" s="1"/>
  <c r="Q48" i="61"/>
  <c r="W48" i="61" s="1"/>
  <c r="T15" i="61"/>
  <c r="B13" i="61"/>
  <c r="W28" i="65" l="1"/>
  <c r="V28" i="65"/>
  <c r="Q28" i="65"/>
  <c r="P28" i="65"/>
  <c r="L28" i="65"/>
  <c r="K28" i="65"/>
  <c r="J28" i="65"/>
  <c r="I28" i="65"/>
  <c r="H28" i="65"/>
  <c r="G28" i="65"/>
  <c r="E28" i="65"/>
  <c r="D28" i="65"/>
  <c r="N26" i="65"/>
  <c r="T26" i="65" s="1"/>
  <c r="Z26" i="65" s="1"/>
  <c r="M26" i="65"/>
  <c r="S26" i="65" s="1"/>
  <c r="Y26" i="65" s="1"/>
  <c r="L47" i="61" l="1"/>
  <c r="L55" i="61" s="1"/>
  <c r="K47" i="61"/>
  <c r="K55" i="61" s="1"/>
  <c r="O13" i="61"/>
  <c r="N13" i="61"/>
  <c r="J13" i="61"/>
  <c r="I13" i="61"/>
  <c r="H13" i="61"/>
  <c r="G13" i="61"/>
  <c r="F13" i="61"/>
  <c r="E13" i="61"/>
  <c r="C13" i="61"/>
  <c r="U15" i="61"/>
  <c r="L13" i="61" l="1"/>
  <c r="R13" i="61" s="1"/>
  <c r="X13" i="61" s="1"/>
  <c r="Q47" i="61"/>
  <c r="Q55" i="61" s="1"/>
  <c r="R47" i="61"/>
  <c r="R55" i="61" s="1"/>
  <c r="K13" i="61"/>
  <c r="Q13" i="61" s="1"/>
  <c r="W13" i="61" s="1"/>
  <c r="N25" i="65"/>
  <c r="T25" i="65" s="1"/>
  <c r="N24" i="65"/>
  <c r="T24" i="65" s="1"/>
  <c r="N23" i="65"/>
  <c r="T23" i="65" s="1"/>
  <c r="N22" i="65"/>
  <c r="T22" i="65" s="1"/>
  <c r="N21" i="65"/>
  <c r="T21" i="65" s="1"/>
  <c r="N20" i="65"/>
  <c r="T20" i="65" s="1"/>
  <c r="N19" i="65"/>
  <c r="T19" i="65" s="1"/>
  <c r="N18" i="65"/>
  <c r="T18" i="65" s="1"/>
  <c r="N17" i="65"/>
  <c r="T17" i="65" s="1"/>
  <c r="N16" i="65"/>
  <c r="T16" i="65" s="1"/>
  <c r="N15" i="65"/>
  <c r="T15" i="65" s="1"/>
  <c r="N14" i="65"/>
  <c r="T14" i="65" s="1"/>
  <c r="N13" i="65"/>
  <c r="T13" i="65" s="1"/>
  <c r="N12" i="65"/>
  <c r="T12" i="65" s="1"/>
  <c r="N11" i="65"/>
  <c r="T11" i="65" s="1"/>
  <c r="N10" i="65"/>
  <c r="T10" i="65" s="1"/>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X55" i="61" s="1"/>
  <c r="W47" i="61"/>
  <c r="W55" i="61" s="1"/>
  <c r="C25" i="46"/>
  <c r="D21" i="46" s="1"/>
  <c r="L42" i="61"/>
  <c r="R42" i="61" s="1"/>
  <c r="X42" i="61" s="1"/>
  <c r="K42" i="61"/>
  <c r="Q42" i="61" s="1"/>
  <c r="W42" i="61" s="1"/>
  <c r="AB4" i="63"/>
  <c r="Y4" i="63"/>
  <c r="T4" i="63"/>
  <c r="A1" i="63"/>
  <c r="I27"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U57" i="61" s="1"/>
  <c r="T30" i="61"/>
  <c r="T57" i="61" s="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C5" i="46"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N8" i="61"/>
  <c r="J8" i="61"/>
  <c r="I8" i="61"/>
  <c r="H8" i="61"/>
  <c r="G8" i="61"/>
  <c r="F8" i="61"/>
  <c r="E8" i="61"/>
  <c r="C8" i="61"/>
  <c r="B8" i="61"/>
  <c r="G15" i="61" l="1"/>
  <c r="N15" i="61"/>
  <c r="C15" i="61"/>
  <c r="B15" i="61"/>
  <c r="H57" i="61"/>
  <c r="H15" i="61"/>
  <c r="E57" i="61"/>
  <c r="E15" i="61"/>
  <c r="I57" i="61"/>
  <c r="I15" i="61"/>
  <c r="F15" i="61"/>
  <c r="J15" i="61"/>
  <c r="O57" i="61"/>
  <c r="O15" i="61"/>
  <c r="G57" i="61"/>
  <c r="S7" i="65"/>
  <c r="S28" i="65" s="1"/>
  <c r="M28" i="65"/>
  <c r="B5" i="46" s="1"/>
  <c r="F57" i="61"/>
  <c r="J57" i="61"/>
  <c r="N57" i="61"/>
  <c r="C57" i="61"/>
  <c r="B57" i="61"/>
  <c r="T7" i="65"/>
  <c r="Y24" i="65"/>
  <c r="Y18" i="65"/>
  <c r="Y16" i="65"/>
  <c r="Z23" i="65"/>
  <c r="Z19" i="65"/>
  <c r="Z17" i="65"/>
  <c r="Y22" i="65"/>
  <c r="Y23" i="65"/>
  <c r="Y19" i="65"/>
  <c r="Y20" i="65"/>
  <c r="Y17" i="65"/>
  <c r="Z24" i="65"/>
  <c r="Z22" i="65"/>
  <c r="Z20" i="65"/>
  <c r="Z18" i="65"/>
  <c r="Z16" i="65"/>
  <c r="Z21" i="65"/>
  <c r="Y21" i="65"/>
  <c r="Y8" i="65"/>
  <c r="L24" i="61"/>
  <c r="K24" i="61"/>
  <c r="L23" i="61"/>
  <c r="R23" i="61" s="1"/>
  <c r="X23" i="61" s="1"/>
  <c r="K23" i="61"/>
  <c r="Q23" i="61" s="1"/>
  <c r="W23" i="61" s="1"/>
  <c r="L22" i="61"/>
  <c r="K22" i="61"/>
  <c r="L21" i="61"/>
  <c r="K21" i="61"/>
  <c r="L20" i="61"/>
  <c r="K20" i="61"/>
  <c r="L19" i="61"/>
  <c r="K19" i="61"/>
  <c r="L18" i="61"/>
  <c r="K18" i="61"/>
  <c r="Y7" i="65" l="1"/>
  <c r="Y28" i="65"/>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6" i="46"/>
  <c r="C6" i="46"/>
  <c r="R20" i="61"/>
  <c r="X20" i="61" s="1"/>
  <c r="R19" i="61"/>
  <c r="X19" i="61" s="1"/>
  <c r="Q20" i="61"/>
  <c r="W20" i="61" s="1"/>
  <c r="Q19" i="61"/>
  <c r="W19" i="61" s="1"/>
  <c r="R18" i="61"/>
  <c r="X18" i="61" s="1"/>
  <c r="Q18" i="61"/>
  <c r="W18" i="61" s="1"/>
  <c r="J35" i="46"/>
  <c r="I35" i="46"/>
  <c r="J34" i="46"/>
  <c r="I34" i="46"/>
  <c r="J33" i="46"/>
  <c r="I33" i="46"/>
  <c r="J32" i="46"/>
  <c r="I32" i="46"/>
  <c r="J31" i="46"/>
  <c r="I31" i="46"/>
  <c r="G36" i="46"/>
  <c r="F36" i="46"/>
  <c r="L17" i="61"/>
  <c r="L30" i="61" s="1"/>
  <c r="K17" i="61"/>
  <c r="K30" i="61" s="1"/>
  <c r="B25" i="46"/>
  <c r="C36" i="46"/>
  <c r="D35" i="46" s="1"/>
  <c r="B36" i="46"/>
  <c r="E16" i="47"/>
  <c r="D16" i="47"/>
  <c r="E9" i="47"/>
  <c r="D9" i="47"/>
  <c r="D18" i="46"/>
  <c r="F8" i="47" l="1"/>
  <c r="F14" i="47"/>
  <c r="B7" i="46"/>
  <c r="U27" i="63"/>
  <c r="AC27" i="63" s="1"/>
  <c r="O29" i="63"/>
  <c r="F7" i="47"/>
  <c r="F15" i="47"/>
  <c r="I36" i="46"/>
  <c r="D34" i="46"/>
  <c r="D33" i="46"/>
  <c r="R17" i="61"/>
  <c r="R30" i="61" s="1"/>
  <c r="Q17" i="61"/>
  <c r="Q30" i="61" s="1"/>
  <c r="N29" i="63"/>
  <c r="AC7" i="63"/>
  <c r="T29" i="63"/>
  <c r="AB29" i="63" s="1"/>
  <c r="D31" i="46"/>
  <c r="J36" i="46"/>
  <c r="D32" i="46"/>
  <c r="D19" i="46"/>
  <c r="D15" i="46"/>
  <c r="D20" i="46"/>
  <c r="D24" i="46"/>
  <c r="D23" i="46"/>
  <c r="D13" i="46"/>
  <c r="D14" i="46"/>
  <c r="D16" i="46"/>
  <c r="D22" i="46"/>
  <c r="D17" i="46"/>
  <c r="K11" i="61"/>
  <c r="Q11" i="61" s="1"/>
  <c r="W11" i="61" s="1"/>
  <c r="K9" i="61"/>
  <c r="L9" i="61"/>
  <c r="L11" i="61"/>
  <c r="R11" i="61" s="1"/>
  <c r="X11" i="61" s="1"/>
  <c r="K10" i="61"/>
  <c r="Q10" i="61" s="1"/>
  <c r="W10" i="61" s="1"/>
  <c r="L10" i="61"/>
  <c r="R10" i="61" s="1"/>
  <c r="X10" i="61" s="1"/>
  <c r="K57" i="61" l="1"/>
  <c r="K15" i="61"/>
  <c r="L57" i="61"/>
  <c r="L15" i="61"/>
  <c r="F9" i="47"/>
  <c r="F16" i="47"/>
  <c r="Q9" i="61"/>
  <c r="Q15" i="61" s="1"/>
  <c r="R9" i="61"/>
  <c r="R15" i="61" s="1"/>
  <c r="U29" i="63"/>
  <c r="D36" i="46"/>
  <c r="W17" i="61"/>
  <c r="W30" i="61" s="1"/>
  <c r="X17" i="61"/>
  <c r="X30" i="61" s="1"/>
  <c r="D25" i="46"/>
  <c r="C7" i="46"/>
  <c r="D6" i="46" s="1"/>
  <c r="W15" i="63" l="1"/>
  <c r="AC29" i="63"/>
  <c r="R57" i="61"/>
  <c r="Q57" i="61"/>
  <c r="X9" i="61"/>
  <c r="W9" i="61"/>
  <c r="W23" i="63"/>
  <c r="W18" i="63"/>
  <c r="W8" i="63"/>
  <c r="W21" i="63"/>
  <c r="W9" i="63"/>
  <c r="W10" i="63"/>
  <c r="W11" i="63"/>
  <c r="W25" i="63"/>
  <c r="W13" i="63"/>
  <c r="W20" i="63"/>
  <c r="W27" i="63"/>
  <c r="W12" i="63"/>
  <c r="W22" i="63"/>
  <c r="W14" i="63"/>
  <c r="W19" i="63"/>
  <c r="W17" i="63"/>
  <c r="W16" i="63"/>
  <c r="W24" i="63"/>
  <c r="W7" i="63"/>
  <c r="W26" i="63"/>
  <c r="X8" i="61"/>
  <c r="D5" i="46"/>
  <c r="D7" i="46" s="1"/>
  <c r="W8" i="61"/>
  <c r="X15" i="61" l="1"/>
  <c r="X57" i="61"/>
  <c r="W15" i="61"/>
  <c r="W57" i="61"/>
  <c r="W29" i="63"/>
</calcChain>
</file>

<file path=xl/sharedStrings.xml><?xml version="1.0" encoding="utf-8"?>
<sst xmlns="http://schemas.openxmlformats.org/spreadsheetml/2006/main" count="960" uniqueCount="342">
  <si>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</si>
  <si>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</si>
  <si>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</si>
  <si>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</si>
  <si>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</si>
  <si>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</si>
  <si>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</si>
  <si>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</si>
  <si>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</si>
  <si>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</si>
  <si>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</si>
  <si>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</si>
  <si>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</si>
  <si>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</si>
  <si>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</si>
  <si>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</si>
  <si>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</si>
  <si>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</si>
  <si>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</si>
  <si>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</si>
  <si>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</si>
  <si>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</si>
  <si>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</si>
  <si>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</si>
  <si>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</si>
  <si>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</si>
  <si>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</si>
  <si>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</si>
  <si>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</si>
  <si>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</si>
  <si>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</si>
  <si>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</si>
  <si>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</si>
  <si>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</si>
  <si>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</si>
  <si>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</si>
  <si>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</si>
  <si>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</si>
  <si>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</si>
  <si>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</si>
  <si>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</si>
  <si>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</si>
  <si>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</si>
  <si>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</si>
  <si>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</si>
  <si>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</si>
  <si>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</si>
  <si>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</si>
  <si>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</si>
  <si>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</si>
  <si>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</si>
  <si>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</si>
  <si>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</si>
  <si>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</si>
  <si>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</si>
  <si>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</si>
  <si>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</si>
  <si>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</si>
  <si>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</si>
  <si>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</si>
  <si>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</si>
  <si>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</si>
  <si>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</si>
  <si>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</si>
  <si>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</si>
  <si>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</si>
  <si>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</si>
  <si>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</si>
  <si>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</si>
  <si>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</si>
  <si>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</si>
  <si>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</si>
  <si>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</si>
  <si>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</si>
  <si>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</si>
  <si>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</si>
  <si>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</si>
  <si>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</si>
  <si>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</si>
  <si>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</si>
  <si>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</si>
  <si>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</si>
  <si>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</si>
  <si>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</si>
  <si>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</si>
  <si>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</si>
  <si>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</si>
  <si>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</si>
  <si>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</si>
  <si>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</si>
  <si>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</si>
  <si>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</si>
  <si>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</si>
  <si>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</si>
  <si>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</si>
  <si>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</si>
  <si>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</si>
  <si>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</si>
  <si>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</si>
  <si>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</si>
  <si>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</si>
  <si>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</si>
  <si>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</si>
  <si>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</si>
  <si>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</si>
  <si>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</si>
  <si>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</si>
  <si>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</si>
  <si>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</si>
  <si>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</si>
  <si>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</si>
  <si>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</si>
  <si>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</si>
  <si>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</si>
  <si>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</si>
  <si>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</si>
  <si>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</si>
  <si>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</si>
  <si>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</si>
  <si>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</si>
  <si>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</si>
  <si>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</si>
  <si>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</si>
  <si>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</si>
  <si>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</si>
  <si>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</si>
  <si>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</si>
  <si>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</si>
  <si>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</si>
  <si>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</si>
  <si>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</si>
  <si>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</si>
  <si>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</si>
  <si>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</si>
  <si>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</si>
  <si>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</si>
  <si>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</si>
  <si>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</si>
  <si>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</si>
  <si>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</si>
  <si>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</si>
  <si>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</si>
  <si>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</si>
  <si>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</si>
  <si>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</si>
  <si>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</si>
  <si>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</si>
  <si>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</si>
  <si>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</si>
  <si>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</si>
  <si>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</si>
  <si>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</si>
  <si>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</si>
  <si>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</si>
  <si>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</si>
  <si>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</si>
  <si>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</si>
  <si>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</si>
  <si>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</si>
  <si>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</si>
  <si>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</si>
  <si>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</si>
  <si>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</si>
  <si>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</si>
  <si>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</si>
  <si>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</si>
  <si>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</si>
  <si>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</si>
  <si>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</si>
  <si>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</si>
  <si>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</si>
  <si>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</si>
  <si>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</si>
  <si>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</si>
  <si>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</si>
  <si>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</si>
  <si>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</si>
  <si>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</si>
  <si>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</si>
  <si>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</si>
  <si>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</si>
  <si>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</si>
  <si>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</si>
  <si>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</si>
  <si>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</si>
  <si>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</si>
  <si>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</si>
  <si>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</si>
  <si>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</si>
  <si>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</si>
  <si>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</si>
  <si>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</si>
  <si>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</si>
  <si>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</si>
  <si>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</si>
  <si>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</si>
  <si>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</si>
  <si>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</si>
  <si>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</si>
  <si>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</si>
  <si>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</si>
  <si>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</si>
  <si>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</si>
  <si>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</si>
  <si>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</si>
  <si>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</si>
  <si>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</si>
  <si>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</si>
  <si>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</si>
  <si>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</si>
  <si>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</si>
  <si>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</si>
  <si>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</si>
  <si>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</si>
  <si>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</si>
  <si>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</si>
  <si>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</si>
  <si>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</si>
  <si>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</si>
  <si>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</si>
  <si>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</si>
  <si>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</si>
  <si>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</si>
  <si>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</si>
  <si>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</si>
  <si>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</si>
  <si>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</si>
  <si>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</si>
  <si>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</si>
  <si>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</si>
  <si>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</si>
  <si>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</si>
  <si>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</si>
  <si>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</si>
  <si>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</si>
  <si>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</si>
  <si>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</si>
  <si>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</si>
  <si>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</si>
  <si>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</si>
  <si>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</si>
  <si>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</si>
  <si>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</si>
  <si>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</si>
  <si>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</si>
  <si>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</si>
  <si>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</si>
  <si>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</si>
  <si>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</si>
  <si>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</si>
  <si>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</si>
  <si>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</si>
  <si>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</si>
  <si>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</si>
  <si>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</si>
  <si>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</si>
  <si>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</si>
  <si>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</si>
  <si>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</si>
  <si>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</si>
  <si>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</si>
  <si>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</si>
  <si>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</si>
  <si>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</si>
  <si>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</si>
  <si>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</si>
  <si>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</si>
  <si>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</si>
  <si>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</si>
  <si>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</si>
  <si>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</si>
  <si>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</si>
  <si>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</si>
  <si>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</si>
  <si>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</si>
  <si>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</si>
  <si>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</si>
  <si>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</si>
  <si>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</si>
  <si>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</si>
  <si>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</si>
  <si>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</si>
  <si>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</si>
  <si>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</si>
  <si>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</si>
  <si>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</si>
  <si>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</si>
  <si>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</si>
  <si>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</si>
  <si>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</si>
  <si>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</si>
  <si>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</si>
  <si>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</si>
  <si>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</si>
  <si>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</si>
  <si>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</si>
  <si>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</si>
  <si>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</si>
  <si>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</si>
  <si>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</si>
  <si>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</si>
  <si>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</si>
  <si>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</si>
  <si>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</si>
  <si>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</si>
  <si>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</si>
  <si>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</si>
  <si>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</si>
  <si>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</si>
  <si>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</si>
  <si>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</si>
  <si>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</si>
  <si>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</si>
  <si>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</si>
  <si>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</si>
  <si>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</si>
  <si>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</si>
  <si>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</si>
  <si>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</si>
  <si>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</si>
  <si>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</si>
  <si>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(by County)</t>
  </si>
  <si>
    <t>(Annual Capacity)</t>
  </si>
  <si>
    <t>(Monthly Capacity)</t>
  </si>
  <si>
    <t>2001-2016 Total</t>
  </si>
  <si>
    <t>2019 Total</t>
  </si>
  <si>
    <t>by Inerconnection Type</t>
  </si>
  <si>
    <t>by Customer Type</t>
  </si>
  <si>
    <t>BEHIND THE METER Project Installations</t>
  </si>
  <si>
    <t>by Subsection</t>
  </si>
  <si>
    <t>GRID SUPPLY Project Installations</t>
  </si>
  <si>
    <t>Date PTO was Issued</t>
  </si>
  <si>
    <t>Initial Registration Capacity (kW)</t>
  </si>
  <si>
    <t>School Charter</t>
  </si>
  <si>
    <t>NJSRRE1536201655</t>
  </si>
  <si>
    <t>s</t>
  </si>
  <si>
    <t>New Jersey Solar Installations as of 07/31/19</t>
  </si>
  <si>
    <t>Total of All Projects               as of 07/31/19 (kW)</t>
  </si>
  <si>
    <t>Previously Reported through 06/30/19</t>
  </si>
  <si>
    <t>Difference between 06/30/19 and 07/31/19</t>
  </si>
  <si>
    <t>Revised Capacity</t>
  </si>
  <si>
    <r>
      <rPr>
        <b/>
        <sz val="11"/>
        <color theme="1"/>
        <rFont val="Arial"/>
        <family val="2"/>
      </rPr>
      <t>Note:</t>
    </r>
    <r>
      <rPr>
        <sz val="11"/>
        <color theme="1"/>
        <rFont val="Arial"/>
        <family val="2"/>
      </rPr>
      <t xml:space="preserve"> The following Subsection s was previously included in the June 2019 installation report.  The project was originally submitted as 9,999.42 with the initial registration packet.  The equipment information was updated in July, which decreased the system size.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</si>
</sst>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 numFmtId="171" formatCode="m/d/yy;@"/>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i/>
      <sz val="11"/>
      <color indexed="8"/>
      <name val="Arial"/>
      <family val="2"/>
    </font>
    <font>
      <sz val="12"/>
      <color theme="1" tint="0.249977111117893"/>
      <name val="Arial"/>
      <family val="2"/>
    </font>
    <font>
      <b/>
      <sz val="11"/>
      <color theme="1" tint="0.34998626667073579"/>
      <name val="Arial"/>
      <family val="2"/>
    </font>
    <font>
      <b/>
      <i/>
      <sz val="10"/>
      <color theme="1"/>
      <name val="Arial"/>
      <family val="2"/>
    </font>
  </fonts>
  <fills count="4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51">
    <xf numFmtId="0" fontId="0" fillId="0" borderId="0"/>
    <xf numFmtId="43" fontId="14" fillId="0" borderId="0" applyFont="0" applyFill="0" applyBorder="0" applyAlignment="0" applyProtection="0"/>
    <xf numFmtId="0" fontId="21" fillId="0" borderId="0"/>
    <xf numFmtId="0" fontId="15" fillId="0" borderId="0"/>
    <xf numFmtId="0" fontId="15" fillId="0" borderId="0"/>
    <xf numFmtId="0" fontId="19" fillId="0" borderId="0"/>
    <xf numFmtId="0" fontId="13" fillId="0" borderId="0"/>
    <xf numFmtId="9" fontId="29" fillId="0" borderId="0" applyFont="0" applyFill="0" applyBorder="0" applyAlignment="0" applyProtection="0"/>
    <xf numFmtId="0" fontId="12" fillId="0" borderId="0"/>
    <xf numFmtId="43" fontId="12" fillId="0" borderId="0" applyFont="0" applyFill="0" applyBorder="0" applyAlignment="0" applyProtection="0"/>
    <xf numFmtId="43" fontId="14" fillId="0" borderId="0" applyFont="0" applyFill="0" applyBorder="0" applyAlignment="0" applyProtection="0"/>
    <xf numFmtId="0" fontId="14" fillId="0" borderId="0"/>
    <xf numFmtId="0" fontId="11" fillId="0" borderId="0"/>
    <xf numFmtId="9" fontId="14" fillId="0" borderId="0" applyFont="0" applyFill="0" applyBorder="0" applyAlignment="0" applyProtection="0"/>
    <xf numFmtId="0" fontId="11" fillId="0" borderId="0"/>
    <xf numFmtId="43" fontId="11" fillId="0" borderId="0" applyFont="0" applyFill="0" applyBorder="0" applyAlignment="0" applyProtection="0"/>
    <xf numFmtId="0" fontId="52" fillId="0" borderId="0" applyNumberFormat="0" applyFill="0" applyBorder="0" applyAlignment="0" applyProtection="0"/>
    <xf numFmtId="0" fontId="53" fillId="0" borderId="28" applyNumberFormat="0" applyFill="0" applyAlignment="0" applyProtection="0"/>
    <xf numFmtId="0" fontId="54" fillId="0" borderId="29" applyNumberFormat="0" applyFill="0" applyAlignment="0" applyProtection="0"/>
    <xf numFmtId="0" fontId="55" fillId="0" borderId="30" applyNumberFormat="0" applyFill="0" applyAlignment="0" applyProtection="0"/>
    <xf numFmtId="0" fontId="55" fillId="0" borderId="0" applyNumberFormat="0" applyFill="0" applyBorder="0" applyAlignment="0" applyProtection="0"/>
    <xf numFmtId="0" fontId="56" fillId="10"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9" fillId="13" borderId="31" applyNumberFormat="0" applyAlignment="0" applyProtection="0"/>
    <xf numFmtId="0" fontId="60" fillId="14" borderId="32" applyNumberFormat="0" applyAlignment="0" applyProtection="0"/>
    <xf numFmtId="0" fontId="61" fillId="14" borderId="31" applyNumberFormat="0" applyAlignment="0" applyProtection="0"/>
    <xf numFmtId="0" fontId="62" fillId="0" borderId="33" applyNumberFormat="0" applyFill="0" applyAlignment="0" applyProtection="0"/>
    <xf numFmtId="0" fontId="63" fillId="15" borderId="3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6" applyNumberFormat="0" applyFill="0" applyAlignment="0" applyProtection="0"/>
    <xf numFmtId="0" fontId="67"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67"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67"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6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67"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67"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6" borderId="35" applyNumberFormat="0" applyFont="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16" borderId="35" applyNumberFormat="0" applyFont="0" applyAlignment="0" applyProtection="0"/>
    <xf numFmtId="0" fontId="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16" borderId="35" applyNumberFormat="0" applyFont="0" applyAlignment="0" applyProtection="0"/>
    <xf numFmtId="0" fontId="8" fillId="0" borderId="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35"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cellStyleXfs>
  <cellXfs count="447">
    <xf numFmtId="0" fontId="0" fillId="0" borderId="0" xfId="0"/>
    <xf numFmtId="0" fontId="15" fillId="0" borderId="0" xfId="3" applyFill="1"/>
    <xf numFmtId="0" fontId="0" fillId="2" borderId="0" xfId="0" applyFill="1" applyBorder="1" applyAlignment="1"/>
    <xf numFmtId="0" fontId="16" fillId="2" borderId="0" xfId="4" applyFont="1" applyFill="1" applyBorder="1" applyAlignment="1">
      <alignment vertical="center"/>
    </xf>
    <xf numFmtId="0" fontId="15" fillId="3" borderId="0" xfId="3" applyFill="1"/>
    <xf numFmtId="0" fontId="15" fillId="0" borderId="0" xfId="3" applyFill="1" applyBorder="1"/>
    <xf numFmtId="0" fontId="18" fillId="4" borderId="1" xfId="3" applyFont="1" applyFill="1" applyBorder="1" applyAlignment="1">
      <alignment horizontal="center" wrapText="1"/>
    </xf>
    <xf numFmtId="0" fontId="15" fillId="3" borderId="0" xfId="3" applyFill="1" applyAlignment="1">
      <alignment horizontal="center" vertical="center"/>
    </xf>
    <xf numFmtId="0" fontId="25"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2" fillId="2" borderId="0" xfId="0" applyFont="1" applyFill="1" applyBorder="1" applyAlignment="1"/>
    <xf numFmtId="0" fontId="0" fillId="0" borderId="8" xfId="0" applyBorder="1"/>
    <xf numFmtId="0" fontId="0" fillId="0" borderId="15" xfId="0" applyBorder="1"/>
    <xf numFmtId="0" fontId="16" fillId="2" borderId="12" xfId="4" applyFont="1" applyFill="1" applyBorder="1" applyAlignment="1">
      <alignment horizontal="left" vertical="center"/>
    </xf>
    <xf numFmtId="0" fontId="16" fillId="2" borderId="0" xfId="4" applyFont="1" applyFill="1" applyBorder="1" applyAlignment="1">
      <alignment horizontal="left" vertical="center"/>
    </xf>
    <xf numFmtId="0" fontId="16" fillId="2" borderId="13" xfId="4" applyFont="1" applyFill="1" applyBorder="1" applyAlignment="1">
      <alignment horizontal="left" vertical="center"/>
    </xf>
    <xf numFmtId="0" fontId="14" fillId="2" borderId="13" xfId="0" applyFont="1" applyFill="1" applyBorder="1" applyAlignment="1">
      <alignment horizontal="left"/>
    </xf>
    <xf numFmtId="0" fontId="24" fillId="3" borderId="0" xfId="3" applyFont="1" applyFill="1" applyAlignment="1">
      <alignment horizontal="left" vertical="top" wrapText="1"/>
    </xf>
    <xf numFmtId="0" fontId="24" fillId="3" borderId="0" xfId="3" applyFont="1" applyFill="1" applyAlignment="1">
      <alignment horizontal="center" vertical="center"/>
    </xf>
    <xf numFmtId="0" fontId="18" fillId="0" borderId="0" xfId="3" applyFont="1" applyFill="1" applyBorder="1" applyAlignment="1">
      <alignment horizontal="center" vertical="center"/>
    </xf>
    <xf numFmtId="0" fontId="18" fillId="0" borderId="0" xfId="3" applyFont="1" applyFill="1" applyBorder="1" applyAlignment="1">
      <alignment horizontal="center" wrapText="1"/>
    </xf>
    <xf numFmtId="0" fontId="24" fillId="0" borderId="0" xfId="3" applyFont="1" applyFill="1" applyAlignment="1">
      <alignment horizontal="left" vertical="center" wrapText="1"/>
    </xf>
    <xf numFmtId="0" fontId="24" fillId="3" borderId="0" xfId="3" applyFont="1" applyFill="1" applyAlignment="1">
      <alignment vertical="center"/>
    </xf>
    <xf numFmtId="0" fontId="0" fillId="3" borderId="0" xfId="0" applyFill="1"/>
    <xf numFmtId="0" fontId="17" fillId="3" borderId="0" xfId="3" applyFont="1" applyFill="1"/>
    <xf numFmtId="0" fontId="20" fillId="3" borderId="1" xfId="5" applyFont="1" applyFill="1" applyBorder="1" applyAlignment="1">
      <alignment horizontal="left" wrapText="1"/>
    </xf>
    <xf numFmtId="0" fontId="17" fillId="0" borderId="1" xfId="0" applyFont="1" applyBorder="1" applyAlignment="1">
      <alignment horizontal="center" wrapText="1"/>
    </xf>
    <xf numFmtId="0" fontId="17" fillId="0" borderId="1" xfId="0" applyFont="1" applyBorder="1" applyAlignment="1">
      <alignment horizontal="center"/>
    </xf>
    <xf numFmtId="0" fontId="22" fillId="0" borderId="1" xfId="0" applyNumberFormat="1" applyFont="1" applyBorder="1" applyAlignment="1">
      <alignment horizontal="center"/>
    </xf>
    <xf numFmtId="0" fontId="22" fillId="0" borderId="1" xfId="0" applyFont="1" applyBorder="1"/>
    <xf numFmtId="0" fontId="0" fillId="3" borderId="9" xfId="0" applyFill="1" applyBorder="1"/>
    <xf numFmtId="0" fontId="0" fillId="3" borderId="10" xfId="0" applyFill="1" applyBorder="1"/>
    <xf numFmtId="0" fontId="0" fillId="3" borderId="12" xfId="0" applyFill="1" applyBorder="1"/>
    <xf numFmtId="0" fontId="24" fillId="0" borderId="12" xfId="3" applyFont="1" applyFill="1" applyBorder="1" applyAlignment="1">
      <alignment horizontal="left" vertical="center" wrapText="1"/>
    </xf>
    <xf numFmtId="0" fontId="24" fillId="3" borderId="12" xfId="3" applyFont="1" applyFill="1" applyBorder="1" applyAlignment="1">
      <alignment vertical="center"/>
    </xf>
    <xf numFmtId="0" fontId="0" fillId="3" borderId="14" xfId="0" applyFill="1" applyBorder="1"/>
    <xf numFmtId="0" fontId="0" fillId="3" borderId="8" xfId="0" applyFill="1" applyBorder="1"/>
    <xf numFmtId="0" fontId="22" fillId="3" borderId="0" xfId="2" applyFont="1" applyFill="1"/>
    <xf numFmtId="0" fontId="24" fillId="0" borderId="0" xfId="3" applyFont="1" applyFill="1" applyAlignment="1">
      <alignment horizontal="left" vertical="center"/>
    </xf>
    <xf numFmtId="0" fontId="16" fillId="3" borderId="0" xfId="2" applyFont="1" applyFill="1" applyAlignment="1">
      <alignment horizontal="center" vertical="center"/>
    </xf>
    <xf numFmtId="164" fontId="20" fillId="3" borderId="1" xfId="5" applyNumberFormat="1" applyFont="1" applyFill="1" applyBorder="1" applyAlignment="1">
      <alignment horizontal="center"/>
    </xf>
    <xf numFmtId="0" fontId="15" fillId="0" borderId="0" xfId="3" applyFill="1" applyAlignment="1">
      <alignment horizontal="center"/>
    </xf>
    <xf numFmtId="0" fontId="17" fillId="0" borderId="0" xfId="3" applyFont="1" applyFill="1" applyBorder="1"/>
    <xf numFmtId="0" fontId="17" fillId="0" borderId="0" xfId="3" applyFont="1" applyFill="1" applyBorder="1" applyAlignment="1">
      <alignment horizontal="center"/>
    </xf>
    <xf numFmtId="0" fontId="15" fillId="3" borderId="0" xfId="3" applyFont="1" applyFill="1"/>
    <xf numFmtId="166" fontId="15" fillId="3" borderId="0" xfId="3" applyNumberFormat="1" applyFont="1" applyFill="1"/>
    <xf numFmtId="0" fontId="31" fillId="0" borderId="0" xfId="0" applyFont="1" applyFill="1" applyBorder="1" applyAlignment="1">
      <alignment horizontal="center" vertical="center" wrapText="1"/>
    </xf>
    <xf numFmtId="3" fontId="31" fillId="0" borderId="0" xfId="0" applyNumberFormat="1" applyFont="1" applyFill="1" applyBorder="1" applyAlignment="1">
      <alignment horizontal="center" vertical="center"/>
    </xf>
    <xf numFmtId="10" fontId="31" fillId="0" borderId="0" xfId="0" applyNumberFormat="1" applyFont="1" applyFill="1" applyBorder="1" applyAlignment="1">
      <alignment horizontal="center" vertical="center"/>
    </xf>
    <xf numFmtId="0" fontId="30" fillId="0" borderId="1" xfId="0" applyFont="1" applyBorder="1" applyAlignment="1">
      <alignment vertical="center" wrapText="1"/>
    </xf>
    <xf numFmtId="3" fontId="30" fillId="0" borderId="1" xfId="0" applyNumberFormat="1" applyFont="1" applyBorder="1" applyAlignment="1">
      <alignment horizontal="center" vertical="center"/>
    </xf>
    <xf numFmtId="10" fontId="30" fillId="0" borderId="1" xfId="0" applyNumberFormat="1" applyFont="1" applyBorder="1" applyAlignment="1">
      <alignment horizontal="center" vertical="center"/>
    </xf>
    <xf numFmtId="0" fontId="30" fillId="0" borderId="16" xfId="0" applyFont="1" applyBorder="1" applyAlignment="1">
      <alignment vertical="center" wrapText="1"/>
    </xf>
    <xf numFmtId="3" fontId="30" fillId="0" borderId="16" xfId="0" applyNumberFormat="1" applyFont="1" applyBorder="1" applyAlignment="1">
      <alignment horizontal="center" vertical="center"/>
    </xf>
    <xf numFmtId="0" fontId="33" fillId="6" borderId="1" xfId="0" applyFont="1" applyFill="1" applyBorder="1" applyAlignment="1">
      <alignment horizontal="center" vertical="center" wrapText="1"/>
    </xf>
    <xf numFmtId="3" fontId="33" fillId="6" borderId="1" xfId="0" applyNumberFormat="1" applyFont="1" applyFill="1" applyBorder="1" applyAlignment="1">
      <alignment horizontal="center" vertical="center"/>
    </xf>
    <xf numFmtId="10" fontId="33" fillId="6" borderId="1" xfId="0" applyNumberFormat="1" applyFont="1" applyFill="1" applyBorder="1" applyAlignment="1">
      <alignment horizontal="center" vertical="center"/>
    </xf>
    <xf numFmtId="0" fontId="15" fillId="3" borderId="0" xfId="2" applyFont="1" applyFill="1"/>
    <xf numFmtId="0" fontId="18" fillId="3" borderId="1" xfId="2" applyFont="1" applyFill="1" applyBorder="1"/>
    <xf numFmtId="0" fontId="18" fillId="3" borderId="1" xfId="2" applyFont="1" applyFill="1" applyBorder="1" applyAlignment="1">
      <alignment horizontal="center"/>
    </xf>
    <xf numFmtId="0" fontId="15" fillId="3" borderId="1" xfId="2" applyFont="1" applyFill="1" applyBorder="1"/>
    <xf numFmtId="3" fontId="15" fillId="3" borderId="1" xfId="2" applyNumberFormat="1" applyFont="1" applyFill="1" applyBorder="1" applyAlignment="1">
      <alignment horizontal="center"/>
    </xf>
    <xf numFmtId="167" fontId="15" fillId="3" borderId="1" xfId="7" applyNumberFormat="1" applyFont="1" applyFill="1" applyBorder="1" applyAlignment="1">
      <alignment horizontal="center"/>
    </xf>
    <xf numFmtId="3" fontId="18" fillId="4" borderId="1" xfId="2" applyNumberFormat="1" applyFont="1" applyFill="1" applyBorder="1" applyAlignment="1">
      <alignment horizontal="center"/>
    </xf>
    <xf numFmtId="9" fontId="18" fillId="4" borderId="1" xfId="0" applyNumberFormat="1" applyFont="1" applyFill="1" applyBorder="1" applyAlignment="1">
      <alignment horizontal="center"/>
    </xf>
    <xf numFmtId="0" fontId="18" fillId="3" borderId="0" xfId="2" applyFont="1" applyFill="1"/>
    <xf numFmtId="0" fontId="15" fillId="8" borderId="1" xfId="2" applyFont="1" applyFill="1" applyBorder="1"/>
    <xf numFmtId="3" fontId="15" fillId="8" borderId="1" xfId="2" applyNumberFormat="1" applyFont="1" applyFill="1" applyBorder="1" applyAlignment="1">
      <alignment horizontal="center"/>
    </xf>
    <xf numFmtId="0" fontId="18" fillId="0" borderId="0" xfId="3" applyFont="1" applyFill="1" applyBorder="1"/>
    <xf numFmtId="0" fontId="15" fillId="0" borderId="0" xfId="3" applyFont="1" applyFill="1"/>
    <xf numFmtId="164" fontId="15" fillId="0" borderId="0" xfId="3" applyNumberFormat="1" applyFont="1" applyFill="1" applyBorder="1"/>
    <xf numFmtId="0" fontId="18" fillId="3" borderId="0" xfId="3" applyFont="1" applyFill="1" applyBorder="1"/>
    <xf numFmtId="164" fontId="15" fillId="3" borderId="0" xfId="3" applyNumberFormat="1" applyFont="1" applyFill="1" applyBorder="1"/>
    <xf numFmtId="0" fontId="33" fillId="6" borderId="1" xfId="0" applyFont="1" applyFill="1" applyBorder="1" applyAlignment="1">
      <alignment horizontal="center" vertical="center"/>
    </xf>
    <xf numFmtId="0" fontId="28" fillId="6" borderId="1" xfId="0" applyFont="1" applyFill="1" applyBorder="1" applyAlignment="1">
      <alignment horizontal="center" vertical="center"/>
    </xf>
    <xf numFmtId="4" fontId="28" fillId="6" borderId="1" xfId="0" applyNumberFormat="1" applyFont="1" applyFill="1" applyBorder="1" applyAlignment="1">
      <alignment horizontal="center" vertical="center" wrapText="1"/>
    </xf>
    <xf numFmtId="167" fontId="33" fillId="6" borderId="1" xfId="0" applyNumberFormat="1" applyFont="1" applyFill="1" applyBorder="1" applyAlignment="1">
      <alignment horizontal="center"/>
    </xf>
    <xf numFmtId="0" fontId="18" fillId="3" borderId="17" xfId="2" applyFont="1" applyFill="1" applyBorder="1"/>
    <xf numFmtId="0" fontId="18" fillId="3" borderId="17" xfId="2" applyFont="1" applyFill="1" applyBorder="1" applyAlignment="1">
      <alignment horizontal="center"/>
    </xf>
    <xf numFmtId="0" fontId="32" fillId="3" borderId="17" xfId="2" applyFont="1" applyFill="1" applyBorder="1"/>
    <xf numFmtId="0" fontId="24" fillId="3" borderId="1" xfId="2" applyFont="1" applyFill="1" applyBorder="1"/>
    <xf numFmtId="0" fontId="32" fillId="3" borderId="1" xfId="2" applyFont="1" applyFill="1" applyBorder="1"/>
    <xf numFmtId="43" fontId="18" fillId="3" borderId="1" xfId="3" applyNumberFormat="1" applyFont="1" applyFill="1" applyBorder="1" applyAlignment="1">
      <alignment horizontal="center" vertical="center" wrapText="1"/>
    </xf>
    <xf numFmtId="0" fontId="18" fillId="3" borderId="1" xfId="3" quotePrefix="1" applyFont="1" applyFill="1" applyBorder="1" applyAlignment="1">
      <alignment horizontal="center" vertical="center" wrapText="1"/>
    </xf>
    <xf numFmtId="43" fontId="18" fillId="3" borderId="1" xfId="3" applyNumberFormat="1" applyFont="1" applyFill="1" applyBorder="1" applyAlignment="1">
      <alignment horizontal="left" vertical="center" wrapText="1"/>
    </xf>
    <xf numFmtId="0" fontId="18" fillId="3" borderId="1" xfId="3" applyFont="1" applyFill="1" applyBorder="1" applyAlignment="1">
      <alignment horizontal="left" vertical="center"/>
    </xf>
    <xf numFmtId="0" fontId="33" fillId="6" borderId="1" xfId="0" applyFont="1" applyFill="1" applyBorder="1" applyAlignment="1">
      <alignment horizontal="left" vertical="center" wrapText="1"/>
    </xf>
    <xf numFmtId="0" fontId="18" fillId="0" borderId="0" xfId="3" applyFont="1" applyFill="1" applyBorder="1" applyAlignment="1">
      <alignment horizontal="center" vertical="center" wrapText="1"/>
    </xf>
    <xf numFmtId="0" fontId="18" fillId="3" borderId="1" xfId="3" applyFont="1" applyFill="1" applyBorder="1" applyAlignment="1">
      <alignment horizontal="center" vertical="center" wrapText="1"/>
    </xf>
    <xf numFmtId="0" fontId="18" fillId="3" borderId="17" xfId="3" applyFont="1" applyFill="1" applyBorder="1" applyAlignment="1">
      <alignment horizontal="center" vertical="center" wrapText="1"/>
    </xf>
    <xf numFmtId="0" fontId="18" fillId="4" borderId="1" xfId="3" applyFont="1" applyFill="1" applyBorder="1" applyAlignment="1">
      <alignment horizontal="center" vertical="center" wrapText="1"/>
    </xf>
    <xf numFmtId="0" fontId="15" fillId="0" borderId="0" xfId="3" applyFont="1" applyFill="1" applyBorder="1" applyAlignment="1">
      <alignment vertical="center"/>
    </xf>
    <xf numFmtId="0" fontId="18" fillId="0" borderId="0" xfId="3" applyFont="1" applyFill="1" applyBorder="1" applyAlignment="1">
      <alignment wrapText="1"/>
    </xf>
    <xf numFmtId="0" fontId="35" fillId="0" borderId="1" xfId="3" applyFont="1" applyFill="1" applyBorder="1" applyAlignment="1">
      <alignment horizontal="center" vertical="center" wrapText="1"/>
    </xf>
    <xf numFmtId="0" fontId="35" fillId="0" borderId="0" xfId="3" applyFont="1" applyFill="1" applyBorder="1" applyAlignment="1">
      <alignment horizontal="center" vertical="center" wrapText="1"/>
    </xf>
    <xf numFmtId="3" fontId="34" fillId="0" borderId="0" xfId="1" applyNumberFormat="1" applyFont="1" applyFill="1" applyBorder="1"/>
    <xf numFmtId="168" fontId="18" fillId="0" borderId="0" xfId="1" applyNumberFormat="1" applyFont="1" applyFill="1" applyBorder="1" applyAlignment="1">
      <alignment vertical="center"/>
    </xf>
    <xf numFmtId="0" fontId="16" fillId="3" borderId="0" xfId="3" applyFont="1" applyFill="1" applyAlignment="1">
      <alignment horizontal="left" vertical="center"/>
    </xf>
    <xf numFmtId="164" fontId="20" fillId="3" borderId="17" xfId="5" applyNumberFormat="1" applyFont="1" applyFill="1" applyBorder="1" applyAlignment="1">
      <alignment horizontal="center"/>
    </xf>
    <xf numFmtId="0" fontId="26" fillId="0" borderId="0" xfId="0" applyFont="1" applyBorder="1" applyAlignment="1">
      <alignment vertical="center"/>
    </xf>
    <xf numFmtId="4" fontId="15" fillId="3" borderId="0" xfId="3" applyNumberFormat="1" applyFont="1" applyFill="1"/>
    <xf numFmtId="40" fontId="15" fillId="3" borderId="0" xfId="3" applyNumberFormat="1" applyFont="1" applyFill="1"/>
    <xf numFmtId="0" fontId="38" fillId="0" borderId="0" xfId="0" applyFont="1" applyBorder="1" applyAlignment="1">
      <alignment horizontal="left" vertical="center"/>
    </xf>
    <xf numFmtId="0" fontId="37" fillId="3" borderId="0" xfId="3" applyFont="1" applyFill="1"/>
    <xf numFmtId="0" fontId="37" fillId="0" borderId="0" xfId="3" applyFont="1" applyFill="1" applyBorder="1" applyAlignment="1">
      <alignment horizontal="center" vertical="center" wrapText="1"/>
    </xf>
    <xf numFmtId="0" fontId="37" fillId="3" borderId="0" xfId="3" applyFont="1" applyFill="1" applyAlignment="1">
      <alignment horizontal="right"/>
    </xf>
    <xf numFmtId="3" fontId="37" fillId="3" borderId="0" xfId="3" applyNumberFormat="1" applyFont="1" applyFill="1"/>
    <xf numFmtId="0" fontId="39" fillId="5" borderId="1" xfId="3" applyFont="1" applyFill="1" applyBorder="1" applyAlignment="1">
      <alignment horizontal="center" vertical="center" wrapText="1"/>
    </xf>
    <xf numFmtId="3" fontId="36" fillId="0" borderId="1" xfId="3" applyNumberFormat="1" applyFont="1" applyFill="1" applyBorder="1" applyAlignment="1">
      <alignment horizontal="center"/>
    </xf>
    <xf numFmtId="3" fontId="39" fillId="5" borderId="1" xfId="3" applyNumberFormat="1" applyFont="1" applyFill="1" applyBorder="1" applyAlignment="1">
      <alignment horizontal="center"/>
    </xf>
    <xf numFmtId="165" fontId="23" fillId="0" borderId="0" xfId="1" applyNumberFormat="1" applyFont="1" applyFill="1" applyBorder="1" applyAlignment="1">
      <alignment horizontal="right" wrapText="1" indent="1"/>
    </xf>
    <xf numFmtId="37" fontId="18" fillId="0" borderId="0" xfId="1" applyNumberFormat="1" applyFont="1" applyFill="1" applyBorder="1"/>
    <xf numFmtId="167" fontId="18" fillId="0" borderId="0" xfId="7" applyNumberFormat="1" applyFont="1" applyFill="1" applyBorder="1"/>
    <xf numFmtId="0" fontId="18" fillId="5" borderId="1" xfId="3" applyFont="1" applyFill="1" applyBorder="1" applyAlignment="1">
      <alignment horizontal="center" vertical="center" wrapText="1"/>
    </xf>
    <xf numFmtId="0" fontId="15" fillId="0" borderId="0" xfId="3" applyFont="1" applyFill="1" applyBorder="1"/>
    <xf numFmtId="0" fontId="15" fillId="0" borderId="0" xfId="3" applyFill="1" applyBorder="1" applyAlignment="1">
      <alignment vertical="center"/>
    </xf>
    <xf numFmtId="0" fontId="15" fillId="0" borderId="0" xfId="1" applyNumberFormat="1" applyFont="1" applyFill="1" applyBorder="1" applyAlignment="1">
      <alignment vertical="center"/>
    </xf>
    <xf numFmtId="0" fontId="15" fillId="0" borderId="0" xfId="3" applyNumberFormat="1" applyFill="1" applyBorder="1" applyAlignment="1">
      <alignment vertical="center"/>
    </xf>
    <xf numFmtId="3" fontId="20" fillId="0" borderId="0" xfId="1" applyNumberFormat="1" applyFont="1" applyFill="1" applyBorder="1" applyAlignment="1">
      <alignment horizontal="right" vertical="center" wrapText="1"/>
    </xf>
    <xf numFmtId="3" fontId="15" fillId="0" borderId="0" xfId="1" applyNumberFormat="1" applyFont="1" applyFill="1" applyBorder="1" applyAlignment="1">
      <alignment horizontal="right" vertical="center"/>
    </xf>
    <xf numFmtId="3" fontId="15" fillId="0" borderId="0" xfId="1" applyNumberFormat="1" applyFont="1" applyFill="1" applyBorder="1" applyAlignment="1">
      <alignment vertical="center"/>
    </xf>
    <xf numFmtId="3" fontId="34" fillId="0" borderId="0" xfId="1" applyNumberFormat="1" applyFont="1" applyFill="1" applyBorder="1" applyAlignment="1">
      <alignment horizontal="right" vertical="center" wrapText="1"/>
    </xf>
    <xf numFmtId="3" fontId="34" fillId="0" borderId="0" xfId="1" applyNumberFormat="1" applyFont="1" applyFill="1" applyBorder="1" applyAlignment="1">
      <alignment vertical="center"/>
    </xf>
    <xf numFmtId="0" fontId="20" fillId="5" borderId="1"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xf>
    <xf numFmtId="0" fontId="20" fillId="0" borderId="1" xfId="1"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xf>
    <xf numFmtId="3" fontId="15" fillId="5" borderId="1" xfId="1" applyNumberFormat="1" applyFont="1" applyFill="1" applyBorder="1" applyAlignment="1">
      <alignment vertical="center"/>
    </xf>
    <xf numFmtId="3" fontId="34" fillId="5" borderId="1" xfId="1" applyNumberFormat="1" applyFont="1" applyFill="1" applyBorder="1" applyAlignment="1">
      <alignment horizontal="right" vertical="center" wrapText="1"/>
    </xf>
    <xf numFmtId="168" fontId="15" fillId="0" borderId="0" xfId="1" applyNumberFormat="1" applyFont="1" applyFill="1" applyBorder="1" applyAlignment="1">
      <alignment vertical="center"/>
    </xf>
    <xf numFmtId="3" fontId="15" fillId="5" borderId="17" xfId="1" applyNumberFormat="1" applyFont="1" applyFill="1" applyBorder="1" applyAlignment="1">
      <alignment horizontal="right" vertical="center"/>
    </xf>
    <xf numFmtId="3" fontId="15" fillId="5" borderId="17" xfId="1" applyNumberFormat="1" applyFont="1" applyFill="1" applyBorder="1" applyAlignment="1">
      <alignment vertical="center"/>
    </xf>
    <xf numFmtId="0" fontId="20" fillId="0" borderId="0" xfId="1" applyNumberFormat="1" applyFont="1" applyFill="1" applyBorder="1" applyAlignment="1">
      <alignment horizontal="right" vertical="center" wrapText="1"/>
    </xf>
    <xf numFmtId="37" fontId="15" fillId="3" borderId="1" xfId="1" applyNumberFormat="1" applyFont="1" applyFill="1" applyBorder="1" applyAlignment="1">
      <alignment horizontal="center"/>
    </xf>
    <xf numFmtId="37" fontId="18" fillId="4" borderId="1" xfId="1" applyNumberFormat="1" applyFont="1" applyFill="1" applyBorder="1" applyAlignment="1">
      <alignment horizontal="center"/>
    </xf>
    <xf numFmtId="167" fontId="18" fillId="4" borderId="1" xfId="7" applyNumberFormat="1" applyFont="1" applyFill="1" applyBorder="1" applyAlignment="1">
      <alignment horizontal="center"/>
    </xf>
    <xf numFmtId="37" fontId="20" fillId="3" borderId="1" xfId="1" applyNumberFormat="1" applyFont="1" applyFill="1" applyBorder="1" applyAlignment="1">
      <alignment horizontal="center" wrapText="1"/>
    </xf>
    <xf numFmtId="37" fontId="23" fillId="4" borderId="1" xfId="1" applyNumberFormat="1" applyFont="1" applyFill="1" applyBorder="1" applyAlignment="1">
      <alignment horizontal="center" wrapText="1"/>
    </xf>
    <xf numFmtId="0" fontId="43" fillId="0" borderId="0" xfId="3" applyFont="1" applyFill="1" applyBorder="1" applyAlignment="1">
      <alignment vertical="center"/>
    </xf>
    <xf numFmtId="3" fontId="34" fillId="0" borderId="0" xfId="1" applyNumberFormat="1" applyFont="1" applyFill="1" applyBorder="1" applyAlignment="1">
      <alignment vertical="center" wrapText="1"/>
    </xf>
    <xf numFmtId="0" fontId="18" fillId="5" borderId="1" xfId="3" applyFont="1" applyFill="1" applyBorder="1" applyAlignment="1">
      <alignment horizontal="center" vertical="center" wrapText="1"/>
    </xf>
    <xf numFmtId="0" fontId="15" fillId="0" borderId="3" xfId="1" applyNumberFormat="1" applyFont="1" applyFill="1" applyBorder="1" applyAlignment="1">
      <alignment vertical="center"/>
    </xf>
    <xf numFmtId="164" fontId="20" fillId="0" borderId="0" xfId="5" applyNumberFormat="1" applyFont="1" applyFill="1" applyBorder="1" applyAlignment="1">
      <alignment horizontal="center"/>
    </xf>
    <xf numFmtId="0" fontId="18" fillId="0" borderId="0" xfId="3" applyFont="1" applyFill="1" applyBorder="1" applyAlignment="1">
      <alignment vertical="center"/>
    </xf>
    <xf numFmtId="0" fontId="44" fillId="0" borderId="0" xfId="3" applyFont="1" applyFill="1" applyBorder="1" applyAlignment="1">
      <alignment vertical="center"/>
    </xf>
    <xf numFmtId="0" fontId="18" fillId="0" borderId="0" xfId="3" applyFont="1" applyFill="1"/>
    <xf numFmtId="0" fontId="23" fillId="6" borderId="25" xfId="1" applyNumberFormat="1" applyFont="1" applyFill="1" applyBorder="1" applyAlignment="1">
      <alignment horizontal="right" vertical="center" wrapText="1"/>
    </xf>
    <xf numFmtId="3" fontId="18" fillId="6" borderId="26" xfId="1" applyNumberFormat="1" applyFont="1" applyFill="1" applyBorder="1" applyAlignment="1">
      <alignment horizontal="right" vertical="center"/>
    </xf>
    <xf numFmtId="0" fontId="23" fillId="6" borderId="24" xfId="1" applyNumberFormat="1" applyFont="1" applyFill="1" applyBorder="1" applyAlignment="1">
      <alignment horizontal="right" vertical="center" wrapText="1"/>
    </xf>
    <xf numFmtId="3" fontId="23" fillId="9" borderId="24" xfId="1" applyNumberFormat="1" applyFont="1" applyFill="1" applyBorder="1" applyAlignment="1">
      <alignment horizontal="right" vertical="center" wrapText="1"/>
    </xf>
    <xf numFmtId="3" fontId="18" fillId="9" borderId="26" xfId="1" applyNumberFormat="1" applyFont="1" applyFill="1" applyBorder="1" applyAlignment="1">
      <alignment vertical="center"/>
    </xf>
    <xf numFmtId="164" fontId="23" fillId="0" borderId="24" xfId="5" applyNumberFormat="1" applyFont="1" applyFill="1" applyBorder="1" applyAlignment="1">
      <alignment horizontal="center"/>
    </xf>
    <xf numFmtId="168" fontId="18" fillId="0" borderId="0" xfId="1" applyNumberFormat="1" applyFont="1" applyFill="1" applyBorder="1" applyAlignment="1">
      <alignment horizontal="right" vertical="center"/>
    </xf>
    <xf numFmtId="0" fontId="15" fillId="0" borderId="0" xfId="3" applyFill="1" applyBorder="1" applyAlignment="1">
      <alignment horizontal="right" vertical="center"/>
    </xf>
    <xf numFmtId="0" fontId="34" fillId="0" borderId="0" xfId="3" applyFont="1" applyFill="1" applyBorder="1" applyAlignment="1">
      <alignment horizontal="right" vertical="center"/>
    </xf>
    <xf numFmtId="3" fontId="35" fillId="5" borderId="24" xfId="1" applyNumberFormat="1" applyFont="1" applyFill="1" applyBorder="1" applyAlignment="1">
      <alignment vertical="center" wrapText="1"/>
    </xf>
    <xf numFmtId="3" fontId="35" fillId="5" borderId="26" xfId="1" applyNumberFormat="1" applyFont="1" applyFill="1" applyBorder="1" applyAlignment="1">
      <alignment vertical="center"/>
    </xf>
    <xf numFmtId="3" fontId="35" fillId="5" borderId="24" xfId="1" applyNumberFormat="1" applyFont="1" applyFill="1" applyBorder="1" applyAlignment="1">
      <alignment horizontal="right" vertical="center" wrapText="1"/>
    </xf>
    <xf numFmtId="3" fontId="20" fillId="5" borderId="1" xfId="1" applyNumberFormat="1" applyFont="1" applyFill="1" applyBorder="1" applyAlignment="1">
      <alignment horizontal="right" vertical="center" wrapText="1"/>
    </xf>
    <xf numFmtId="3" fontId="23" fillId="6" borderId="25" xfId="1" applyNumberFormat="1" applyFont="1" applyFill="1" applyBorder="1" applyAlignment="1">
      <alignment horizontal="right" vertical="center" wrapText="1"/>
    </xf>
    <xf numFmtId="3" fontId="20" fillId="5" borderId="17" xfId="1" applyNumberFormat="1" applyFont="1" applyFill="1" applyBorder="1" applyAlignment="1">
      <alignment horizontal="right" vertical="center" wrapText="1"/>
    </xf>
    <xf numFmtId="0" fontId="40" fillId="0" borderId="0" xfId="3" applyFont="1" applyFill="1"/>
    <xf numFmtId="0" fontId="40" fillId="3" borderId="0" xfId="3" applyFont="1" applyFill="1" applyAlignment="1">
      <alignment horizontal="center" vertical="center"/>
    </xf>
    <xf numFmtId="0" fontId="45" fillId="3" borderId="0" xfId="3" applyFont="1" applyFill="1" applyAlignment="1">
      <alignment horizontal="center" vertical="center"/>
    </xf>
    <xf numFmtId="14" fontId="40" fillId="3" borderId="0" xfId="3" applyNumberFormat="1" applyFont="1" applyFill="1" applyAlignment="1">
      <alignment horizontal="center" vertical="center"/>
    </xf>
    <xf numFmtId="0" fontId="40" fillId="3" borderId="0" xfId="3" applyFont="1" applyFill="1"/>
    <xf numFmtId="0" fontId="24" fillId="0" borderId="0" xfId="3" applyFont="1" applyFill="1" applyBorder="1" applyAlignment="1">
      <alignment horizontal="left" vertical="top" wrapText="1"/>
    </xf>
    <xf numFmtId="0" fontId="18" fillId="6" borderId="1" xfId="3" applyFont="1" applyFill="1" applyBorder="1" applyAlignment="1">
      <alignment horizontal="center"/>
    </xf>
    <xf numFmtId="0" fontId="15" fillId="3" borderId="0" xfId="1" applyNumberFormat="1" applyFont="1" applyFill="1" applyBorder="1" applyAlignment="1">
      <alignment vertical="center"/>
    </xf>
    <xf numFmtId="0" fontId="15" fillId="3" borderId="1" xfId="3" quotePrefix="1" applyNumberFormat="1" applyFont="1" applyFill="1" applyBorder="1" applyAlignment="1">
      <alignment horizontal="center" vertical="center"/>
    </xf>
    <xf numFmtId="3" fontId="20" fillId="3" borderId="1" xfId="1" applyNumberFormat="1" applyFont="1" applyFill="1" applyBorder="1" applyAlignment="1">
      <alignment horizontal="right" vertical="center" wrapText="1"/>
    </xf>
    <xf numFmtId="3" fontId="15" fillId="3" borderId="1" xfId="1" applyNumberFormat="1" applyFont="1" applyFill="1" applyBorder="1" applyAlignment="1">
      <alignment horizontal="right" vertical="center"/>
    </xf>
    <xf numFmtId="0" fontId="15" fillId="3" borderId="17" xfId="3" quotePrefix="1" applyNumberFormat="1" applyFont="1" applyFill="1" applyBorder="1" applyAlignment="1">
      <alignment horizontal="center" vertical="center"/>
    </xf>
    <xf numFmtId="3" fontId="20" fillId="3" borderId="17" xfId="1" applyNumberFormat="1" applyFont="1" applyFill="1" applyBorder="1" applyAlignment="1">
      <alignment horizontal="right" vertical="center" wrapText="1"/>
    </xf>
    <xf numFmtId="3" fontId="15" fillId="3" borderId="17" xfId="1" applyNumberFormat="1" applyFont="1" applyFill="1" applyBorder="1" applyAlignment="1">
      <alignment horizontal="right" vertical="center"/>
    </xf>
    <xf numFmtId="0" fontId="24" fillId="0" borderId="0" xfId="3" applyFont="1" applyFill="1" applyBorder="1" applyAlignment="1">
      <alignment horizontal="left" vertical="center" wrapText="1"/>
    </xf>
    <xf numFmtId="0" fontId="18" fillId="5" borderId="1" xfId="3" applyFont="1" applyFill="1" applyBorder="1" applyAlignment="1">
      <alignment horizontal="center" vertical="center" wrapText="1"/>
    </xf>
    <xf numFmtId="0" fontId="16" fillId="3" borderId="0" xfId="3" applyFont="1" applyFill="1" applyAlignment="1">
      <alignment horizontal="center" vertical="center" wrapText="1"/>
    </xf>
    <xf numFmtId="0" fontId="18" fillId="4" borderId="1" xfId="3" applyFont="1" applyFill="1" applyBorder="1" applyAlignment="1">
      <alignment horizontal="center" vertical="center" wrapText="1"/>
    </xf>
    <xf numFmtId="3" fontId="47" fillId="6" borderId="1" xfId="3" applyNumberFormat="1" applyFont="1" applyFill="1" applyBorder="1" applyAlignment="1">
      <alignment horizontal="right" vertical="center"/>
    </xf>
    <xf numFmtId="3" fontId="34" fillId="3" borderId="1" xfId="1" applyNumberFormat="1" applyFont="1" applyFill="1" applyBorder="1" applyAlignment="1">
      <alignment horizontal="right" vertical="center" wrapText="1"/>
    </xf>
    <xf numFmtId="3" fontId="34" fillId="3" borderId="1" xfId="1" applyNumberFormat="1" applyFont="1" applyFill="1" applyBorder="1" applyAlignment="1">
      <alignment vertical="center"/>
    </xf>
    <xf numFmtId="3" fontId="34" fillId="3" borderId="17" xfId="1" applyNumberFormat="1" applyFont="1" applyFill="1" applyBorder="1" applyAlignment="1">
      <alignment horizontal="right" vertical="center" wrapText="1"/>
    </xf>
    <xf numFmtId="3" fontId="34" fillId="3" borderId="17" xfId="1" applyNumberFormat="1" applyFont="1" applyFill="1" applyBorder="1" applyAlignment="1">
      <alignment vertical="center"/>
    </xf>
    <xf numFmtId="0" fontId="48" fillId="0" borderId="0" xfId="3" applyFont="1" applyFill="1"/>
    <xf numFmtId="0" fontId="48" fillId="3" borderId="0" xfId="3" applyFont="1" applyFill="1"/>
    <xf numFmtId="0" fontId="49" fillId="3" borderId="0" xfId="3" applyFont="1" applyFill="1" applyAlignment="1">
      <alignment horizontal="center" vertical="center"/>
    </xf>
    <xf numFmtId="0" fontId="48" fillId="3" borderId="0" xfId="3" applyFont="1" applyFill="1" applyAlignment="1">
      <alignment horizontal="center" vertical="center"/>
    </xf>
    <xf numFmtId="0" fontId="50" fillId="3" borderId="0" xfId="3" applyFont="1" applyFill="1" applyAlignment="1">
      <alignment horizontal="center" vertical="center"/>
    </xf>
    <xf numFmtId="0" fontId="48" fillId="3" borderId="0" xfId="3" applyFont="1" applyFill="1" applyBorder="1"/>
    <xf numFmtId="0" fontId="15" fillId="3" borderId="0" xfId="3" applyFont="1" applyFill="1" applyBorder="1"/>
    <xf numFmtId="0" fontId="15" fillId="3" borderId="1" xfId="3" applyFont="1" applyFill="1" applyBorder="1" applyAlignment="1">
      <alignment horizontal="right" vertical="center"/>
    </xf>
    <xf numFmtId="3" fontId="15" fillId="3" borderId="1" xfId="3" applyNumberFormat="1" applyFont="1" applyFill="1" applyBorder="1" applyAlignment="1">
      <alignment horizontal="right" vertical="center"/>
    </xf>
    <xf numFmtId="3" fontId="15" fillId="3" borderId="0" xfId="3" applyNumberFormat="1" applyFont="1" applyFill="1" applyBorder="1" applyAlignment="1">
      <alignment horizontal="center" vertical="center"/>
    </xf>
    <xf numFmtId="3" fontId="15" fillId="3" borderId="0" xfId="3" applyNumberFormat="1" applyFont="1" applyFill="1" applyBorder="1" applyAlignment="1">
      <alignment horizontal="right" vertical="center"/>
    </xf>
    <xf numFmtId="0" fontId="15" fillId="3" borderId="0" xfId="3" applyFont="1" applyFill="1" applyAlignment="1">
      <alignment horizontal="right" vertical="center"/>
    </xf>
    <xf numFmtId="0" fontId="24" fillId="3" borderId="0" xfId="3" applyFont="1" applyFill="1" applyAlignment="1">
      <alignment horizontal="right" vertical="center"/>
    </xf>
    <xf numFmtId="0" fontId="15" fillId="3" borderId="0" xfId="3" applyFont="1" applyFill="1" applyBorder="1" applyAlignment="1">
      <alignment horizontal="right" vertical="center"/>
    </xf>
    <xf numFmtId="0" fontId="15" fillId="0" borderId="0" xfId="3" applyFont="1" applyFill="1" applyAlignment="1">
      <alignment horizontal="right" vertical="center"/>
    </xf>
    <xf numFmtId="0" fontId="15" fillId="3" borderId="0" xfId="0" applyFont="1" applyFill="1" applyBorder="1" applyAlignment="1">
      <alignment horizontal="right" vertical="center"/>
    </xf>
    <xf numFmtId="0" fontId="18" fillId="0" borderId="0" xfId="3" applyFont="1" applyFill="1" applyAlignment="1">
      <alignment horizontal="right" vertical="center"/>
    </xf>
    <xf numFmtId="3" fontId="18" fillId="5" borderId="1" xfId="3" applyNumberFormat="1" applyFont="1" applyFill="1" applyBorder="1" applyAlignment="1">
      <alignment horizontal="right" vertical="center"/>
    </xf>
    <xf numFmtId="0" fontId="16" fillId="0" borderId="0" xfId="3" applyFont="1" applyFill="1"/>
    <xf numFmtId="0" fontId="18" fillId="3" borderId="0" xfId="3" applyFont="1" applyFill="1"/>
    <xf numFmtId="3" fontId="27" fillId="3" borderId="1" xfId="0" applyNumberFormat="1" applyFont="1" applyFill="1" applyBorder="1" applyAlignment="1">
      <alignment horizontal="right"/>
    </xf>
    <xf numFmtId="3" fontId="28" fillId="3" borderId="0" xfId="0" applyNumberFormat="1" applyFont="1" applyFill="1" applyBorder="1" applyAlignment="1">
      <alignment horizontal="right"/>
    </xf>
    <xf numFmtId="3" fontId="18" fillId="6" borderId="1" xfId="3" applyNumberFormat="1" applyFont="1" applyFill="1" applyBorder="1" applyAlignment="1">
      <alignment horizontal="center" vertical="center"/>
    </xf>
    <xf numFmtId="0" fontId="18" fillId="6" borderId="1" xfId="0" applyFont="1" applyFill="1" applyBorder="1" applyAlignment="1">
      <alignment horizontal="left" vertical="center"/>
    </xf>
    <xf numFmtId="0" fontId="18" fillId="6" borderId="16" xfId="0" applyFont="1" applyFill="1" applyBorder="1" applyAlignment="1">
      <alignment horizontal="left" vertical="center"/>
    </xf>
    <xf numFmtId="0" fontId="28" fillId="5" borderId="1" xfId="3" applyFont="1" applyFill="1" applyBorder="1" applyAlignment="1">
      <alignment horizontal="center" vertical="center" wrapText="1"/>
    </xf>
    <xf numFmtId="3" fontId="28" fillId="5" borderId="1" xfId="3" applyNumberFormat="1" applyFont="1" applyFill="1" applyBorder="1" applyAlignment="1">
      <alignment horizontal="center" vertical="center" wrapText="1"/>
    </xf>
    <xf numFmtId="0" fontId="28" fillId="5" borderId="1" xfId="3" applyFont="1" applyFill="1" applyBorder="1" applyAlignment="1">
      <alignment horizontal="center"/>
    </xf>
    <xf numFmtId="3" fontId="28" fillId="5" borderId="1" xfId="3" applyNumberFormat="1" applyFont="1" applyFill="1" applyBorder="1" applyAlignment="1">
      <alignment horizontal="center"/>
    </xf>
    <xf numFmtId="0" fontId="27" fillId="3" borderId="0" xfId="3" applyFont="1" applyFill="1" applyAlignment="1">
      <alignment horizontal="center"/>
    </xf>
    <xf numFmtId="0" fontId="27" fillId="3" borderId="0" xfId="3" applyFont="1" applyFill="1" applyAlignment="1">
      <alignment horizontal="right"/>
    </xf>
    <xf numFmtId="0" fontId="27" fillId="3" borderId="0" xfId="3" applyFont="1" applyFill="1" applyBorder="1" applyAlignment="1">
      <alignment horizontal="right"/>
    </xf>
    <xf numFmtId="0" fontId="49" fillId="3" borderId="0" xfId="3" applyFont="1" applyFill="1" applyBorder="1" applyAlignment="1">
      <alignment horizontal="right"/>
    </xf>
    <xf numFmtId="169" fontId="47" fillId="3" borderId="0" xfId="3" applyNumberFormat="1" applyFont="1" applyFill="1" applyAlignment="1">
      <alignment horizontal="right"/>
    </xf>
    <xf numFmtId="3" fontId="46" fillId="0" borderId="1"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30" fillId="0" borderId="0" xfId="3" applyFont="1" applyFill="1"/>
    <xf numFmtId="0" fontId="30" fillId="0" borderId="0" xfId="3" applyFont="1" applyFill="1" applyBorder="1"/>
    <xf numFmtId="0" fontId="18" fillId="3" borderId="1" xfId="3" quotePrefix="1" applyNumberFormat="1" applyFont="1" applyFill="1" applyBorder="1" applyAlignment="1">
      <alignment horizontal="center"/>
    </xf>
    <xf numFmtId="3" fontId="15" fillId="3" borderId="0" xfId="3" applyNumberFormat="1" applyFont="1" applyFill="1" applyBorder="1" applyAlignment="1">
      <alignment horizontal="center" wrapText="1"/>
    </xf>
    <xf numFmtId="3" fontId="15" fillId="3" borderId="1" xfId="3" applyNumberFormat="1" applyFont="1" applyFill="1" applyBorder="1" applyAlignment="1">
      <alignment horizontal="right" wrapText="1"/>
    </xf>
    <xf numFmtId="0" fontId="15" fillId="3" borderId="0" xfId="3" applyFill="1" applyAlignment="1">
      <alignment horizontal="center"/>
    </xf>
    <xf numFmtId="3" fontId="15" fillId="0" borderId="0" xfId="3" applyNumberFormat="1" applyFill="1" applyBorder="1" applyAlignment="1"/>
    <xf numFmtId="0" fontId="24" fillId="3" borderId="0" xfId="3" applyFont="1" applyFill="1" applyAlignment="1">
      <alignment horizontal="center"/>
    </xf>
    <xf numFmtId="0" fontId="24" fillId="3" borderId="0" xfId="3" applyFont="1" applyFill="1" applyAlignment="1">
      <alignment horizontal="left" wrapText="1"/>
    </xf>
    <xf numFmtId="0" fontId="15" fillId="3" borderId="0" xfId="3" applyFill="1" applyAlignment="1"/>
    <xf numFmtId="0" fontId="15" fillId="0" borderId="0" xfId="3" applyFill="1" applyAlignment="1"/>
    <xf numFmtId="3" fontId="23" fillId="4" borderId="1" xfId="1" applyNumberFormat="1" applyFont="1" applyFill="1" applyBorder="1" applyAlignment="1">
      <alignment horizontal="right" vertical="center" wrapText="1"/>
    </xf>
    <xf numFmtId="3" fontId="18" fillId="4" borderId="1" xfId="1" applyNumberFormat="1" applyFont="1" applyFill="1" applyBorder="1" applyAlignment="1">
      <alignment vertical="center"/>
    </xf>
    <xf numFmtId="3" fontId="23" fillId="4" borderId="17" xfId="1" applyNumberFormat="1" applyFont="1" applyFill="1" applyBorder="1" applyAlignment="1">
      <alignment horizontal="right" vertical="center" wrapText="1"/>
    </xf>
    <xf numFmtId="3" fontId="18" fillId="4" borderId="17" xfId="1" applyNumberFormat="1" applyFont="1" applyFill="1" applyBorder="1" applyAlignment="1">
      <alignment vertical="center"/>
    </xf>
    <xf numFmtId="0" fontId="18" fillId="4" borderId="1" xfId="3" applyFont="1" applyFill="1" applyBorder="1" applyAlignment="1">
      <alignment horizontal="center" vertical="center" wrapText="1"/>
    </xf>
    <xf numFmtId="0" fontId="18" fillId="5" borderId="1" xfId="3" applyFont="1" applyFill="1" applyBorder="1" applyAlignment="1">
      <alignment horizontal="center" vertical="center" wrapText="1"/>
    </xf>
    <xf numFmtId="0" fontId="24" fillId="0" borderId="0" xfId="3" applyFont="1" applyFill="1" applyAlignment="1">
      <alignment horizontal="left" vertical="top" wrapText="1"/>
    </xf>
    <xf numFmtId="3" fontId="15" fillId="0" borderId="0" xfId="3" applyNumberFormat="1" applyFill="1" applyAlignment="1"/>
    <xf numFmtId="3" fontId="47" fillId="6" borderId="1" xfId="10" applyNumberFormat="1" applyFont="1" applyFill="1" applyBorder="1" applyAlignment="1">
      <alignment horizontal="right"/>
    </xf>
    <xf numFmtId="3" fontId="47" fillId="6" borderId="18" xfId="10" applyNumberFormat="1" applyFont="1" applyFill="1" applyBorder="1" applyAlignment="1">
      <alignment horizontal="right"/>
    </xf>
    <xf numFmtId="3" fontId="23" fillId="4" borderId="1" xfId="10" applyNumberFormat="1" applyFont="1" applyFill="1" applyBorder="1" applyAlignment="1">
      <alignment horizontal="right" wrapText="1"/>
    </xf>
    <xf numFmtId="3" fontId="18" fillId="0" borderId="0" xfId="10" applyNumberFormat="1" applyFont="1" applyFill="1" applyBorder="1" applyAlignment="1">
      <alignment horizontal="right"/>
    </xf>
    <xf numFmtId="3" fontId="23" fillId="5" borderId="1" xfId="10" applyNumberFormat="1" applyFont="1" applyFill="1" applyBorder="1" applyAlignment="1">
      <alignment horizontal="right" wrapText="1"/>
    </xf>
    <xf numFmtId="3" fontId="23" fillId="3" borderId="1" xfId="10" applyNumberFormat="1" applyFont="1" applyFill="1" applyBorder="1" applyAlignment="1">
      <alignment horizontal="right" wrapText="1"/>
    </xf>
    <xf numFmtId="0" fontId="18" fillId="6" borderId="1" xfId="3" quotePrefix="1" applyFont="1" applyFill="1" applyBorder="1" applyAlignment="1">
      <alignment horizontal="center" wrapText="1"/>
    </xf>
    <xf numFmtId="3" fontId="15" fillId="0" borderId="0" xfId="10" applyNumberFormat="1" applyFont="1" applyFill="1" applyBorder="1" applyAlignment="1">
      <alignment horizontal="center"/>
    </xf>
    <xf numFmtId="0" fontId="15" fillId="0" borderId="0" xfId="3" applyFill="1"/>
    <xf numFmtId="0" fontId="48" fillId="0" borderId="0" xfId="3" applyFont="1" applyFill="1"/>
    <xf numFmtId="0" fontId="49" fillId="3" borderId="0" xfId="3" applyFont="1" applyFill="1" applyAlignment="1">
      <alignment horizontal="center" vertical="center"/>
    </xf>
    <xf numFmtId="0" fontId="48" fillId="3" borderId="0" xfId="3" applyFont="1" applyFill="1" applyAlignment="1">
      <alignment horizontal="center" vertical="center"/>
    </xf>
    <xf numFmtId="0" fontId="48" fillId="3" borderId="0" xfId="3" applyFont="1" applyFill="1" applyBorder="1"/>
    <xf numFmtId="0" fontId="16" fillId="0" borderId="0" xfId="3" applyFont="1" applyFill="1"/>
    <xf numFmtId="3" fontId="23" fillId="5" borderId="24" xfId="1" applyNumberFormat="1" applyFont="1" applyFill="1" applyBorder="1" applyAlignment="1">
      <alignment horizontal="right" vertical="center" wrapText="1"/>
    </xf>
    <xf numFmtId="0" fontId="18" fillId="4" borderId="27" xfId="3" quotePrefix="1" applyFont="1" applyFill="1" applyBorder="1" applyAlignment="1">
      <alignment horizontal="center" vertical="center" wrapText="1"/>
    </xf>
    <xf numFmtId="37" fontId="23" fillId="4" borderId="23" xfId="1" applyNumberFormat="1" applyFont="1" applyFill="1" applyBorder="1" applyAlignment="1">
      <alignment horizontal="right" vertical="center" wrapText="1"/>
    </xf>
    <xf numFmtId="14" fontId="40" fillId="0" borderId="0" xfId="3" applyNumberFormat="1" applyFont="1" applyFill="1" applyAlignment="1">
      <alignment horizontal="center" vertical="center"/>
    </xf>
    <xf numFmtId="0" fontId="18" fillId="0" borderId="1" xfId="3" quotePrefix="1" applyNumberFormat="1" applyFont="1" applyFill="1" applyBorder="1" applyAlignment="1">
      <alignment horizontal="center"/>
    </xf>
    <xf numFmtId="3" fontId="15" fillId="0" borderId="0" xfId="3" applyNumberFormat="1" applyFont="1" applyFill="1" applyBorder="1" applyAlignment="1">
      <alignment horizontal="center" wrapText="1"/>
    </xf>
    <xf numFmtId="3" fontId="15" fillId="0" borderId="1" xfId="3" applyNumberFormat="1" applyFont="1" applyFill="1" applyBorder="1" applyAlignment="1">
      <alignment horizontal="right" wrapText="1"/>
    </xf>
    <xf numFmtId="0" fontId="15" fillId="0" borderId="0" xfId="3" applyFill="1" applyAlignment="1">
      <alignment horizontal="center" vertical="center"/>
    </xf>
    <xf numFmtId="0" fontId="44" fillId="0" borderId="0" xfId="3" applyFont="1" applyFill="1"/>
    <xf numFmtId="0" fontId="44" fillId="0" borderId="0" xfId="3" applyFont="1" applyFill="1" applyBorder="1"/>
    <xf numFmtId="0" fontId="35" fillId="0" borderId="0" xfId="3" applyFont="1" applyFill="1" applyAlignment="1">
      <alignment vertical="center" wrapText="1"/>
    </xf>
    <xf numFmtId="0" fontId="15" fillId="0" borderId="1" xfId="1" applyNumberFormat="1" applyFont="1" applyFill="1" applyBorder="1" applyAlignment="1">
      <alignment horizontal="right" vertical="center" wrapText="1"/>
    </xf>
    <xf numFmtId="0" fontId="15" fillId="5" borderId="1" xfId="1" applyNumberFormat="1" applyFont="1" applyFill="1" applyBorder="1" applyAlignment="1">
      <alignment horizontal="right" vertical="center" wrapText="1"/>
    </xf>
    <xf numFmtId="0" fontId="0" fillId="0" borderId="0" xfId="0"/>
    <xf numFmtId="0" fontId="68" fillId="0" borderId="0" xfId="0" applyFont="1"/>
    <xf numFmtId="170" fontId="68" fillId="0" borderId="0" xfId="0" applyNumberFormat="1" applyFont="1"/>
    <xf numFmtId="14" fontId="68" fillId="0" borderId="0" xfId="0" applyNumberFormat="1" applyFont="1"/>
    <xf numFmtId="0" fontId="66" fillId="0" borderId="0" xfId="0" applyFont="1"/>
    <xf numFmtId="170" fontId="66" fillId="0" borderId="0" xfId="0" applyNumberFormat="1" applyFont="1"/>
    <xf numFmtId="14" fontId="66" fillId="0" borderId="0" xfId="0" applyNumberFormat="1" applyFont="1"/>
    <xf numFmtId="170" fontId="0" fillId="0" borderId="0" xfId="0" applyNumberFormat="1"/>
    <xf numFmtId="14" fontId="0" fillId="0" borderId="0" xfId="0" applyNumberFormat="1"/>
    <xf numFmtId="14" fontId="66" fillId="0" borderId="0" xfId="0" applyNumberFormat="1" applyFont="1" applyAlignment="1">
      <alignment wrapText="1"/>
    </xf>
    <xf numFmtId="0" fontId="66" fillId="0" borderId="0" xfId="0" applyFont="1" applyAlignment="1">
      <alignment wrapText="1"/>
    </xf>
    <xf numFmtId="3" fontId="23" fillId="4" borderId="25" xfId="1" applyNumberFormat="1" applyFont="1" applyFill="1" applyBorder="1" applyAlignment="1">
      <alignment horizontal="right" vertical="center" wrapText="1"/>
    </xf>
    <xf numFmtId="3" fontId="23" fillId="5" borderId="25" xfId="1" applyNumberFormat="1" applyFont="1" applyFill="1" applyBorder="1" applyAlignment="1">
      <alignment horizontal="right" vertical="center" wrapText="1"/>
    </xf>
    <xf numFmtId="3" fontId="20" fillId="0" borderId="1" xfId="10" applyNumberFormat="1" applyFont="1" applyFill="1" applyBorder="1" applyAlignment="1">
      <alignment horizontal="right" wrapText="1"/>
    </xf>
    <xf numFmtId="3" fontId="18" fillId="6" borderId="17" xfId="3" applyNumberFormat="1" applyFont="1" applyFill="1" applyBorder="1" applyAlignment="1">
      <alignment horizontal="right" wrapText="1"/>
    </xf>
    <xf numFmtId="3" fontId="15" fillId="3" borderId="0" xfId="3" applyNumberFormat="1" applyFont="1" applyFill="1" applyBorder="1" applyAlignment="1">
      <alignment horizontal="center" wrapText="1"/>
    </xf>
    <xf numFmtId="3" fontId="15" fillId="3" borderId="1" xfId="3" applyNumberFormat="1" applyFont="1" applyFill="1" applyBorder="1" applyAlignment="1">
      <alignment horizontal="right" wrapText="1"/>
    </xf>
    <xf numFmtId="3" fontId="18" fillId="6" borderId="1" xfId="3" applyNumberFormat="1" applyFont="1" applyFill="1" applyBorder="1" applyAlignment="1">
      <alignment horizontal="right" wrapText="1"/>
    </xf>
    <xf numFmtId="3" fontId="15" fillId="0" borderId="1" xfId="3" applyNumberFormat="1" applyFont="1" applyFill="1" applyBorder="1" applyAlignment="1">
      <alignment horizontal="right" wrapText="1"/>
    </xf>
    <xf numFmtId="3" fontId="15" fillId="0" borderId="1" xfId="10" applyNumberFormat="1" applyFont="1" applyFill="1" applyBorder="1" applyAlignment="1">
      <alignment horizontal="right"/>
    </xf>
    <xf numFmtId="0" fontId="20" fillId="0" borderId="1" xfId="10" applyNumberFormat="1" applyFont="1" applyFill="1" applyBorder="1" applyAlignment="1">
      <alignment horizontal="right" wrapText="1"/>
    </xf>
    <xf numFmtId="3" fontId="69" fillId="5" borderId="25" xfId="1" applyNumberFormat="1" applyFont="1" applyFill="1" applyBorder="1" applyAlignment="1">
      <alignment horizontal="right" vertical="center" wrapText="1"/>
    </xf>
    <xf numFmtId="3" fontId="15" fillId="0" borderId="1" xfId="3" applyNumberFormat="1" applyFont="1" applyFill="1" applyBorder="1" applyAlignment="1">
      <alignment horizontal="right" vertical="center"/>
    </xf>
    <xf numFmtId="0" fontId="24" fillId="0" borderId="0" xfId="3" applyFont="1" applyFill="1" applyAlignment="1">
      <alignment horizontal="right" vertical="center"/>
    </xf>
    <xf numFmtId="0" fontId="15" fillId="0" borderId="0" xfId="3" applyFont="1" applyFill="1" applyBorder="1" applyAlignment="1">
      <alignment horizontal="right" vertical="center"/>
    </xf>
    <xf numFmtId="0" fontId="15" fillId="0" borderId="1" xfId="3" applyFont="1" applyFill="1" applyBorder="1" applyAlignment="1">
      <alignment horizontal="right" vertical="center"/>
    </xf>
    <xf numFmtId="0" fontId="16" fillId="3" borderId="0" xfId="3" applyFont="1" applyFill="1" applyAlignment="1">
      <alignment horizontal="left" vertical="center"/>
    </xf>
    <xf numFmtId="3" fontId="30" fillId="0" borderId="0" xfId="3" applyNumberFormat="1" applyFont="1" applyFill="1"/>
    <xf numFmtId="0" fontId="16" fillId="0" borderId="0" xfId="3" applyFont="1" applyFill="1" applyBorder="1" applyAlignment="1">
      <alignment vertical="center"/>
    </xf>
    <xf numFmtId="0" fontId="16" fillId="3" borderId="0" xfId="3" applyFont="1" applyFill="1" applyBorder="1" applyAlignment="1">
      <alignment vertical="center"/>
    </xf>
    <xf numFmtId="0" fontId="16" fillId="3" borderId="0" xfId="3" applyFont="1" applyFill="1" applyBorder="1" applyAlignment="1"/>
    <xf numFmtId="0" fontId="16" fillId="0" borderId="0" xfId="3" applyFont="1" applyFill="1" applyBorder="1" applyAlignment="1"/>
    <xf numFmtId="0" fontId="47" fillId="0" borderId="0" xfId="3" applyFont="1" applyFill="1" applyAlignment="1"/>
    <xf numFmtId="3" fontId="47" fillId="3" borderId="1" xfId="3" applyNumberFormat="1" applyFont="1" applyFill="1" applyBorder="1" applyAlignment="1">
      <alignment horizontal="right" wrapText="1"/>
    </xf>
    <xf numFmtId="3" fontId="47" fillId="3" borderId="20" xfId="3" applyNumberFormat="1" applyFont="1" applyFill="1" applyBorder="1" applyAlignment="1">
      <alignment horizontal="right"/>
    </xf>
    <xf numFmtId="3" fontId="47" fillId="0" borderId="1" xfId="3" applyNumberFormat="1" applyFont="1" applyFill="1" applyBorder="1" applyAlignment="1">
      <alignment horizontal="right" wrapText="1"/>
    </xf>
    <xf numFmtId="3" fontId="47" fillId="0" borderId="20" xfId="3" applyNumberFormat="1" applyFont="1" applyFill="1" applyBorder="1" applyAlignment="1">
      <alignment horizontal="right"/>
    </xf>
    <xf numFmtId="0" fontId="16" fillId="3" borderId="0" xfId="3" applyFont="1" applyFill="1" applyAlignment="1">
      <alignment vertical="center"/>
    </xf>
    <xf numFmtId="0" fontId="47" fillId="3" borderId="0" xfId="3" applyFont="1" applyFill="1" applyAlignment="1"/>
    <xf numFmtId="0" fontId="28" fillId="3" borderId="0" xfId="3" applyFont="1" applyFill="1" applyAlignment="1">
      <alignment vertical="center"/>
    </xf>
    <xf numFmtId="0" fontId="47" fillId="3" borderId="0" xfId="2" applyFont="1" applyFill="1"/>
    <xf numFmtId="0" fontId="25" fillId="3" borderId="0" xfId="2" applyFont="1" applyFill="1"/>
    <xf numFmtId="0" fontId="70" fillId="3" borderId="0" xfId="2" applyFont="1" applyFill="1"/>
    <xf numFmtId="0" fontId="25" fillId="3" borderId="0" xfId="2" applyFont="1" applyFill="1" applyAlignment="1">
      <alignment horizontal="right"/>
    </xf>
    <xf numFmtId="37" fontId="23" fillId="4" borderId="1" xfId="1" applyNumberFormat="1" applyFont="1" applyFill="1" applyBorder="1" applyAlignment="1">
      <alignment horizontal="center" wrapText="1"/>
    </xf>
    <xf numFmtId="3" fontId="23" fillId="5" borderId="1" xfId="10" applyNumberFormat="1" applyFont="1" applyFill="1" applyBorder="1" applyAlignment="1">
      <alignment horizontal="right" wrapText="1"/>
    </xf>
    <xf numFmtId="3" fontId="15" fillId="3" borderId="1" xfId="10" applyNumberFormat="1" applyFont="1" applyFill="1" applyBorder="1" applyAlignment="1">
      <alignment horizontal="right" wrapText="1"/>
    </xf>
    <xf numFmtId="3" fontId="15" fillId="0" borderId="1" xfId="10" applyNumberFormat="1" applyFont="1" applyFill="1" applyBorder="1" applyAlignment="1">
      <alignment horizontal="right" wrapText="1"/>
    </xf>
    <xf numFmtId="3" fontId="15" fillId="0" borderId="1" xfId="10" applyNumberFormat="1" applyFont="1" applyFill="1" applyBorder="1" applyAlignment="1">
      <alignment horizontal="right"/>
    </xf>
    <xf numFmtId="3" fontId="24" fillId="3" borderId="0" xfId="3" applyNumberFormat="1" applyFont="1" applyFill="1" applyAlignment="1">
      <alignment horizontal="left" wrapText="1"/>
    </xf>
    <xf numFmtId="3" fontId="15" fillId="3" borderId="0" xfId="3" applyNumberFormat="1" applyFill="1" applyAlignment="1"/>
    <xf numFmtId="3" fontId="18" fillId="0" borderId="0" xfId="3" applyNumberFormat="1" applyFont="1" applyFill="1" applyBorder="1" applyAlignment="1">
      <alignment wrapText="1"/>
    </xf>
    <xf numFmtId="3" fontId="18" fillId="5" borderId="1" xfId="3" applyNumberFormat="1" applyFont="1" applyFill="1" applyBorder="1" applyAlignment="1">
      <alignment horizontal="center" vertical="center" wrapText="1"/>
    </xf>
    <xf numFmtId="3" fontId="17" fillId="0" borderId="0" xfId="3" applyNumberFormat="1" applyFont="1" applyFill="1" applyBorder="1"/>
    <xf numFmtId="3" fontId="15" fillId="0" borderId="0" xfId="3" applyNumberFormat="1" applyFill="1"/>
    <xf numFmtId="3" fontId="15" fillId="0" borderId="0" xfId="1" applyNumberFormat="1" applyFont="1" applyFill="1" applyBorder="1" applyAlignment="1">
      <alignment horizontal="right" vertical="center"/>
    </xf>
    <xf numFmtId="3" fontId="15" fillId="5" borderId="1" xfId="1" applyNumberFormat="1" applyFont="1" applyFill="1" applyBorder="1" applyAlignment="1">
      <alignment horizontal="right" vertical="center"/>
    </xf>
    <xf numFmtId="3" fontId="15" fillId="5" borderId="17" xfId="1" applyNumberFormat="1" applyFont="1" applyFill="1" applyBorder="1" applyAlignment="1">
      <alignment horizontal="right" vertical="center"/>
    </xf>
    <xf numFmtId="3" fontId="18" fillId="6" borderId="26" xfId="1" applyNumberFormat="1" applyFont="1" applyFill="1" applyBorder="1" applyAlignment="1">
      <alignment horizontal="right" vertical="center"/>
    </xf>
    <xf numFmtId="3" fontId="23" fillId="6" borderId="25" xfId="1" applyNumberFormat="1" applyFont="1" applyFill="1" applyBorder="1" applyAlignment="1">
      <alignment horizontal="right" vertical="center" wrapText="1"/>
    </xf>
    <xf numFmtId="37" fontId="23" fillId="4" borderId="23" xfId="1" applyNumberFormat="1" applyFont="1" applyFill="1" applyBorder="1" applyAlignment="1">
      <alignment horizontal="right" vertical="center" wrapText="1"/>
    </xf>
    <xf numFmtId="3" fontId="25" fillId="5" borderId="1" xfId="3" applyNumberFormat="1" applyFont="1" applyFill="1" applyBorder="1" applyAlignment="1">
      <alignment horizontal="center" vertical="center"/>
    </xf>
    <xf numFmtId="0" fontId="16" fillId="3" borderId="0" xfId="3" applyFont="1" applyFill="1" applyAlignment="1">
      <alignment horizontal="left" vertical="center"/>
    </xf>
    <xf numFmtId="0" fontId="16" fillId="3" borderId="0" xfId="3" applyFont="1" applyFill="1"/>
    <xf numFmtId="3" fontId="71" fillId="6" borderId="17" xfId="3" applyNumberFormat="1" applyFont="1" applyFill="1" applyBorder="1" applyAlignment="1">
      <alignment horizontal="right" wrapText="1"/>
    </xf>
    <xf numFmtId="3" fontId="71" fillId="6" borderId="1" xfId="3" applyNumberFormat="1" applyFont="1" applyFill="1" applyBorder="1" applyAlignment="1">
      <alignment horizontal="right" wrapText="1"/>
    </xf>
    <xf numFmtId="3" fontId="47" fillId="6" borderId="1" xfId="10" applyNumberFormat="1" applyFont="1" applyFill="1" applyBorder="1" applyAlignment="1">
      <alignment horizontal="right"/>
    </xf>
    <xf numFmtId="3" fontId="27" fillId="5" borderId="17" xfId="1" applyNumberFormat="1" applyFont="1" applyFill="1" applyBorder="1" applyAlignment="1">
      <alignment vertical="center"/>
    </xf>
    <xf numFmtId="3" fontId="27" fillId="5" borderId="17" xfId="1" applyNumberFormat="1" applyFont="1" applyFill="1" applyBorder="1" applyAlignment="1">
      <alignment horizontal="right" vertical="center" wrapText="1"/>
    </xf>
    <xf numFmtId="3" fontId="27" fillId="5" borderId="1" xfId="1" applyNumberFormat="1" applyFont="1" applyFill="1" applyBorder="1" applyAlignment="1">
      <alignment horizontal="right" vertical="center" wrapText="1"/>
    </xf>
    <xf numFmtId="3" fontId="27" fillId="5" borderId="1" xfId="1" applyNumberFormat="1" applyFont="1" applyFill="1" applyBorder="1" applyAlignment="1">
      <alignment vertical="center"/>
    </xf>
    <xf numFmtId="0" fontId="15" fillId="0" borderId="0" xfId="3" applyFill="1"/>
    <xf numFmtId="164" fontId="20" fillId="3" borderId="1" xfId="5" applyNumberFormat="1" applyFont="1" applyFill="1" applyBorder="1" applyAlignment="1">
      <alignment horizontal="center"/>
    </xf>
    <xf numFmtId="0" fontId="15" fillId="0" borderId="0" xfId="1" applyNumberFormat="1" applyFont="1" applyFill="1" applyBorder="1" applyAlignment="1">
      <alignment vertical="center"/>
    </xf>
    <xf numFmtId="0" fontId="15" fillId="0" borderId="0" xfId="3" applyNumberFormat="1" applyFill="1" applyBorder="1" applyAlignment="1">
      <alignment vertical="center"/>
    </xf>
    <xf numFmtId="0" fontId="20" fillId="5" borderId="1" xfId="1" applyNumberFormat="1" applyFont="1" applyFill="1" applyBorder="1" applyAlignment="1">
      <alignment horizontal="right" vertical="center" wrapText="1"/>
    </xf>
    <xf numFmtId="3" fontId="15" fillId="5" borderId="1" xfId="1" applyNumberFormat="1" applyFont="1" applyFill="1" applyBorder="1" applyAlignment="1">
      <alignment horizontal="right" vertical="center"/>
    </xf>
    <xf numFmtId="0" fontId="20" fillId="0" borderId="1" xfId="1" applyNumberFormat="1" applyFont="1" applyFill="1" applyBorder="1" applyAlignment="1">
      <alignment horizontal="right" vertical="center" wrapText="1"/>
    </xf>
    <xf numFmtId="3" fontId="15" fillId="0" borderId="1" xfId="1" applyNumberFormat="1" applyFont="1" applyFill="1" applyBorder="1" applyAlignment="1">
      <alignment horizontal="right" vertical="center"/>
    </xf>
    <xf numFmtId="3" fontId="15" fillId="5" borderId="1" xfId="1" applyNumberFormat="1" applyFont="1" applyFill="1" applyBorder="1" applyAlignment="1">
      <alignment vertical="center"/>
    </xf>
    <xf numFmtId="3" fontId="34" fillId="5" borderId="1" xfId="1" applyNumberFormat="1" applyFont="1" applyFill="1" applyBorder="1" applyAlignment="1">
      <alignment horizontal="right" vertical="center" wrapText="1"/>
    </xf>
    <xf numFmtId="0" fontId="43" fillId="0" borderId="0" xfId="3" applyFont="1" applyFill="1" applyBorder="1" applyAlignment="1">
      <alignment vertical="center"/>
    </xf>
    <xf numFmtId="165" fontId="34" fillId="5" borderId="1" xfId="1" applyNumberFormat="1" applyFont="1" applyFill="1" applyBorder="1" applyAlignment="1">
      <alignment horizontal="center" vertical="center" wrapText="1"/>
    </xf>
    <xf numFmtId="3" fontId="20" fillId="5" borderId="1" xfId="1" applyNumberFormat="1" applyFont="1" applyFill="1" applyBorder="1" applyAlignment="1">
      <alignment horizontal="right" vertical="center" wrapText="1"/>
    </xf>
    <xf numFmtId="3" fontId="23" fillId="4" borderId="1" xfId="1" applyNumberFormat="1" applyFont="1" applyFill="1" applyBorder="1" applyAlignment="1">
      <alignment horizontal="right" vertical="center" wrapText="1"/>
    </xf>
    <xf numFmtId="3" fontId="23" fillId="6" borderId="25" xfId="1" applyNumberFormat="1" applyFont="1" applyFill="1" applyBorder="1" applyAlignment="1">
      <alignment horizontal="right" vertical="center" wrapText="1"/>
    </xf>
    <xf numFmtId="3" fontId="27" fillId="5" borderId="1" xfId="1" applyNumberFormat="1" applyFont="1" applyFill="1" applyBorder="1" applyAlignment="1">
      <alignment horizontal="right" vertical="center" wrapText="1"/>
    </xf>
    <xf numFmtId="3" fontId="20" fillId="0" borderId="1" xfId="1" applyNumberFormat="1" applyFont="1" applyFill="1" applyBorder="1" applyAlignment="1">
      <alignment horizontal="center" vertical="center" wrapText="1"/>
    </xf>
    <xf numFmtId="37" fontId="15" fillId="0" borderId="1" xfId="1" applyNumberFormat="1" applyFont="1" applyFill="1" applyBorder="1" applyAlignment="1">
      <alignment horizontal="center"/>
    </xf>
    <xf numFmtId="37" fontId="20" fillId="0" borderId="1" xfId="1" applyNumberFormat="1" applyFont="1" applyFill="1" applyBorder="1" applyAlignment="1">
      <alignment horizontal="center" wrapText="1"/>
    </xf>
    <xf numFmtId="0" fontId="14" fillId="0" borderId="0" xfId="11"/>
    <xf numFmtId="0" fontId="72" fillId="41" borderId="1" xfId="11" applyFont="1" applyFill="1" applyBorder="1" applyAlignment="1">
      <alignment horizontal="center" vertical="center" wrapText="1"/>
    </xf>
    <xf numFmtId="43" fontId="72" fillId="42" borderId="1" xfId="1" applyFont="1" applyFill="1" applyBorder="1" applyAlignment="1">
      <alignment horizontal="center" vertical="center" wrapText="1"/>
    </xf>
    <xf numFmtId="43" fontId="72" fillId="43" borderId="1" xfId="1" applyFont="1" applyFill="1" applyBorder="1" applyAlignment="1">
      <alignment horizontal="center" vertical="center" wrapText="1"/>
    </xf>
    <xf numFmtId="0" fontId="15" fillId="3" borderId="0" xfId="3" applyFont="1" applyFill="1" applyAlignment="1">
      <alignment horizontal="center"/>
    </xf>
    <xf numFmtId="0" fontId="30" fillId="0" borderId="1" xfId="11" applyFont="1" applyFill="1" applyBorder="1" applyAlignment="1">
      <alignment horizontal="center" vertical="center"/>
    </xf>
    <xf numFmtId="0" fontId="24" fillId="0" borderId="1" xfId="11" applyFont="1" applyBorder="1" applyAlignment="1">
      <alignment horizontal="center" vertical="center" wrapText="1"/>
    </xf>
    <xf numFmtId="171" fontId="24" fillId="42" borderId="1" xfId="11" applyNumberFormat="1" applyFont="1" applyFill="1" applyBorder="1" applyAlignment="1">
      <alignment horizontal="center" vertical="center"/>
    </xf>
    <xf numFmtId="4" fontId="24" fillId="43" borderId="1" xfId="11" applyNumberFormat="1" applyFont="1" applyFill="1" applyBorder="1" applyAlignment="1">
      <alignment horizontal="center" vertical="center"/>
    </xf>
    <xf numFmtId="0" fontId="18" fillId="5" borderId="5" xfId="3" applyFont="1" applyFill="1" applyBorder="1" applyAlignment="1">
      <alignment horizontal="center"/>
    </xf>
    <xf numFmtId="0" fontId="18" fillId="5" borderId="4" xfId="3" applyFont="1" applyFill="1" applyBorder="1" applyAlignment="1">
      <alignment horizontal="center"/>
    </xf>
    <xf numFmtId="0" fontId="16" fillId="0" borderId="0" xfId="3" applyFont="1" applyFill="1" applyAlignment="1">
      <alignment horizontal="right" vertical="center"/>
    </xf>
    <xf numFmtId="0" fontId="47" fillId="5" borderId="1" xfId="3" applyFont="1" applyFill="1" applyBorder="1" applyAlignment="1">
      <alignment horizontal="center" vertical="center" wrapText="1"/>
    </xf>
    <xf numFmtId="0" fontId="47" fillId="5" borderId="20" xfId="3" applyFont="1" applyFill="1" applyBorder="1" applyAlignment="1">
      <alignment horizontal="center" vertical="center" wrapText="1"/>
    </xf>
    <xf numFmtId="0" fontId="18" fillId="5" borderId="1" xfId="3" applyFont="1" applyFill="1" applyBorder="1" applyAlignment="1">
      <alignment horizontal="center" vertical="center"/>
    </xf>
    <xf numFmtId="0" fontId="15" fillId="3" borderId="5" xfId="3" applyFont="1" applyFill="1" applyBorder="1" applyAlignment="1">
      <alignment horizontal="center" wrapText="1"/>
    </xf>
    <xf numFmtId="0" fontId="18" fillId="3" borderId="4" xfId="3" applyFont="1" applyFill="1" applyBorder="1" applyAlignment="1">
      <alignment horizontal="center" wrapText="1"/>
    </xf>
    <xf numFmtId="0" fontId="18" fillId="3" borderId="6" xfId="3" applyFont="1" applyFill="1" applyBorder="1" applyAlignment="1">
      <alignment horizontal="center"/>
    </xf>
    <xf numFmtId="0" fontId="18" fillId="3" borderId="2" xfId="3" applyFont="1" applyFill="1" applyBorder="1" applyAlignment="1">
      <alignment horizontal="center"/>
    </xf>
    <xf numFmtId="0" fontId="18" fillId="5" borderId="6" xfId="3" applyFont="1" applyFill="1" applyBorder="1" applyAlignment="1">
      <alignment horizontal="center"/>
    </xf>
    <xf numFmtId="0" fontId="18" fillId="5" borderId="7" xfId="3" applyFont="1" applyFill="1" applyBorder="1" applyAlignment="1">
      <alignment horizontal="center"/>
    </xf>
    <xf numFmtId="0" fontId="18" fillId="3" borderId="6" xfId="3" applyFont="1" applyFill="1" applyBorder="1" applyAlignment="1">
      <alignment horizontal="center" wrapText="1"/>
    </xf>
    <xf numFmtId="0" fontId="18" fillId="3" borderId="7" xfId="3" applyFont="1" applyFill="1" applyBorder="1" applyAlignment="1">
      <alignment horizontal="center" wrapText="1"/>
    </xf>
    <xf numFmtId="0" fontId="18" fillId="3" borderId="2" xfId="3" applyFont="1" applyFill="1" applyBorder="1" applyAlignment="1">
      <alignment horizontal="center" wrapText="1"/>
    </xf>
    <xf numFmtId="0" fontId="15" fillId="3" borderId="3" xfId="3" applyFont="1" applyFill="1" applyBorder="1" applyAlignment="1">
      <alignment horizontal="center" wrapText="1"/>
    </xf>
    <xf numFmtId="0" fontId="47" fillId="0" borderId="0" xfId="3" applyFont="1" applyFill="1" applyBorder="1" applyAlignment="1">
      <alignment horizontal="center" wrapText="1"/>
    </xf>
    <xf numFmtId="0" fontId="47" fillId="0" borderId="3" xfId="3" applyFont="1" applyFill="1" applyBorder="1" applyAlignment="1">
      <alignment horizontal="center" wrapText="1"/>
    </xf>
    <xf numFmtId="0" fontId="47" fillId="5" borderId="6" xfId="3" applyFont="1" applyFill="1" applyBorder="1" applyAlignment="1">
      <alignment horizontal="center" vertical="center" wrapText="1"/>
    </xf>
    <xf numFmtId="0" fontId="47" fillId="5" borderId="5"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5" xfId="3" applyFont="1" applyFill="1" applyBorder="1" applyAlignment="1">
      <alignment horizontal="center" vertical="center" wrapText="1"/>
    </xf>
    <xf numFmtId="0" fontId="18" fillId="4" borderId="4" xfId="3" applyFont="1" applyFill="1" applyBorder="1" applyAlignment="1">
      <alignment horizontal="center" vertical="center" wrapText="1"/>
    </xf>
    <xf numFmtId="164" fontId="15" fillId="3" borderId="5" xfId="3" applyNumberFormat="1" applyFont="1" applyFill="1" applyBorder="1" applyAlignment="1">
      <alignment horizontal="center"/>
    </xf>
    <xf numFmtId="164" fontId="15" fillId="3" borderId="3" xfId="3" applyNumberFormat="1" applyFont="1" applyFill="1" applyBorder="1" applyAlignment="1">
      <alignment horizontal="center"/>
    </xf>
    <xf numFmtId="0" fontId="16" fillId="0" borderId="0" xfId="3" applyFont="1" applyFill="1" applyBorder="1" applyAlignment="1">
      <alignment horizontal="right" vertical="center"/>
    </xf>
    <xf numFmtId="0" fontId="18" fillId="0" borderId="0" xfId="3" applyFont="1" applyFill="1" applyBorder="1" applyAlignment="1">
      <alignment horizontal="left" wrapText="1"/>
    </xf>
    <xf numFmtId="0" fontId="24" fillId="0" borderId="0" xfId="3" applyFont="1" applyFill="1" applyAlignment="1">
      <alignment horizontal="left" vertical="top" wrapText="1"/>
    </xf>
    <xf numFmtId="0" fontId="18" fillId="5" borderId="6" xfId="3" applyFont="1" applyFill="1" applyBorder="1" applyAlignment="1">
      <alignment horizontal="center" vertical="center" wrapText="1"/>
    </xf>
    <xf numFmtId="0" fontId="18" fillId="5" borderId="7" xfId="3" applyFont="1" applyFill="1" applyBorder="1" applyAlignment="1">
      <alignment horizontal="center" vertical="center" wrapText="1"/>
    </xf>
    <xf numFmtId="0" fontId="18" fillId="5" borderId="21" xfId="3" applyFont="1" applyFill="1" applyBorder="1" applyAlignment="1">
      <alignment horizontal="center" vertical="center" wrapText="1"/>
    </xf>
    <xf numFmtId="0" fontId="18" fillId="5" borderId="22" xfId="3" applyFont="1" applyFill="1" applyBorder="1" applyAlignment="1">
      <alignment horizontal="center" vertical="center" wrapText="1"/>
    </xf>
    <xf numFmtId="164" fontId="15" fillId="3" borderId="21" xfId="3" applyNumberFormat="1" applyFont="1" applyFill="1" applyBorder="1" applyAlignment="1">
      <alignment horizontal="center" vertical="center"/>
    </xf>
    <xf numFmtId="164" fontId="15" fillId="3" borderId="22" xfId="3" applyNumberFormat="1" applyFont="1" applyFill="1" applyBorder="1" applyAlignment="1">
      <alignment horizontal="center" vertical="center"/>
    </xf>
    <xf numFmtId="0" fontId="35" fillId="0" borderId="0" xfId="3" applyFont="1" applyFill="1" applyAlignment="1">
      <alignment horizontal="center" wrapText="1"/>
    </xf>
    <xf numFmtId="0" fontId="35" fillId="0" borderId="3" xfId="3" applyFont="1" applyFill="1" applyBorder="1" applyAlignment="1">
      <alignment horizontal="center" wrapText="1"/>
    </xf>
    <xf numFmtId="0" fontId="35" fillId="0" borderId="0" xfId="3" applyFont="1" applyFill="1" applyBorder="1" applyAlignment="1">
      <alignment horizontal="center" wrapText="1"/>
    </xf>
    <xf numFmtId="0" fontId="18" fillId="5" borderId="21" xfId="3" applyFont="1" applyFill="1" applyBorder="1" applyAlignment="1">
      <alignment horizontal="center" vertical="center"/>
    </xf>
    <xf numFmtId="0" fontId="18" fillId="5" borderId="22" xfId="3" applyFont="1" applyFill="1" applyBorder="1" applyAlignment="1">
      <alignment horizontal="center" vertical="center"/>
    </xf>
    <xf numFmtId="0" fontId="18" fillId="5" borderId="1" xfId="3" applyFont="1" applyFill="1" applyBorder="1" applyAlignment="1">
      <alignment horizontal="center" vertical="center" wrapText="1"/>
    </xf>
    <xf numFmtId="0" fontId="18" fillId="5" borderId="16" xfId="3" applyFont="1" applyFill="1" applyBorder="1" applyAlignment="1">
      <alignment horizontal="center" vertical="center" wrapText="1"/>
    </xf>
    <xf numFmtId="0" fontId="18" fillId="3" borderId="7" xfId="3" applyFont="1" applyFill="1" applyBorder="1" applyAlignment="1">
      <alignment horizontal="center"/>
    </xf>
    <xf numFmtId="0" fontId="16" fillId="3" borderId="0" xfId="3" applyFont="1" applyFill="1" applyAlignment="1">
      <alignment horizontal="left" vertical="center"/>
    </xf>
    <xf numFmtId="0" fontId="28" fillId="0" borderId="0" xfId="3" applyFont="1" applyFill="1" applyAlignment="1">
      <alignment horizontal="center" wrapText="1"/>
    </xf>
    <xf numFmtId="0" fontId="28" fillId="0" borderId="3" xfId="3" applyFont="1" applyFill="1" applyBorder="1" applyAlignment="1">
      <alignment horizontal="center" wrapText="1"/>
    </xf>
    <xf numFmtId="0" fontId="28" fillId="0" borderId="0" xfId="3" applyFont="1" applyFill="1" applyBorder="1" applyAlignment="1">
      <alignment horizontal="center" wrapText="1"/>
    </xf>
    <xf numFmtId="0" fontId="16" fillId="3" borderId="0" xfId="2" applyFont="1" applyFill="1" applyAlignment="1">
      <alignment horizontal="left" vertical="center"/>
    </xf>
    <xf numFmtId="0" fontId="24" fillId="3" borderId="0" xfId="2" applyFont="1" applyFill="1" applyBorder="1" applyAlignment="1">
      <alignment horizontal="left" wrapText="1"/>
    </xf>
    <xf numFmtId="0" fontId="18" fillId="3" borderId="18" xfId="2" applyFont="1" applyFill="1" applyBorder="1" applyAlignment="1">
      <alignment horizontal="right"/>
    </xf>
    <xf numFmtId="0" fontId="18" fillId="3" borderId="19" xfId="2" applyFont="1" applyFill="1" applyBorder="1" applyAlignment="1">
      <alignment horizontal="right"/>
    </xf>
    <xf numFmtId="0" fontId="18" fillId="3" borderId="20" xfId="2" applyFont="1" applyFill="1" applyBorder="1" applyAlignment="1">
      <alignment horizontal="right"/>
    </xf>
    <xf numFmtId="0" fontId="18" fillId="7" borderId="16" xfId="2" applyFont="1" applyFill="1" applyBorder="1" applyAlignment="1">
      <alignment horizontal="center" vertical="center"/>
    </xf>
    <xf numFmtId="0" fontId="18" fillId="7" borderId="18" xfId="2" applyFont="1" applyFill="1" applyBorder="1" applyAlignment="1">
      <alignment horizontal="center" vertical="center"/>
    </xf>
    <xf numFmtId="0" fontId="18" fillId="7" borderId="19" xfId="2" applyFont="1" applyFill="1" applyBorder="1" applyAlignment="1">
      <alignment horizontal="center" vertical="center"/>
    </xf>
    <xf numFmtId="0" fontId="18" fillId="7" borderId="20" xfId="2" applyFont="1" applyFill="1" applyBorder="1" applyAlignment="1">
      <alignment horizontal="center" vertical="center"/>
    </xf>
    <xf numFmtId="0" fontId="16" fillId="0" borderId="0" xfId="3" applyFont="1" applyFill="1" applyAlignment="1">
      <alignment horizontal="right"/>
    </xf>
    <xf numFmtId="0" fontId="22" fillId="3" borderId="0" xfId="3" applyFont="1" applyFill="1" applyAlignment="1">
      <alignment horizontal="left" vertical="top" wrapText="1"/>
    </xf>
    <xf numFmtId="0" fontId="28" fillId="3" borderId="0" xfId="3" applyFont="1" applyFill="1" applyAlignment="1">
      <alignment horizontal="center" wrapText="1"/>
    </xf>
    <xf numFmtId="0" fontId="28" fillId="3" borderId="3" xfId="3" applyFont="1" applyFill="1" applyBorder="1" applyAlignment="1">
      <alignment horizontal="center" wrapText="1"/>
    </xf>
    <xf numFmtId="0" fontId="33" fillId="6" borderId="1" xfId="0" applyFont="1" applyFill="1" applyBorder="1" applyAlignment="1">
      <alignment horizontal="center" vertical="center"/>
    </xf>
    <xf numFmtId="0" fontId="18" fillId="3" borderId="6" xfId="3" applyFont="1" applyFill="1" applyBorder="1" applyAlignment="1">
      <alignment horizontal="center" vertical="center"/>
    </xf>
    <xf numFmtId="0" fontId="18" fillId="3" borderId="2" xfId="3" applyFont="1" applyFill="1" applyBorder="1" applyAlignment="1">
      <alignment horizontal="center" vertical="center"/>
    </xf>
    <xf numFmtId="0" fontId="18" fillId="3" borderId="6" xfId="3" applyFont="1" applyFill="1" applyBorder="1" applyAlignment="1">
      <alignment horizontal="center" vertical="center" wrapText="1"/>
    </xf>
    <xf numFmtId="0" fontId="18" fillId="3" borderId="7"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5" borderId="6" xfId="3" applyFont="1" applyFill="1" applyBorder="1" applyAlignment="1">
      <alignment horizontal="center" vertical="center"/>
    </xf>
    <xf numFmtId="0" fontId="18" fillId="5" borderId="7" xfId="3" applyFont="1" applyFill="1" applyBorder="1" applyAlignment="1">
      <alignment horizontal="center" vertical="center"/>
    </xf>
    <xf numFmtId="0" fontId="22" fillId="0" borderId="1" xfId="0" applyNumberFormat="1" applyFont="1" applyBorder="1" applyAlignment="1">
      <alignment horizontal="left"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22" fillId="0" borderId="1" xfId="0" applyNumberFormat="1" applyFont="1" applyBorder="1" applyAlignment="1">
      <alignment horizontal="left" vertical="center" wrapText="1"/>
    </xf>
    <xf numFmtId="4" fontId="41" fillId="0" borderId="1" xfId="3" applyNumberFormat="1" applyFont="1" applyFill="1" applyBorder="1" applyAlignment="1">
      <alignment horizontal="center"/>
    </xf>
    <xf numFmtId="4" fontId="42" fillId="5" borderId="1" xfId="3" applyNumberFormat="1" applyFont="1" applyFill="1" applyBorder="1" applyAlignment="1">
      <alignment horizontal="center"/>
    </xf>
    <xf numFmtId="43" fontId="72" fillId="5" borderId="1" xfId="1" applyFont="1" applyFill="1" applyBorder="1" applyAlignment="1">
      <alignment horizontal="center" vertical="center" wrapText="1"/>
    </xf>
    <xf numFmtId="4" fontId="24" fillId="0" borderId="1" xfId="11" applyNumberFormat="1" applyFont="1" applyFill="1" applyBorder="1" applyAlignment="1">
      <alignment horizontal="center" vertical="center"/>
    </xf>
    <xf numFmtId="0" fontId="30" fillId="0" borderId="0" xfId="11" applyFont="1" applyFill="1" applyBorder="1" applyAlignment="1">
      <alignment horizontal="left" vertical="top" wrapText="1"/>
    </xf>
    <xf numFmtId="0" fontId="30" fillId="0" borderId="0" xfId="11" applyFont="1" applyFill="1" applyBorder="1" applyAlignment="1">
      <alignment horizontal="left" vertical="top" wrapText="1"/>
    </xf>
  </cellXfs>
  <cellStyles count="2951">
    <cellStyle name="20% - Accent1" xfId="33" builtinId="30" customBuiltin="1"/>
    <cellStyle name="20% - Accent1 10" xfId="2926" xr:uid="{00000000-0005-0000-0000-00006E0B0000}"/>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2 2 2" xfId="2757" xr:uid="{00000000-0005-0000-0000-000043000000}"/>
    <cellStyle name="20% - Accent1 2 2 2 2 3" xfId="2035" xr:uid="{00000000-0005-0000-0000-000043000000}"/>
    <cellStyle name="20% - Accent1 2 2 2 3" xfId="965" xr:uid="{00000000-0005-0000-0000-000043000000}"/>
    <cellStyle name="20% - Accent1 2 2 2 3 2" xfId="2409" xr:uid="{00000000-0005-0000-0000-000043000000}"/>
    <cellStyle name="20% - Accent1 2 2 2 4" xfId="1687"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2 2 2" xfId="2873" xr:uid="{00000000-0005-0000-0000-000043000000}"/>
    <cellStyle name="20% - Accent1 2 2 3 2 3" xfId="2151" xr:uid="{00000000-0005-0000-0000-000043000000}"/>
    <cellStyle name="20% - Accent1 2 2 3 3" xfId="1081" xr:uid="{00000000-0005-0000-0000-000043000000}"/>
    <cellStyle name="20% - Accent1 2 2 3 3 2" xfId="2525" xr:uid="{00000000-0005-0000-0000-000043000000}"/>
    <cellStyle name="20% - Accent1 2 2 3 4" xfId="1803" xr:uid="{00000000-0005-0000-0000-000043000000}"/>
    <cellStyle name="20% - Accent1 2 2 4" xfId="475" xr:uid="{00000000-0005-0000-0000-000043000000}"/>
    <cellStyle name="20% - Accent1 2 2 4 2" xfId="1197" xr:uid="{00000000-0005-0000-0000-000043000000}"/>
    <cellStyle name="20% - Accent1 2 2 4 2 2" xfId="2641" xr:uid="{00000000-0005-0000-0000-000043000000}"/>
    <cellStyle name="20% - Accent1 2 2 4 3" xfId="1919" xr:uid="{00000000-0005-0000-0000-000043000000}"/>
    <cellStyle name="20% - Accent1 2 2 5" xfId="849" xr:uid="{00000000-0005-0000-0000-000043000000}"/>
    <cellStyle name="20% - Accent1 2 2 5 2" xfId="2293" xr:uid="{00000000-0005-0000-0000-000043000000}"/>
    <cellStyle name="20% - Accent1 2 2 6" xfId="1571"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2 2 2" xfId="2699" xr:uid="{00000000-0005-0000-0000-000043000000}"/>
    <cellStyle name="20% - Accent1 2 3 2 3" xfId="1977" xr:uid="{00000000-0005-0000-0000-000043000000}"/>
    <cellStyle name="20% - Accent1 2 3 3" xfId="907" xr:uid="{00000000-0005-0000-0000-000043000000}"/>
    <cellStyle name="20% - Accent1 2 3 3 2" xfId="2351" xr:uid="{00000000-0005-0000-0000-000043000000}"/>
    <cellStyle name="20% - Accent1 2 3 4" xfId="1629"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2 2 2" xfId="2815" xr:uid="{00000000-0005-0000-0000-000043000000}"/>
    <cellStyle name="20% - Accent1 2 4 2 3" xfId="2093" xr:uid="{00000000-0005-0000-0000-000043000000}"/>
    <cellStyle name="20% - Accent1 2 4 3" xfId="1023" xr:uid="{00000000-0005-0000-0000-000043000000}"/>
    <cellStyle name="20% - Accent1 2 4 3 2" xfId="2467" xr:uid="{00000000-0005-0000-0000-000043000000}"/>
    <cellStyle name="20% - Accent1 2 4 4" xfId="1745" xr:uid="{00000000-0005-0000-0000-000043000000}"/>
    <cellStyle name="20% - Accent1 2 5" xfId="417" xr:uid="{00000000-0005-0000-0000-000043000000}"/>
    <cellStyle name="20% - Accent1 2 5 2" xfId="1139" xr:uid="{00000000-0005-0000-0000-000043000000}"/>
    <cellStyle name="20% - Accent1 2 5 2 2" xfId="2583" xr:uid="{00000000-0005-0000-0000-000043000000}"/>
    <cellStyle name="20% - Accent1 2 5 3" xfId="1861" xr:uid="{00000000-0005-0000-0000-000043000000}"/>
    <cellStyle name="20% - Accent1 2 6" xfId="791" xr:uid="{00000000-0005-0000-0000-000043000000}"/>
    <cellStyle name="20% - Accent1 2 6 2" xfId="2235" xr:uid="{00000000-0005-0000-0000-000043000000}"/>
    <cellStyle name="20% - Accent1 2 7" xfId="1513"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2 2 2" xfId="2726" xr:uid="{00000000-0005-0000-0000-00005E000000}"/>
    <cellStyle name="20% - Accent1 3 2 2 3" xfId="2004" xr:uid="{00000000-0005-0000-0000-00005E000000}"/>
    <cellStyle name="20% - Accent1 3 2 3" xfId="934" xr:uid="{00000000-0005-0000-0000-00005E000000}"/>
    <cellStyle name="20% - Accent1 3 2 3 2" xfId="2378" xr:uid="{00000000-0005-0000-0000-00005E000000}"/>
    <cellStyle name="20% - Accent1 3 2 4" xfId="1656"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2 2 2" xfId="2842" xr:uid="{00000000-0005-0000-0000-00005E000000}"/>
    <cellStyle name="20% - Accent1 3 3 2 3" xfId="2120" xr:uid="{00000000-0005-0000-0000-00005E000000}"/>
    <cellStyle name="20% - Accent1 3 3 3" xfId="1050" xr:uid="{00000000-0005-0000-0000-00005E000000}"/>
    <cellStyle name="20% - Accent1 3 3 3 2" xfId="2494" xr:uid="{00000000-0005-0000-0000-00005E000000}"/>
    <cellStyle name="20% - Accent1 3 3 4" xfId="1772" xr:uid="{00000000-0005-0000-0000-00005E000000}"/>
    <cellStyle name="20% - Accent1 3 4" xfId="444" xr:uid="{00000000-0005-0000-0000-00005E000000}"/>
    <cellStyle name="20% - Accent1 3 4 2" xfId="1166" xr:uid="{00000000-0005-0000-0000-00005E000000}"/>
    <cellStyle name="20% - Accent1 3 4 2 2" xfId="2610" xr:uid="{00000000-0005-0000-0000-00005E000000}"/>
    <cellStyle name="20% - Accent1 3 4 3" xfId="1888" xr:uid="{00000000-0005-0000-0000-00005E000000}"/>
    <cellStyle name="20% - Accent1 3 5" xfId="818" xr:uid="{00000000-0005-0000-0000-00005E000000}"/>
    <cellStyle name="20% - Accent1 3 5 2" xfId="2262" xr:uid="{00000000-0005-0000-0000-00005E000000}"/>
    <cellStyle name="20% - Accent1 3 6" xfId="1540"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2 2 2" xfId="2668" xr:uid="{00000000-0005-0000-0000-000098000000}"/>
    <cellStyle name="20% - Accent1 4 2 3" xfId="1946" xr:uid="{00000000-0005-0000-0000-000098000000}"/>
    <cellStyle name="20% - Accent1 4 3" xfId="876" xr:uid="{00000000-0005-0000-0000-000098000000}"/>
    <cellStyle name="20% - Accent1 4 3 2" xfId="2320" xr:uid="{00000000-0005-0000-0000-000098000000}"/>
    <cellStyle name="20% - Accent1 4 4" xfId="1598"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2 2 2" xfId="2784" xr:uid="{00000000-0005-0000-0000-00000C010000}"/>
    <cellStyle name="20% - Accent1 5 2 3" xfId="2062" xr:uid="{00000000-0005-0000-0000-00000C010000}"/>
    <cellStyle name="20% - Accent1 5 3" xfId="992" xr:uid="{00000000-0005-0000-0000-00000C010000}"/>
    <cellStyle name="20% - Accent1 5 3 2" xfId="2436" xr:uid="{00000000-0005-0000-0000-00000C010000}"/>
    <cellStyle name="20% - Accent1 5 4" xfId="1714" xr:uid="{00000000-0005-0000-0000-00000C010000}"/>
    <cellStyle name="20% - Accent1 6" xfId="386" xr:uid="{00000000-0005-0000-0000-000082010000}"/>
    <cellStyle name="20% - Accent1 6 2" xfId="1108" xr:uid="{00000000-0005-0000-0000-000082010000}"/>
    <cellStyle name="20% - Accent1 6 2 2" xfId="2552" xr:uid="{00000000-0005-0000-0000-000082010000}"/>
    <cellStyle name="20% - Accent1 6 3" xfId="1830" xr:uid="{00000000-0005-0000-0000-000082010000}"/>
    <cellStyle name="20% - Accent1 7" xfId="736" xr:uid="{00000000-0005-0000-0000-0000DC020000}"/>
    <cellStyle name="20% - Accent1 7 2" xfId="1458" xr:uid="{00000000-0005-0000-0000-0000DC020000}"/>
    <cellStyle name="20% - Accent1 7 2 2" xfId="2902" xr:uid="{00000000-0005-0000-0000-0000DC020000}"/>
    <cellStyle name="20% - Accent1 7 3" xfId="2180" xr:uid="{00000000-0005-0000-0000-0000DC020000}"/>
    <cellStyle name="20% - Accent1 8" xfId="760" xr:uid="{00000000-0005-0000-0000-0000F8020000}"/>
    <cellStyle name="20% - Accent1 8 2" xfId="2204" xr:uid="{00000000-0005-0000-0000-0000F8020000}"/>
    <cellStyle name="20% - Accent1 9" xfId="1482" xr:uid="{00000000-0005-0000-0000-0000C8050000}"/>
    <cellStyle name="20% - Accent2" xfId="37" builtinId="34" customBuiltin="1"/>
    <cellStyle name="20% - Accent2 10" xfId="2929" xr:uid="{00000000-0005-0000-0000-00006F0B0000}"/>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2 2 2" xfId="2760" xr:uid="{00000000-0005-0000-0000-000044000000}"/>
    <cellStyle name="20% - Accent2 2 2 2 2 3" xfId="2038" xr:uid="{00000000-0005-0000-0000-000044000000}"/>
    <cellStyle name="20% - Accent2 2 2 2 3" xfId="968" xr:uid="{00000000-0005-0000-0000-000044000000}"/>
    <cellStyle name="20% - Accent2 2 2 2 3 2" xfId="2412" xr:uid="{00000000-0005-0000-0000-000044000000}"/>
    <cellStyle name="20% - Accent2 2 2 2 4" xfId="1690"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2 2 2" xfId="2876" xr:uid="{00000000-0005-0000-0000-000044000000}"/>
    <cellStyle name="20% - Accent2 2 2 3 2 3" xfId="2154" xr:uid="{00000000-0005-0000-0000-000044000000}"/>
    <cellStyle name="20% - Accent2 2 2 3 3" xfId="1084" xr:uid="{00000000-0005-0000-0000-000044000000}"/>
    <cellStyle name="20% - Accent2 2 2 3 3 2" xfId="2528" xr:uid="{00000000-0005-0000-0000-000044000000}"/>
    <cellStyle name="20% - Accent2 2 2 3 4" xfId="1806" xr:uid="{00000000-0005-0000-0000-000044000000}"/>
    <cellStyle name="20% - Accent2 2 2 4" xfId="478" xr:uid="{00000000-0005-0000-0000-000044000000}"/>
    <cellStyle name="20% - Accent2 2 2 4 2" xfId="1200" xr:uid="{00000000-0005-0000-0000-000044000000}"/>
    <cellStyle name="20% - Accent2 2 2 4 2 2" xfId="2644" xr:uid="{00000000-0005-0000-0000-000044000000}"/>
    <cellStyle name="20% - Accent2 2 2 4 3" xfId="1922" xr:uid="{00000000-0005-0000-0000-000044000000}"/>
    <cellStyle name="20% - Accent2 2 2 5" xfId="852" xr:uid="{00000000-0005-0000-0000-000044000000}"/>
    <cellStyle name="20% - Accent2 2 2 5 2" xfId="2296" xr:uid="{00000000-0005-0000-0000-000044000000}"/>
    <cellStyle name="20% - Accent2 2 2 6" xfId="1574"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2 2 2" xfId="2702" xr:uid="{00000000-0005-0000-0000-000044000000}"/>
    <cellStyle name="20% - Accent2 2 3 2 3" xfId="1980" xr:uid="{00000000-0005-0000-0000-000044000000}"/>
    <cellStyle name="20% - Accent2 2 3 3" xfId="910" xr:uid="{00000000-0005-0000-0000-000044000000}"/>
    <cellStyle name="20% - Accent2 2 3 3 2" xfId="2354" xr:uid="{00000000-0005-0000-0000-000044000000}"/>
    <cellStyle name="20% - Accent2 2 3 4" xfId="1632"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2 2 2" xfId="2818" xr:uid="{00000000-0005-0000-0000-000044000000}"/>
    <cellStyle name="20% - Accent2 2 4 2 3" xfId="2096" xr:uid="{00000000-0005-0000-0000-000044000000}"/>
    <cellStyle name="20% - Accent2 2 4 3" xfId="1026" xr:uid="{00000000-0005-0000-0000-000044000000}"/>
    <cellStyle name="20% - Accent2 2 4 3 2" xfId="2470" xr:uid="{00000000-0005-0000-0000-000044000000}"/>
    <cellStyle name="20% - Accent2 2 4 4" xfId="1748" xr:uid="{00000000-0005-0000-0000-000044000000}"/>
    <cellStyle name="20% - Accent2 2 5" xfId="420" xr:uid="{00000000-0005-0000-0000-000044000000}"/>
    <cellStyle name="20% - Accent2 2 5 2" xfId="1142" xr:uid="{00000000-0005-0000-0000-000044000000}"/>
    <cellStyle name="20% - Accent2 2 5 2 2" xfId="2586" xr:uid="{00000000-0005-0000-0000-000044000000}"/>
    <cellStyle name="20% - Accent2 2 5 3" xfId="1864" xr:uid="{00000000-0005-0000-0000-000044000000}"/>
    <cellStyle name="20% - Accent2 2 6" xfId="794" xr:uid="{00000000-0005-0000-0000-000044000000}"/>
    <cellStyle name="20% - Accent2 2 6 2" xfId="2238" xr:uid="{00000000-0005-0000-0000-000044000000}"/>
    <cellStyle name="20% - Accent2 2 7" xfId="1516"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2 2 2" xfId="2729" xr:uid="{00000000-0005-0000-0000-000060000000}"/>
    <cellStyle name="20% - Accent2 3 2 2 3" xfId="2007" xr:uid="{00000000-0005-0000-0000-000060000000}"/>
    <cellStyle name="20% - Accent2 3 2 3" xfId="937" xr:uid="{00000000-0005-0000-0000-000060000000}"/>
    <cellStyle name="20% - Accent2 3 2 3 2" xfId="2381" xr:uid="{00000000-0005-0000-0000-000060000000}"/>
    <cellStyle name="20% - Accent2 3 2 4" xfId="1659"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2 2 2" xfId="2845" xr:uid="{00000000-0005-0000-0000-000060000000}"/>
    <cellStyle name="20% - Accent2 3 3 2 3" xfId="2123" xr:uid="{00000000-0005-0000-0000-000060000000}"/>
    <cellStyle name="20% - Accent2 3 3 3" xfId="1053" xr:uid="{00000000-0005-0000-0000-000060000000}"/>
    <cellStyle name="20% - Accent2 3 3 3 2" xfId="2497" xr:uid="{00000000-0005-0000-0000-000060000000}"/>
    <cellStyle name="20% - Accent2 3 3 4" xfId="1775" xr:uid="{00000000-0005-0000-0000-000060000000}"/>
    <cellStyle name="20% - Accent2 3 4" xfId="447" xr:uid="{00000000-0005-0000-0000-000060000000}"/>
    <cellStyle name="20% - Accent2 3 4 2" xfId="1169" xr:uid="{00000000-0005-0000-0000-000060000000}"/>
    <cellStyle name="20% - Accent2 3 4 2 2" xfId="2613" xr:uid="{00000000-0005-0000-0000-000060000000}"/>
    <cellStyle name="20% - Accent2 3 4 3" xfId="1891" xr:uid="{00000000-0005-0000-0000-000060000000}"/>
    <cellStyle name="20% - Accent2 3 5" xfId="821" xr:uid="{00000000-0005-0000-0000-000060000000}"/>
    <cellStyle name="20% - Accent2 3 5 2" xfId="2265" xr:uid="{00000000-0005-0000-0000-000060000000}"/>
    <cellStyle name="20% - Accent2 3 6" xfId="1543"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2 2 2" xfId="2671" xr:uid="{00000000-0005-0000-0000-00009C000000}"/>
    <cellStyle name="20% - Accent2 4 2 3" xfId="1949" xr:uid="{00000000-0005-0000-0000-00009C000000}"/>
    <cellStyle name="20% - Accent2 4 3" xfId="879" xr:uid="{00000000-0005-0000-0000-00009C000000}"/>
    <cellStyle name="20% - Accent2 4 3 2" xfId="2323" xr:uid="{00000000-0005-0000-0000-00009C000000}"/>
    <cellStyle name="20% - Accent2 4 4" xfId="1601"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2 2 2" xfId="2787" xr:uid="{00000000-0005-0000-0000-000010010000}"/>
    <cellStyle name="20% - Accent2 5 2 3" xfId="2065" xr:uid="{00000000-0005-0000-0000-000010010000}"/>
    <cellStyle name="20% - Accent2 5 3" xfId="995" xr:uid="{00000000-0005-0000-0000-000010010000}"/>
    <cellStyle name="20% - Accent2 5 3 2" xfId="2439" xr:uid="{00000000-0005-0000-0000-000010010000}"/>
    <cellStyle name="20% - Accent2 5 4" xfId="1717" xr:uid="{00000000-0005-0000-0000-000010010000}"/>
    <cellStyle name="20% - Accent2 6" xfId="389" xr:uid="{00000000-0005-0000-0000-00008E010000}"/>
    <cellStyle name="20% - Accent2 6 2" xfId="1111" xr:uid="{00000000-0005-0000-0000-00008E010000}"/>
    <cellStyle name="20% - Accent2 6 2 2" xfId="2555" xr:uid="{00000000-0005-0000-0000-00008E010000}"/>
    <cellStyle name="20% - Accent2 6 3" xfId="1833" xr:uid="{00000000-0005-0000-0000-00008E010000}"/>
    <cellStyle name="20% - Accent2 7" xfId="739" xr:uid="{00000000-0005-0000-0000-0000DD020000}"/>
    <cellStyle name="20% - Accent2 7 2" xfId="1461" xr:uid="{00000000-0005-0000-0000-0000DD020000}"/>
    <cellStyle name="20% - Accent2 7 2 2" xfId="2905" xr:uid="{00000000-0005-0000-0000-0000DD020000}"/>
    <cellStyle name="20% - Accent2 7 3" xfId="2183" xr:uid="{00000000-0005-0000-0000-0000DD020000}"/>
    <cellStyle name="20% - Accent2 8" xfId="763" xr:uid="{00000000-0005-0000-0000-000011030000}"/>
    <cellStyle name="20% - Accent2 8 2" xfId="2207" xr:uid="{00000000-0005-0000-0000-000011030000}"/>
    <cellStyle name="20% - Accent2 9" xfId="1485" xr:uid="{00000000-0005-0000-0000-0000FA050000}"/>
    <cellStyle name="20% - Accent3" xfId="41" builtinId="38" customBuiltin="1"/>
    <cellStyle name="20% - Accent3 10" xfId="2932" xr:uid="{00000000-0005-0000-0000-0000700B0000}"/>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2 2 2" xfId="2763" xr:uid="{00000000-0005-0000-0000-000045000000}"/>
    <cellStyle name="20% - Accent3 2 2 2 2 3" xfId="2041" xr:uid="{00000000-0005-0000-0000-000045000000}"/>
    <cellStyle name="20% - Accent3 2 2 2 3" xfId="971" xr:uid="{00000000-0005-0000-0000-000045000000}"/>
    <cellStyle name="20% - Accent3 2 2 2 3 2" xfId="2415" xr:uid="{00000000-0005-0000-0000-000045000000}"/>
    <cellStyle name="20% - Accent3 2 2 2 4" xfId="1693"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2 2 2" xfId="2879" xr:uid="{00000000-0005-0000-0000-000045000000}"/>
    <cellStyle name="20% - Accent3 2 2 3 2 3" xfId="2157" xr:uid="{00000000-0005-0000-0000-000045000000}"/>
    <cellStyle name="20% - Accent3 2 2 3 3" xfId="1087" xr:uid="{00000000-0005-0000-0000-000045000000}"/>
    <cellStyle name="20% - Accent3 2 2 3 3 2" xfId="2531" xr:uid="{00000000-0005-0000-0000-000045000000}"/>
    <cellStyle name="20% - Accent3 2 2 3 4" xfId="1809" xr:uid="{00000000-0005-0000-0000-000045000000}"/>
    <cellStyle name="20% - Accent3 2 2 4" xfId="481" xr:uid="{00000000-0005-0000-0000-000045000000}"/>
    <cellStyle name="20% - Accent3 2 2 4 2" xfId="1203" xr:uid="{00000000-0005-0000-0000-000045000000}"/>
    <cellStyle name="20% - Accent3 2 2 4 2 2" xfId="2647" xr:uid="{00000000-0005-0000-0000-000045000000}"/>
    <cellStyle name="20% - Accent3 2 2 4 3" xfId="1925" xr:uid="{00000000-0005-0000-0000-000045000000}"/>
    <cellStyle name="20% - Accent3 2 2 5" xfId="855" xr:uid="{00000000-0005-0000-0000-000045000000}"/>
    <cellStyle name="20% - Accent3 2 2 5 2" xfId="2299" xr:uid="{00000000-0005-0000-0000-000045000000}"/>
    <cellStyle name="20% - Accent3 2 2 6" xfId="1577"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2 2 2" xfId="2705" xr:uid="{00000000-0005-0000-0000-000045000000}"/>
    <cellStyle name="20% - Accent3 2 3 2 3" xfId="1983" xr:uid="{00000000-0005-0000-0000-000045000000}"/>
    <cellStyle name="20% - Accent3 2 3 3" xfId="913" xr:uid="{00000000-0005-0000-0000-000045000000}"/>
    <cellStyle name="20% - Accent3 2 3 3 2" xfId="2357" xr:uid="{00000000-0005-0000-0000-000045000000}"/>
    <cellStyle name="20% - Accent3 2 3 4" xfId="1635"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2 2 2" xfId="2821" xr:uid="{00000000-0005-0000-0000-000045000000}"/>
    <cellStyle name="20% - Accent3 2 4 2 3" xfId="2099" xr:uid="{00000000-0005-0000-0000-000045000000}"/>
    <cellStyle name="20% - Accent3 2 4 3" xfId="1029" xr:uid="{00000000-0005-0000-0000-000045000000}"/>
    <cellStyle name="20% - Accent3 2 4 3 2" xfId="2473" xr:uid="{00000000-0005-0000-0000-000045000000}"/>
    <cellStyle name="20% - Accent3 2 4 4" xfId="1751" xr:uid="{00000000-0005-0000-0000-000045000000}"/>
    <cellStyle name="20% - Accent3 2 5" xfId="423" xr:uid="{00000000-0005-0000-0000-000045000000}"/>
    <cellStyle name="20% - Accent3 2 5 2" xfId="1145" xr:uid="{00000000-0005-0000-0000-000045000000}"/>
    <cellStyle name="20% - Accent3 2 5 2 2" xfId="2589" xr:uid="{00000000-0005-0000-0000-000045000000}"/>
    <cellStyle name="20% - Accent3 2 5 3" xfId="1867" xr:uid="{00000000-0005-0000-0000-000045000000}"/>
    <cellStyle name="20% - Accent3 2 6" xfId="797" xr:uid="{00000000-0005-0000-0000-000045000000}"/>
    <cellStyle name="20% - Accent3 2 6 2" xfId="2241" xr:uid="{00000000-0005-0000-0000-000045000000}"/>
    <cellStyle name="20% - Accent3 2 7" xfId="1519"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2 2 2" xfId="2732" xr:uid="{00000000-0005-0000-0000-000062000000}"/>
    <cellStyle name="20% - Accent3 3 2 2 3" xfId="2010" xr:uid="{00000000-0005-0000-0000-000062000000}"/>
    <cellStyle name="20% - Accent3 3 2 3" xfId="940" xr:uid="{00000000-0005-0000-0000-000062000000}"/>
    <cellStyle name="20% - Accent3 3 2 3 2" xfId="2384" xr:uid="{00000000-0005-0000-0000-000062000000}"/>
    <cellStyle name="20% - Accent3 3 2 4" xfId="1662"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2 2 2" xfId="2848" xr:uid="{00000000-0005-0000-0000-000062000000}"/>
    <cellStyle name="20% - Accent3 3 3 2 3" xfId="2126" xr:uid="{00000000-0005-0000-0000-000062000000}"/>
    <cellStyle name="20% - Accent3 3 3 3" xfId="1056" xr:uid="{00000000-0005-0000-0000-000062000000}"/>
    <cellStyle name="20% - Accent3 3 3 3 2" xfId="2500" xr:uid="{00000000-0005-0000-0000-000062000000}"/>
    <cellStyle name="20% - Accent3 3 3 4" xfId="1778" xr:uid="{00000000-0005-0000-0000-000062000000}"/>
    <cellStyle name="20% - Accent3 3 4" xfId="450" xr:uid="{00000000-0005-0000-0000-000062000000}"/>
    <cellStyle name="20% - Accent3 3 4 2" xfId="1172" xr:uid="{00000000-0005-0000-0000-000062000000}"/>
    <cellStyle name="20% - Accent3 3 4 2 2" xfId="2616" xr:uid="{00000000-0005-0000-0000-000062000000}"/>
    <cellStyle name="20% - Accent3 3 4 3" xfId="1894" xr:uid="{00000000-0005-0000-0000-000062000000}"/>
    <cellStyle name="20% - Accent3 3 5" xfId="824" xr:uid="{00000000-0005-0000-0000-000062000000}"/>
    <cellStyle name="20% - Accent3 3 5 2" xfId="2268" xr:uid="{00000000-0005-0000-0000-000062000000}"/>
    <cellStyle name="20% - Accent3 3 6" xfId="1546"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2 2 2" xfId="2674" xr:uid="{00000000-0005-0000-0000-0000A0000000}"/>
    <cellStyle name="20% - Accent3 4 2 3" xfId="1952" xr:uid="{00000000-0005-0000-0000-0000A0000000}"/>
    <cellStyle name="20% - Accent3 4 3" xfId="882" xr:uid="{00000000-0005-0000-0000-0000A0000000}"/>
    <cellStyle name="20% - Accent3 4 3 2" xfId="2326" xr:uid="{00000000-0005-0000-0000-0000A0000000}"/>
    <cellStyle name="20% - Accent3 4 4" xfId="1604"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2 2 2" xfId="2790" xr:uid="{00000000-0005-0000-0000-000014010000}"/>
    <cellStyle name="20% - Accent3 5 2 3" xfId="2068" xr:uid="{00000000-0005-0000-0000-000014010000}"/>
    <cellStyle name="20% - Accent3 5 3" xfId="998" xr:uid="{00000000-0005-0000-0000-000014010000}"/>
    <cellStyle name="20% - Accent3 5 3 2" xfId="2442" xr:uid="{00000000-0005-0000-0000-000014010000}"/>
    <cellStyle name="20% - Accent3 5 4" xfId="1720" xr:uid="{00000000-0005-0000-0000-000014010000}"/>
    <cellStyle name="20% - Accent3 6" xfId="392" xr:uid="{00000000-0005-0000-0000-00009A010000}"/>
    <cellStyle name="20% - Accent3 6 2" xfId="1114" xr:uid="{00000000-0005-0000-0000-00009A010000}"/>
    <cellStyle name="20% - Accent3 6 2 2" xfId="2558" xr:uid="{00000000-0005-0000-0000-00009A010000}"/>
    <cellStyle name="20% - Accent3 6 3" xfId="1836" xr:uid="{00000000-0005-0000-0000-00009A010000}"/>
    <cellStyle name="20% - Accent3 7" xfId="742" xr:uid="{00000000-0005-0000-0000-0000DE020000}"/>
    <cellStyle name="20% - Accent3 7 2" xfId="1464" xr:uid="{00000000-0005-0000-0000-0000DE020000}"/>
    <cellStyle name="20% - Accent3 7 2 2" xfId="2908" xr:uid="{00000000-0005-0000-0000-0000DE020000}"/>
    <cellStyle name="20% - Accent3 7 3" xfId="2186" xr:uid="{00000000-0005-0000-0000-0000DE020000}"/>
    <cellStyle name="20% - Accent3 8" xfId="766" xr:uid="{00000000-0005-0000-0000-00002A030000}"/>
    <cellStyle name="20% - Accent3 8 2" xfId="2210" xr:uid="{00000000-0005-0000-0000-00002A030000}"/>
    <cellStyle name="20% - Accent3 9" xfId="1488" xr:uid="{00000000-0005-0000-0000-00002C060000}"/>
    <cellStyle name="20% - Accent4" xfId="45" builtinId="42" customBuiltin="1"/>
    <cellStyle name="20% - Accent4 10" xfId="2935" xr:uid="{00000000-0005-0000-0000-0000710B0000}"/>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2 2 2" xfId="2766" xr:uid="{00000000-0005-0000-0000-000046000000}"/>
    <cellStyle name="20% - Accent4 2 2 2 2 3" xfId="2044" xr:uid="{00000000-0005-0000-0000-000046000000}"/>
    <cellStyle name="20% - Accent4 2 2 2 3" xfId="974" xr:uid="{00000000-0005-0000-0000-000046000000}"/>
    <cellStyle name="20% - Accent4 2 2 2 3 2" xfId="2418" xr:uid="{00000000-0005-0000-0000-000046000000}"/>
    <cellStyle name="20% - Accent4 2 2 2 4" xfId="1696"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2 2 2" xfId="2882" xr:uid="{00000000-0005-0000-0000-000046000000}"/>
    <cellStyle name="20% - Accent4 2 2 3 2 3" xfId="2160" xr:uid="{00000000-0005-0000-0000-000046000000}"/>
    <cellStyle name="20% - Accent4 2 2 3 3" xfId="1090" xr:uid="{00000000-0005-0000-0000-000046000000}"/>
    <cellStyle name="20% - Accent4 2 2 3 3 2" xfId="2534" xr:uid="{00000000-0005-0000-0000-000046000000}"/>
    <cellStyle name="20% - Accent4 2 2 3 4" xfId="1812" xr:uid="{00000000-0005-0000-0000-000046000000}"/>
    <cellStyle name="20% - Accent4 2 2 4" xfId="484" xr:uid="{00000000-0005-0000-0000-000046000000}"/>
    <cellStyle name="20% - Accent4 2 2 4 2" xfId="1206" xr:uid="{00000000-0005-0000-0000-000046000000}"/>
    <cellStyle name="20% - Accent4 2 2 4 2 2" xfId="2650" xr:uid="{00000000-0005-0000-0000-000046000000}"/>
    <cellStyle name="20% - Accent4 2 2 4 3" xfId="1928" xr:uid="{00000000-0005-0000-0000-000046000000}"/>
    <cellStyle name="20% - Accent4 2 2 5" xfId="858" xr:uid="{00000000-0005-0000-0000-000046000000}"/>
    <cellStyle name="20% - Accent4 2 2 5 2" xfId="2302" xr:uid="{00000000-0005-0000-0000-000046000000}"/>
    <cellStyle name="20% - Accent4 2 2 6" xfId="1580"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2 2 2" xfId="2708" xr:uid="{00000000-0005-0000-0000-000046000000}"/>
    <cellStyle name="20% - Accent4 2 3 2 3" xfId="1986" xr:uid="{00000000-0005-0000-0000-000046000000}"/>
    <cellStyle name="20% - Accent4 2 3 3" xfId="916" xr:uid="{00000000-0005-0000-0000-000046000000}"/>
    <cellStyle name="20% - Accent4 2 3 3 2" xfId="2360" xr:uid="{00000000-0005-0000-0000-000046000000}"/>
    <cellStyle name="20% - Accent4 2 3 4" xfId="1638"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2 2 2" xfId="2824" xr:uid="{00000000-0005-0000-0000-000046000000}"/>
    <cellStyle name="20% - Accent4 2 4 2 3" xfId="2102" xr:uid="{00000000-0005-0000-0000-000046000000}"/>
    <cellStyle name="20% - Accent4 2 4 3" xfId="1032" xr:uid="{00000000-0005-0000-0000-000046000000}"/>
    <cellStyle name="20% - Accent4 2 4 3 2" xfId="2476" xr:uid="{00000000-0005-0000-0000-000046000000}"/>
    <cellStyle name="20% - Accent4 2 4 4" xfId="1754" xr:uid="{00000000-0005-0000-0000-000046000000}"/>
    <cellStyle name="20% - Accent4 2 5" xfId="426" xr:uid="{00000000-0005-0000-0000-000046000000}"/>
    <cellStyle name="20% - Accent4 2 5 2" xfId="1148" xr:uid="{00000000-0005-0000-0000-000046000000}"/>
    <cellStyle name="20% - Accent4 2 5 2 2" xfId="2592" xr:uid="{00000000-0005-0000-0000-000046000000}"/>
    <cellStyle name="20% - Accent4 2 5 3" xfId="1870" xr:uid="{00000000-0005-0000-0000-000046000000}"/>
    <cellStyle name="20% - Accent4 2 6" xfId="800" xr:uid="{00000000-0005-0000-0000-000046000000}"/>
    <cellStyle name="20% - Accent4 2 6 2" xfId="2244" xr:uid="{00000000-0005-0000-0000-000046000000}"/>
    <cellStyle name="20% - Accent4 2 7" xfId="1522"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2 2 2" xfId="2735" xr:uid="{00000000-0005-0000-0000-000064000000}"/>
    <cellStyle name="20% - Accent4 3 2 2 3" xfId="2013" xr:uid="{00000000-0005-0000-0000-000064000000}"/>
    <cellStyle name="20% - Accent4 3 2 3" xfId="943" xr:uid="{00000000-0005-0000-0000-000064000000}"/>
    <cellStyle name="20% - Accent4 3 2 3 2" xfId="2387" xr:uid="{00000000-0005-0000-0000-000064000000}"/>
    <cellStyle name="20% - Accent4 3 2 4" xfId="1665"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2 2 2" xfId="2851" xr:uid="{00000000-0005-0000-0000-000064000000}"/>
    <cellStyle name="20% - Accent4 3 3 2 3" xfId="2129" xr:uid="{00000000-0005-0000-0000-000064000000}"/>
    <cellStyle name="20% - Accent4 3 3 3" xfId="1059" xr:uid="{00000000-0005-0000-0000-000064000000}"/>
    <cellStyle name="20% - Accent4 3 3 3 2" xfId="2503" xr:uid="{00000000-0005-0000-0000-000064000000}"/>
    <cellStyle name="20% - Accent4 3 3 4" xfId="1781" xr:uid="{00000000-0005-0000-0000-000064000000}"/>
    <cellStyle name="20% - Accent4 3 4" xfId="453" xr:uid="{00000000-0005-0000-0000-000064000000}"/>
    <cellStyle name="20% - Accent4 3 4 2" xfId="1175" xr:uid="{00000000-0005-0000-0000-000064000000}"/>
    <cellStyle name="20% - Accent4 3 4 2 2" xfId="2619" xr:uid="{00000000-0005-0000-0000-000064000000}"/>
    <cellStyle name="20% - Accent4 3 4 3" xfId="1897" xr:uid="{00000000-0005-0000-0000-000064000000}"/>
    <cellStyle name="20% - Accent4 3 5" xfId="827" xr:uid="{00000000-0005-0000-0000-000064000000}"/>
    <cellStyle name="20% - Accent4 3 5 2" xfId="2271" xr:uid="{00000000-0005-0000-0000-000064000000}"/>
    <cellStyle name="20% - Accent4 3 6" xfId="1549"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2 2 2" xfId="2677" xr:uid="{00000000-0005-0000-0000-0000A4000000}"/>
    <cellStyle name="20% - Accent4 4 2 3" xfId="1955" xr:uid="{00000000-0005-0000-0000-0000A4000000}"/>
    <cellStyle name="20% - Accent4 4 3" xfId="885" xr:uid="{00000000-0005-0000-0000-0000A4000000}"/>
    <cellStyle name="20% - Accent4 4 3 2" xfId="2329" xr:uid="{00000000-0005-0000-0000-0000A4000000}"/>
    <cellStyle name="20% - Accent4 4 4" xfId="1607"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2 2 2" xfId="2793" xr:uid="{00000000-0005-0000-0000-000018010000}"/>
    <cellStyle name="20% - Accent4 5 2 3" xfId="2071" xr:uid="{00000000-0005-0000-0000-000018010000}"/>
    <cellStyle name="20% - Accent4 5 3" xfId="1001" xr:uid="{00000000-0005-0000-0000-000018010000}"/>
    <cellStyle name="20% - Accent4 5 3 2" xfId="2445" xr:uid="{00000000-0005-0000-0000-000018010000}"/>
    <cellStyle name="20% - Accent4 5 4" xfId="1723" xr:uid="{00000000-0005-0000-0000-000018010000}"/>
    <cellStyle name="20% - Accent4 6" xfId="395" xr:uid="{00000000-0005-0000-0000-0000A6010000}"/>
    <cellStyle name="20% - Accent4 6 2" xfId="1117" xr:uid="{00000000-0005-0000-0000-0000A6010000}"/>
    <cellStyle name="20% - Accent4 6 2 2" xfId="2561" xr:uid="{00000000-0005-0000-0000-0000A6010000}"/>
    <cellStyle name="20% - Accent4 6 3" xfId="1839" xr:uid="{00000000-0005-0000-0000-0000A6010000}"/>
    <cellStyle name="20% - Accent4 7" xfId="745" xr:uid="{00000000-0005-0000-0000-0000DF020000}"/>
    <cellStyle name="20% - Accent4 7 2" xfId="1467" xr:uid="{00000000-0005-0000-0000-0000DF020000}"/>
    <cellStyle name="20% - Accent4 7 2 2" xfId="2911" xr:uid="{00000000-0005-0000-0000-0000DF020000}"/>
    <cellStyle name="20% - Accent4 7 3" xfId="2189" xr:uid="{00000000-0005-0000-0000-0000DF020000}"/>
    <cellStyle name="20% - Accent4 8" xfId="769" xr:uid="{00000000-0005-0000-0000-000043030000}"/>
    <cellStyle name="20% - Accent4 8 2" xfId="2213" xr:uid="{00000000-0005-0000-0000-000043030000}"/>
    <cellStyle name="20% - Accent4 9" xfId="1491" xr:uid="{00000000-0005-0000-0000-00005E060000}"/>
    <cellStyle name="20% - Accent5" xfId="49" builtinId="46" customBuiltin="1"/>
    <cellStyle name="20% - Accent5 10" xfId="2938" xr:uid="{00000000-0005-0000-0000-0000720B0000}"/>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2 2 2" xfId="2769" xr:uid="{00000000-0005-0000-0000-000047000000}"/>
    <cellStyle name="20% - Accent5 2 2 2 2 3" xfId="2047" xr:uid="{00000000-0005-0000-0000-000047000000}"/>
    <cellStyle name="20% - Accent5 2 2 2 3" xfId="977" xr:uid="{00000000-0005-0000-0000-000047000000}"/>
    <cellStyle name="20% - Accent5 2 2 2 3 2" xfId="2421" xr:uid="{00000000-0005-0000-0000-000047000000}"/>
    <cellStyle name="20% - Accent5 2 2 2 4" xfId="1699"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2 2 2" xfId="2885" xr:uid="{00000000-0005-0000-0000-000047000000}"/>
    <cellStyle name="20% - Accent5 2 2 3 2 3" xfId="2163" xr:uid="{00000000-0005-0000-0000-000047000000}"/>
    <cellStyle name="20% - Accent5 2 2 3 3" xfId="1093" xr:uid="{00000000-0005-0000-0000-000047000000}"/>
    <cellStyle name="20% - Accent5 2 2 3 3 2" xfId="2537" xr:uid="{00000000-0005-0000-0000-000047000000}"/>
    <cellStyle name="20% - Accent5 2 2 3 4" xfId="1815" xr:uid="{00000000-0005-0000-0000-000047000000}"/>
    <cellStyle name="20% - Accent5 2 2 4" xfId="487" xr:uid="{00000000-0005-0000-0000-000047000000}"/>
    <cellStyle name="20% - Accent5 2 2 4 2" xfId="1209" xr:uid="{00000000-0005-0000-0000-000047000000}"/>
    <cellStyle name="20% - Accent5 2 2 4 2 2" xfId="2653" xr:uid="{00000000-0005-0000-0000-000047000000}"/>
    <cellStyle name="20% - Accent5 2 2 4 3" xfId="1931" xr:uid="{00000000-0005-0000-0000-000047000000}"/>
    <cellStyle name="20% - Accent5 2 2 5" xfId="861" xr:uid="{00000000-0005-0000-0000-000047000000}"/>
    <cellStyle name="20% - Accent5 2 2 5 2" xfId="2305" xr:uid="{00000000-0005-0000-0000-000047000000}"/>
    <cellStyle name="20% - Accent5 2 2 6" xfId="1583"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2 2 2" xfId="2711" xr:uid="{00000000-0005-0000-0000-000047000000}"/>
    <cellStyle name="20% - Accent5 2 3 2 3" xfId="1989" xr:uid="{00000000-0005-0000-0000-000047000000}"/>
    <cellStyle name="20% - Accent5 2 3 3" xfId="919" xr:uid="{00000000-0005-0000-0000-000047000000}"/>
    <cellStyle name="20% - Accent5 2 3 3 2" xfId="2363" xr:uid="{00000000-0005-0000-0000-000047000000}"/>
    <cellStyle name="20% - Accent5 2 3 4" xfId="1641"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2 2 2" xfId="2827" xr:uid="{00000000-0005-0000-0000-000047000000}"/>
    <cellStyle name="20% - Accent5 2 4 2 3" xfId="2105" xr:uid="{00000000-0005-0000-0000-000047000000}"/>
    <cellStyle name="20% - Accent5 2 4 3" xfId="1035" xr:uid="{00000000-0005-0000-0000-000047000000}"/>
    <cellStyle name="20% - Accent5 2 4 3 2" xfId="2479" xr:uid="{00000000-0005-0000-0000-000047000000}"/>
    <cellStyle name="20% - Accent5 2 4 4" xfId="1757" xr:uid="{00000000-0005-0000-0000-000047000000}"/>
    <cellStyle name="20% - Accent5 2 5" xfId="429" xr:uid="{00000000-0005-0000-0000-000047000000}"/>
    <cellStyle name="20% - Accent5 2 5 2" xfId="1151" xr:uid="{00000000-0005-0000-0000-000047000000}"/>
    <cellStyle name="20% - Accent5 2 5 2 2" xfId="2595" xr:uid="{00000000-0005-0000-0000-000047000000}"/>
    <cellStyle name="20% - Accent5 2 5 3" xfId="1873" xr:uid="{00000000-0005-0000-0000-000047000000}"/>
    <cellStyle name="20% - Accent5 2 6" xfId="803" xr:uid="{00000000-0005-0000-0000-000047000000}"/>
    <cellStyle name="20% - Accent5 2 6 2" xfId="2247" xr:uid="{00000000-0005-0000-0000-000047000000}"/>
    <cellStyle name="20% - Accent5 2 7" xfId="1525"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2 2 2" xfId="2738" xr:uid="{00000000-0005-0000-0000-000066000000}"/>
    <cellStyle name="20% - Accent5 3 2 2 3" xfId="2016" xr:uid="{00000000-0005-0000-0000-000066000000}"/>
    <cellStyle name="20% - Accent5 3 2 3" xfId="946" xr:uid="{00000000-0005-0000-0000-000066000000}"/>
    <cellStyle name="20% - Accent5 3 2 3 2" xfId="2390" xr:uid="{00000000-0005-0000-0000-000066000000}"/>
    <cellStyle name="20% - Accent5 3 2 4" xfId="1668"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2 2 2" xfId="2854" xr:uid="{00000000-0005-0000-0000-000066000000}"/>
    <cellStyle name="20% - Accent5 3 3 2 3" xfId="2132" xr:uid="{00000000-0005-0000-0000-000066000000}"/>
    <cellStyle name="20% - Accent5 3 3 3" xfId="1062" xr:uid="{00000000-0005-0000-0000-000066000000}"/>
    <cellStyle name="20% - Accent5 3 3 3 2" xfId="2506" xr:uid="{00000000-0005-0000-0000-000066000000}"/>
    <cellStyle name="20% - Accent5 3 3 4" xfId="1784" xr:uid="{00000000-0005-0000-0000-000066000000}"/>
    <cellStyle name="20% - Accent5 3 4" xfId="456" xr:uid="{00000000-0005-0000-0000-000066000000}"/>
    <cellStyle name="20% - Accent5 3 4 2" xfId="1178" xr:uid="{00000000-0005-0000-0000-000066000000}"/>
    <cellStyle name="20% - Accent5 3 4 2 2" xfId="2622" xr:uid="{00000000-0005-0000-0000-000066000000}"/>
    <cellStyle name="20% - Accent5 3 4 3" xfId="1900" xr:uid="{00000000-0005-0000-0000-000066000000}"/>
    <cellStyle name="20% - Accent5 3 5" xfId="830" xr:uid="{00000000-0005-0000-0000-000066000000}"/>
    <cellStyle name="20% - Accent5 3 5 2" xfId="2274" xr:uid="{00000000-0005-0000-0000-000066000000}"/>
    <cellStyle name="20% - Accent5 3 6" xfId="1552"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2 2 2" xfId="2680" xr:uid="{00000000-0005-0000-0000-0000A8000000}"/>
    <cellStyle name="20% - Accent5 4 2 3" xfId="1958" xr:uid="{00000000-0005-0000-0000-0000A8000000}"/>
    <cellStyle name="20% - Accent5 4 3" xfId="888" xr:uid="{00000000-0005-0000-0000-0000A8000000}"/>
    <cellStyle name="20% - Accent5 4 3 2" xfId="2332" xr:uid="{00000000-0005-0000-0000-0000A8000000}"/>
    <cellStyle name="20% - Accent5 4 4" xfId="1610"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2 2 2" xfId="2796" xr:uid="{00000000-0005-0000-0000-00001C010000}"/>
    <cellStyle name="20% - Accent5 5 2 3" xfId="2074" xr:uid="{00000000-0005-0000-0000-00001C010000}"/>
    <cellStyle name="20% - Accent5 5 3" xfId="1004" xr:uid="{00000000-0005-0000-0000-00001C010000}"/>
    <cellStyle name="20% - Accent5 5 3 2" xfId="2448" xr:uid="{00000000-0005-0000-0000-00001C010000}"/>
    <cellStyle name="20% - Accent5 5 4" xfId="1726" xr:uid="{00000000-0005-0000-0000-00001C010000}"/>
    <cellStyle name="20% - Accent5 6" xfId="398" xr:uid="{00000000-0005-0000-0000-0000B2010000}"/>
    <cellStyle name="20% - Accent5 6 2" xfId="1120" xr:uid="{00000000-0005-0000-0000-0000B2010000}"/>
    <cellStyle name="20% - Accent5 6 2 2" xfId="2564" xr:uid="{00000000-0005-0000-0000-0000B2010000}"/>
    <cellStyle name="20% - Accent5 6 3" xfId="1842" xr:uid="{00000000-0005-0000-0000-0000B2010000}"/>
    <cellStyle name="20% - Accent5 7" xfId="748" xr:uid="{00000000-0005-0000-0000-0000E0020000}"/>
    <cellStyle name="20% - Accent5 7 2" xfId="1470" xr:uid="{00000000-0005-0000-0000-0000E0020000}"/>
    <cellStyle name="20% - Accent5 7 2 2" xfId="2914" xr:uid="{00000000-0005-0000-0000-0000E0020000}"/>
    <cellStyle name="20% - Accent5 7 3" xfId="2192" xr:uid="{00000000-0005-0000-0000-0000E0020000}"/>
    <cellStyle name="20% - Accent5 8" xfId="772" xr:uid="{00000000-0005-0000-0000-00005C030000}"/>
    <cellStyle name="20% - Accent5 8 2" xfId="2216" xr:uid="{00000000-0005-0000-0000-00005C030000}"/>
    <cellStyle name="20% - Accent5 9" xfId="1494" xr:uid="{00000000-0005-0000-0000-000090060000}"/>
    <cellStyle name="20% - Accent6" xfId="53" builtinId="50" customBuiltin="1"/>
    <cellStyle name="20% - Accent6 10" xfId="2941" xr:uid="{00000000-0005-0000-0000-0000730B0000}"/>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2 2 2" xfId="2772" xr:uid="{00000000-0005-0000-0000-000048000000}"/>
    <cellStyle name="20% - Accent6 2 2 2 2 3" xfId="2050" xr:uid="{00000000-0005-0000-0000-000048000000}"/>
    <cellStyle name="20% - Accent6 2 2 2 3" xfId="980" xr:uid="{00000000-0005-0000-0000-000048000000}"/>
    <cellStyle name="20% - Accent6 2 2 2 3 2" xfId="2424" xr:uid="{00000000-0005-0000-0000-000048000000}"/>
    <cellStyle name="20% - Accent6 2 2 2 4" xfId="1702"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2 2 2" xfId="2888" xr:uid="{00000000-0005-0000-0000-000048000000}"/>
    <cellStyle name="20% - Accent6 2 2 3 2 3" xfId="2166" xr:uid="{00000000-0005-0000-0000-000048000000}"/>
    <cellStyle name="20% - Accent6 2 2 3 3" xfId="1096" xr:uid="{00000000-0005-0000-0000-000048000000}"/>
    <cellStyle name="20% - Accent6 2 2 3 3 2" xfId="2540" xr:uid="{00000000-0005-0000-0000-000048000000}"/>
    <cellStyle name="20% - Accent6 2 2 3 4" xfId="1818" xr:uid="{00000000-0005-0000-0000-000048000000}"/>
    <cellStyle name="20% - Accent6 2 2 4" xfId="490" xr:uid="{00000000-0005-0000-0000-000048000000}"/>
    <cellStyle name="20% - Accent6 2 2 4 2" xfId="1212" xr:uid="{00000000-0005-0000-0000-000048000000}"/>
    <cellStyle name="20% - Accent6 2 2 4 2 2" xfId="2656" xr:uid="{00000000-0005-0000-0000-000048000000}"/>
    <cellStyle name="20% - Accent6 2 2 4 3" xfId="1934" xr:uid="{00000000-0005-0000-0000-000048000000}"/>
    <cellStyle name="20% - Accent6 2 2 5" xfId="864" xr:uid="{00000000-0005-0000-0000-000048000000}"/>
    <cellStyle name="20% - Accent6 2 2 5 2" xfId="2308" xr:uid="{00000000-0005-0000-0000-000048000000}"/>
    <cellStyle name="20% - Accent6 2 2 6" xfId="1586"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2 2 2" xfId="2714" xr:uid="{00000000-0005-0000-0000-000048000000}"/>
    <cellStyle name="20% - Accent6 2 3 2 3" xfId="1992" xr:uid="{00000000-0005-0000-0000-000048000000}"/>
    <cellStyle name="20% - Accent6 2 3 3" xfId="922" xr:uid="{00000000-0005-0000-0000-000048000000}"/>
    <cellStyle name="20% - Accent6 2 3 3 2" xfId="2366" xr:uid="{00000000-0005-0000-0000-000048000000}"/>
    <cellStyle name="20% - Accent6 2 3 4" xfId="1644"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2 2 2" xfId="2830" xr:uid="{00000000-0005-0000-0000-000048000000}"/>
    <cellStyle name="20% - Accent6 2 4 2 3" xfId="2108" xr:uid="{00000000-0005-0000-0000-000048000000}"/>
    <cellStyle name="20% - Accent6 2 4 3" xfId="1038" xr:uid="{00000000-0005-0000-0000-000048000000}"/>
    <cellStyle name="20% - Accent6 2 4 3 2" xfId="2482" xr:uid="{00000000-0005-0000-0000-000048000000}"/>
    <cellStyle name="20% - Accent6 2 4 4" xfId="1760" xr:uid="{00000000-0005-0000-0000-000048000000}"/>
    <cellStyle name="20% - Accent6 2 5" xfId="432" xr:uid="{00000000-0005-0000-0000-000048000000}"/>
    <cellStyle name="20% - Accent6 2 5 2" xfId="1154" xr:uid="{00000000-0005-0000-0000-000048000000}"/>
    <cellStyle name="20% - Accent6 2 5 2 2" xfId="2598" xr:uid="{00000000-0005-0000-0000-000048000000}"/>
    <cellStyle name="20% - Accent6 2 5 3" xfId="1876" xr:uid="{00000000-0005-0000-0000-000048000000}"/>
    <cellStyle name="20% - Accent6 2 6" xfId="806" xr:uid="{00000000-0005-0000-0000-000048000000}"/>
    <cellStyle name="20% - Accent6 2 6 2" xfId="2250" xr:uid="{00000000-0005-0000-0000-000048000000}"/>
    <cellStyle name="20% - Accent6 2 7" xfId="1528"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2 2 2" xfId="2741" xr:uid="{00000000-0005-0000-0000-000068000000}"/>
    <cellStyle name="20% - Accent6 3 2 2 3" xfId="2019" xr:uid="{00000000-0005-0000-0000-000068000000}"/>
    <cellStyle name="20% - Accent6 3 2 3" xfId="949" xr:uid="{00000000-0005-0000-0000-000068000000}"/>
    <cellStyle name="20% - Accent6 3 2 3 2" xfId="2393" xr:uid="{00000000-0005-0000-0000-000068000000}"/>
    <cellStyle name="20% - Accent6 3 2 4" xfId="1671"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2 2 2" xfId="2857" xr:uid="{00000000-0005-0000-0000-000068000000}"/>
    <cellStyle name="20% - Accent6 3 3 2 3" xfId="2135" xr:uid="{00000000-0005-0000-0000-000068000000}"/>
    <cellStyle name="20% - Accent6 3 3 3" xfId="1065" xr:uid="{00000000-0005-0000-0000-000068000000}"/>
    <cellStyle name="20% - Accent6 3 3 3 2" xfId="2509" xr:uid="{00000000-0005-0000-0000-000068000000}"/>
    <cellStyle name="20% - Accent6 3 3 4" xfId="1787" xr:uid="{00000000-0005-0000-0000-000068000000}"/>
    <cellStyle name="20% - Accent6 3 4" xfId="459" xr:uid="{00000000-0005-0000-0000-000068000000}"/>
    <cellStyle name="20% - Accent6 3 4 2" xfId="1181" xr:uid="{00000000-0005-0000-0000-000068000000}"/>
    <cellStyle name="20% - Accent6 3 4 2 2" xfId="2625" xr:uid="{00000000-0005-0000-0000-000068000000}"/>
    <cellStyle name="20% - Accent6 3 4 3" xfId="1903" xr:uid="{00000000-0005-0000-0000-000068000000}"/>
    <cellStyle name="20% - Accent6 3 5" xfId="833" xr:uid="{00000000-0005-0000-0000-000068000000}"/>
    <cellStyle name="20% - Accent6 3 5 2" xfId="2277" xr:uid="{00000000-0005-0000-0000-000068000000}"/>
    <cellStyle name="20% - Accent6 3 6" xfId="1555"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2 2 2" xfId="2683" xr:uid="{00000000-0005-0000-0000-0000AC000000}"/>
    <cellStyle name="20% - Accent6 4 2 3" xfId="1961" xr:uid="{00000000-0005-0000-0000-0000AC000000}"/>
    <cellStyle name="20% - Accent6 4 3" xfId="891" xr:uid="{00000000-0005-0000-0000-0000AC000000}"/>
    <cellStyle name="20% - Accent6 4 3 2" xfId="2335" xr:uid="{00000000-0005-0000-0000-0000AC000000}"/>
    <cellStyle name="20% - Accent6 4 4" xfId="1613"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2 2 2" xfId="2799" xr:uid="{00000000-0005-0000-0000-000020010000}"/>
    <cellStyle name="20% - Accent6 5 2 3" xfId="2077" xr:uid="{00000000-0005-0000-0000-000020010000}"/>
    <cellStyle name="20% - Accent6 5 3" xfId="1007" xr:uid="{00000000-0005-0000-0000-000020010000}"/>
    <cellStyle name="20% - Accent6 5 3 2" xfId="2451" xr:uid="{00000000-0005-0000-0000-000020010000}"/>
    <cellStyle name="20% - Accent6 5 4" xfId="1729" xr:uid="{00000000-0005-0000-0000-000020010000}"/>
    <cellStyle name="20% - Accent6 6" xfId="401" xr:uid="{00000000-0005-0000-0000-0000BE010000}"/>
    <cellStyle name="20% - Accent6 6 2" xfId="1123" xr:uid="{00000000-0005-0000-0000-0000BE010000}"/>
    <cellStyle name="20% - Accent6 6 2 2" xfId="2567" xr:uid="{00000000-0005-0000-0000-0000BE010000}"/>
    <cellStyle name="20% - Accent6 6 3" xfId="1845" xr:uid="{00000000-0005-0000-0000-0000BE010000}"/>
    <cellStyle name="20% - Accent6 7" xfId="751" xr:uid="{00000000-0005-0000-0000-0000E1020000}"/>
    <cellStyle name="20% - Accent6 7 2" xfId="1473" xr:uid="{00000000-0005-0000-0000-0000E1020000}"/>
    <cellStyle name="20% - Accent6 7 2 2" xfId="2917" xr:uid="{00000000-0005-0000-0000-0000E1020000}"/>
    <cellStyle name="20% - Accent6 7 3" xfId="2195" xr:uid="{00000000-0005-0000-0000-0000E1020000}"/>
    <cellStyle name="20% - Accent6 8" xfId="775" xr:uid="{00000000-0005-0000-0000-000075030000}"/>
    <cellStyle name="20% - Accent6 8 2" xfId="2219" xr:uid="{00000000-0005-0000-0000-000075030000}"/>
    <cellStyle name="20% - Accent6 9" xfId="1497" xr:uid="{00000000-0005-0000-0000-0000C2060000}"/>
    <cellStyle name="40% - Accent1" xfId="34" builtinId="31" customBuiltin="1"/>
    <cellStyle name="40% - Accent1 10" xfId="2927" xr:uid="{00000000-0005-0000-0000-0000740B0000}"/>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2 2 2" xfId="2758" xr:uid="{00000000-0005-0000-0000-000049000000}"/>
    <cellStyle name="40% - Accent1 2 2 2 2 3" xfId="2036" xr:uid="{00000000-0005-0000-0000-000049000000}"/>
    <cellStyle name="40% - Accent1 2 2 2 3" xfId="966" xr:uid="{00000000-0005-0000-0000-000049000000}"/>
    <cellStyle name="40% - Accent1 2 2 2 3 2" xfId="2410" xr:uid="{00000000-0005-0000-0000-000049000000}"/>
    <cellStyle name="40% - Accent1 2 2 2 4" xfId="1688"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2 2 2" xfId="2874" xr:uid="{00000000-0005-0000-0000-000049000000}"/>
    <cellStyle name="40% - Accent1 2 2 3 2 3" xfId="2152" xr:uid="{00000000-0005-0000-0000-000049000000}"/>
    <cellStyle name="40% - Accent1 2 2 3 3" xfId="1082" xr:uid="{00000000-0005-0000-0000-000049000000}"/>
    <cellStyle name="40% - Accent1 2 2 3 3 2" xfId="2526" xr:uid="{00000000-0005-0000-0000-000049000000}"/>
    <cellStyle name="40% - Accent1 2 2 3 4" xfId="1804" xr:uid="{00000000-0005-0000-0000-000049000000}"/>
    <cellStyle name="40% - Accent1 2 2 4" xfId="476" xr:uid="{00000000-0005-0000-0000-000049000000}"/>
    <cellStyle name="40% - Accent1 2 2 4 2" xfId="1198" xr:uid="{00000000-0005-0000-0000-000049000000}"/>
    <cellStyle name="40% - Accent1 2 2 4 2 2" xfId="2642" xr:uid="{00000000-0005-0000-0000-000049000000}"/>
    <cellStyle name="40% - Accent1 2 2 4 3" xfId="1920" xr:uid="{00000000-0005-0000-0000-000049000000}"/>
    <cellStyle name="40% - Accent1 2 2 5" xfId="850" xr:uid="{00000000-0005-0000-0000-000049000000}"/>
    <cellStyle name="40% - Accent1 2 2 5 2" xfId="2294" xr:uid="{00000000-0005-0000-0000-000049000000}"/>
    <cellStyle name="40% - Accent1 2 2 6" xfId="1572"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2 2 2" xfId="2700" xr:uid="{00000000-0005-0000-0000-000049000000}"/>
    <cellStyle name="40% - Accent1 2 3 2 3" xfId="1978" xr:uid="{00000000-0005-0000-0000-000049000000}"/>
    <cellStyle name="40% - Accent1 2 3 3" xfId="908" xr:uid="{00000000-0005-0000-0000-000049000000}"/>
    <cellStyle name="40% - Accent1 2 3 3 2" xfId="2352" xr:uid="{00000000-0005-0000-0000-000049000000}"/>
    <cellStyle name="40% - Accent1 2 3 4" xfId="1630"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2 2 2" xfId="2816" xr:uid="{00000000-0005-0000-0000-000049000000}"/>
    <cellStyle name="40% - Accent1 2 4 2 3" xfId="2094" xr:uid="{00000000-0005-0000-0000-000049000000}"/>
    <cellStyle name="40% - Accent1 2 4 3" xfId="1024" xr:uid="{00000000-0005-0000-0000-000049000000}"/>
    <cellStyle name="40% - Accent1 2 4 3 2" xfId="2468" xr:uid="{00000000-0005-0000-0000-000049000000}"/>
    <cellStyle name="40% - Accent1 2 4 4" xfId="1746" xr:uid="{00000000-0005-0000-0000-000049000000}"/>
    <cellStyle name="40% - Accent1 2 5" xfId="418" xr:uid="{00000000-0005-0000-0000-000049000000}"/>
    <cellStyle name="40% - Accent1 2 5 2" xfId="1140" xr:uid="{00000000-0005-0000-0000-000049000000}"/>
    <cellStyle name="40% - Accent1 2 5 2 2" xfId="2584" xr:uid="{00000000-0005-0000-0000-000049000000}"/>
    <cellStyle name="40% - Accent1 2 5 3" xfId="1862" xr:uid="{00000000-0005-0000-0000-000049000000}"/>
    <cellStyle name="40% - Accent1 2 6" xfId="792" xr:uid="{00000000-0005-0000-0000-000049000000}"/>
    <cellStyle name="40% - Accent1 2 6 2" xfId="2236" xr:uid="{00000000-0005-0000-0000-000049000000}"/>
    <cellStyle name="40% - Accent1 2 7" xfId="1514"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2 2 2" xfId="2727" xr:uid="{00000000-0005-0000-0000-00006A000000}"/>
    <cellStyle name="40% - Accent1 3 2 2 3" xfId="2005" xr:uid="{00000000-0005-0000-0000-00006A000000}"/>
    <cellStyle name="40% - Accent1 3 2 3" xfId="935" xr:uid="{00000000-0005-0000-0000-00006A000000}"/>
    <cellStyle name="40% - Accent1 3 2 3 2" xfId="2379" xr:uid="{00000000-0005-0000-0000-00006A000000}"/>
    <cellStyle name="40% - Accent1 3 2 4" xfId="1657"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2 2 2" xfId="2843" xr:uid="{00000000-0005-0000-0000-00006A000000}"/>
    <cellStyle name="40% - Accent1 3 3 2 3" xfId="2121" xr:uid="{00000000-0005-0000-0000-00006A000000}"/>
    <cellStyle name="40% - Accent1 3 3 3" xfId="1051" xr:uid="{00000000-0005-0000-0000-00006A000000}"/>
    <cellStyle name="40% - Accent1 3 3 3 2" xfId="2495" xr:uid="{00000000-0005-0000-0000-00006A000000}"/>
    <cellStyle name="40% - Accent1 3 3 4" xfId="1773" xr:uid="{00000000-0005-0000-0000-00006A000000}"/>
    <cellStyle name="40% - Accent1 3 4" xfId="445" xr:uid="{00000000-0005-0000-0000-00006A000000}"/>
    <cellStyle name="40% - Accent1 3 4 2" xfId="1167" xr:uid="{00000000-0005-0000-0000-00006A000000}"/>
    <cellStyle name="40% - Accent1 3 4 2 2" xfId="2611" xr:uid="{00000000-0005-0000-0000-00006A000000}"/>
    <cellStyle name="40% - Accent1 3 4 3" xfId="1889" xr:uid="{00000000-0005-0000-0000-00006A000000}"/>
    <cellStyle name="40% - Accent1 3 5" xfId="819" xr:uid="{00000000-0005-0000-0000-00006A000000}"/>
    <cellStyle name="40% - Accent1 3 5 2" xfId="2263" xr:uid="{00000000-0005-0000-0000-00006A000000}"/>
    <cellStyle name="40% - Accent1 3 6" xfId="1541"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2 2 2" xfId="2669" xr:uid="{00000000-0005-0000-0000-0000B0000000}"/>
    <cellStyle name="40% - Accent1 4 2 3" xfId="1947" xr:uid="{00000000-0005-0000-0000-0000B0000000}"/>
    <cellStyle name="40% - Accent1 4 3" xfId="877" xr:uid="{00000000-0005-0000-0000-0000B0000000}"/>
    <cellStyle name="40% - Accent1 4 3 2" xfId="2321" xr:uid="{00000000-0005-0000-0000-0000B0000000}"/>
    <cellStyle name="40% - Accent1 4 4" xfId="1599"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2 2 2" xfId="2785" xr:uid="{00000000-0005-0000-0000-000024010000}"/>
    <cellStyle name="40% - Accent1 5 2 3" xfId="2063" xr:uid="{00000000-0005-0000-0000-000024010000}"/>
    <cellStyle name="40% - Accent1 5 3" xfId="993" xr:uid="{00000000-0005-0000-0000-000024010000}"/>
    <cellStyle name="40% - Accent1 5 3 2" xfId="2437" xr:uid="{00000000-0005-0000-0000-000024010000}"/>
    <cellStyle name="40% - Accent1 5 4" xfId="1715" xr:uid="{00000000-0005-0000-0000-000024010000}"/>
    <cellStyle name="40% - Accent1 6" xfId="387" xr:uid="{00000000-0005-0000-0000-0000CA010000}"/>
    <cellStyle name="40% - Accent1 6 2" xfId="1109" xr:uid="{00000000-0005-0000-0000-0000CA010000}"/>
    <cellStyle name="40% - Accent1 6 2 2" xfId="2553" xr:uid="{00000000-0005-0000-0000-0000CA010000}"/>
    <cellStyle name="40% - Accent1 6 3" xfId="1831" xr:uid="{00000000-0005-0000-0000-0000CA010000}"/>
    <cellStyle name="40% - Accent1 7" xfId="737" xr:uid="{00000000-0005-0000-0000-0000E2020000}"/>
    <cellStyle name="40% - Accent1 7 2" xfId="1459" xr:uid="{00000000-0005-0000-0000-0000E2020000}"/>
    <cellStyle name="40% - Accent1 7 2 2" xfId="2903" xr:uid="{00000000-0005-0000-0000-0000E2020000}"/>
    <cellStyle name="40% - Accent1 7 3" xfId="2181" xr:uid="{00000000-0005-0000-0000-0000E2020000}"/>
    <cellStyle name="40% - Accent1 8" xfId="761" xr:uid="{00000000-0005-0000-0000-00008E030000}"/>
    <cellStyle name="40% - Accent1 8 2" xfId="2205" xr:uid="{00000000-0005-0000-0000-00008E030000}"/>
    <cellStyle name="40% - Accent1 9" xfId="1483" xr:uid="{00000000-0005-0000-0000-0000F4060000}"/>
    <cellStyle name="40% - Accent2" xfId="38" builtinId="35" customBuiltin="1"/>
    <cellStyle name="40% - Accent2 10" xfId="2930" xr:uid="{00000000-0005-0000-0000-0000750B0000}"/>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2 2 2" xfId="2761" xr:uid="{00000000-0005-0000-0000-00004A000000}"/>
    <cellStyle name="40% - Accent2 2 2 2 2 3" xfId="2039" xr:uid="{00000000-0005-0000-0000-00004A000000}"/>
    <cellStyle name="40% - Accent2 2 2 2 3" xfId="969" xr:uid="{00000000-0005-0000-0000-00004A000000}"/>
    <cellStyle name="40% - Accent2 2 2 2 3 2" xfId="2413" xr:uid="{00000000-0005-0000-0000-00004A000000}"/>
    <cellStyle name="40% - Accent2 2 2 2 4" xfId="1691"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2 2 2" xfId="2877" xr:uid="{00000000-0005-0000-0000-00004A000000}"/>
    <cellStyle name="40% - Accent2 2 2 3 2 3" xfId="2155" xr:uid="{00000000-0005-0000-0000-00004A000000}"/>
    <cellStyle name="40% - Accent2 2 2 3 3" xfId="1085" xr:uid="{00000000-0005-0000-0000-00004A000000}"/>
    <cellStyle name="40% - Accent2 2 2 3 3 2" xfId="2529" xr:uid="{00000000-0005-0000-0000-00004A000000}"/>
    <cellStyle name="40% - Accent2 2 2 3 4" xfId="1807" xr:uid="{00000000-0005-0000-0000-00004A000000}"/>
    <cellStyle name="40% - Accent2 2 2 4" xfId="479" xr:uid="{00000000-0005-0000-0000-00004A000000}"/>
    <cellStyle name="40% - Accent2 2 2 4 2" xfId="1201" xr:uid="{00000000-0005-0000-0000-00004A000000}"/>
    <cellStyle name="40% - Accent2 2 2 4 2 2" xfId="2645" xr:uid="{00000000-0005-0000-0000-00004A000000}"/>
    <cellStyle name="40% - Accent2 2 2 4 3" xfId="1923" xr:uid="{00000000-0005-0000-0000-00004A000000}"/>
    <cellStyle name="40% - Accent2 2 2 5" xfId="853" xr:uid="{00000000-0005-0000-0000-00004A000000}"/>
    <cellStyle name="40% - Accent2 2 2 5 2" xfId="2297" xr:uid="{00000000-0005-0000-0000-00004A000000}"/>
    <cellStyle name="40% - Accent2 2 2 6" xfId="1575"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2 2 2" xfId="2703" xr:uid="{00000000-0005-0000-0000-00004A000000}"/>
    <cellStyle name="40% - Accent2 2 3 2 3" xfId="1981" xr:uid="{00000000-0005-0000-0000-00004A000000}"/>
    <cellStyle name="40% - Accent2 2 3 3" xfId="911" xr:uid="{00000000-0005-0000-0000-00004A000000}"/>
    <cellStyle name="40% - Accent2 2 3 3 2" xfId="2355" xr:uid="{00000000-0005-0000-0000-00004A000000}"/>
    <cellStyle name="40% - Accent2 2 3 4" xfId="1633"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2 2 2" xfId="2819" xr:uid="{00000000-0005-0000-0000-00004A000000}"/>
    <cellStyle name="40% - Accent2 2 4 2 3" xfId="2097" xr:uid="{00000000-0005-0000-0000-00004A000000}"/>
    <cellStyle name="40% - Accent2 2 4 3" xfId="1027" xr:uid="{00000000-0005-0000-0000-00004A000000}"/>
    <cellStyle name="40% - Accent2 2 4 3 2" xfId="2471" xr:uid="{00000000-0005-0000-0000-00004A000000}"/>
    <cellStyle name="40% - Accent2 2 4 4" xfId="1749" xr:uid="{00000000-0005-0000-0000-00004A000000}"/>
    <cellStyle name="40% - Accent2 2 5" xfId="421" xr:uid="{00000000-0005-0000-0000-00004A000000}"/>
    <cellStyle name="40% - Accent2 2 5 2" xfId="1143" xr:uid="{00000000-0005-0000-0000-00004A000000}"/>
    <cellStyle name="40% - Accent2 2 5 2 2" xfId="2587" xr:uid="{00000000-0005-0000-0000-00004A000000}"/>
    <cellStyle name="40% - Accent2 2 5 3" xfId="1865" xr:uid="{00000000-0005-0000-0000-00004A000000}"/>
    <cellStyle name="40% - Accent2 2 6" xfId="795" xr:uid="{00000000-0005-0000-0000-00004A000000}"/>
    <cellStyle name="40% - Accent2 2 6 2" xfId="2239" xr:uid="{00000000-0005-0000-0000-00004A000000}"/>
    <cellStyle name="40% - Accent2 2 7" xfId="1517"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2 2 2" xfId="2730" xr:uid="{00000000-0005-0000-0000-00006C000000}"/>
    <cellStyle name="40% - Accent2 3 2 2 3" xfId="2008" xr:uid="{00000000-0005-0000-0000-00006C000000}"/>
    <cellStyle name="40% - Accent2 3 2 3" xfId="938" xr:uid="{00000000-0005-0000-0000-00006C000000}"/>
    <cellStyle name="40% - Accent2 3 2 3 2" xfId="2382" xr:uid="{00000000-0005-0000-0000-00006C000000}"/>
    <cellStyle name="40% - Accent2 3 2 4" xfId="1660"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2 2 2" xfId="2846" xr:uid="{00000000-0005-0000-0000-00006C000000}"/>
    <cellStyle name="40% - Accent2 3 3 2 3" xfId="2124" xr:uid="{00000000-0005-0000-0000-00006C000000}"/>
    <cellStyle name="40% - Accent2 3 3 3" xfId="1054" xr:uid="{00000000-0005-0000-0000-00006C000000}"/>
    <cellStyle name="40% - Accent2 3 3 3 2" xfId="2498" xr:uid="{00000000-0005-0000-0000-00006C000000}"/>
    <cellStyle name="40% - Accent2 3 3 4" xfId="1776" xr:uid="{00000000-0005-0000-0000-00006C000000}"/>
    <cellStyle name="40% - Accent2 3 4" xfId="448" xr:uid="{00000000-0005-0000-0000-00006C000000}"/>
    <cellStyle name="40% - Accent2 3 4 2" xfId="1170" xr:uid="{00000000-0005-0000-0000-00006C000000}"/>
    <cellStyle name="40% - Accent2 3 4 2 2" xfId="2614" xr:uid="{00000000-0005-0000-0000-00006C000000}"/>
    <cellStyle name="40% - Accent2 3 4 3" xfId="1892" xr:uid="{00000000-0005-0000-0000-00006C000000}"/>
    <cellStyle name="40% - Accent2 3 5" xfId="822" xr:uid="{00000000-0005-0000-0000-00006C000000}"/>
    <cellStyle name="40% - Accent2 3 5 2" xfId="2266" xr:uid="{00000000-0005-0000-0000-00006C000000}"/>
    <cellStyle name="40% - Accent2 3 6" xfId="1544"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2 2 2" xfId="2672" xr:uid="{00000000-0005-0000-0000-0000B4000000}"/>
    <cellStyle name="40% - Accent2 4 2 3" xfId="1950" xr:uid="{00000000-0005-0000-0000-0000B4000000}"/>
    <cellStyle name="40% - Accent2 4 3" xfId="880" xr:uid="{00000000-0005-0000-0000-0000B4000000}"/>
    <cellStyle name="40% - Accent2 4 3 2" xfId="2324" xr:uid="{00000000-0005-0000-0000-0000B4000000}"/>
    <cellStyle name="40% - Accent2 4 4" xfId="1602"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2 2 2" xfId="2788" xr:uid="{00000000-0005-0000-0000-000028010000}"/>
    <cellStyle name="40% - Accent2 5 2 3" xfId="2066" xr:uid="{00000000-0005-0000-0000-000028010000}"/>
    <cellStyle name="40% - Accent2 5 3" xfId="996" xr:uid="{00000000-0005-0000-0000-000028010000}"/>
    <cellStyle name="40% - Accent2 5 3 2" xfId="2440" xr:uid="{00000000-0005-0000-0000-000028010000}"/>
    <cellStyle name="40% - Accent2 5 4" xfId="1718" xr:uid="{00000000-0005-0000-0000-000028010000}"/>
    <cellStyle name="40% - Accent2 6" xfId="390" xr:uid="{00000000-0005-0000-0000-0000D6010000}"/>
    <cellStyle name="40% - Accent2 6 2" xfId="1112" xr:uid="{00000000-0005-0000-0000-0000D6010000}"/>
    <cellStyle name="40% - Accent2 6 2 2" xfId="2556" xr:uid="{00000000-0005-0000-0000-0000D6010000}"/>
    <cellStyle name="40% - Accent2 6 3" xfId="1834" xr:uid="{00000000-0005-0000-0000-0000D6010000}"/>
    <cellStyle name="40% - Accent2 7" xfId="740" xr:uid="{00000000-0005-0000-0000-0000E3020000}"/>
    <cellStyle name="40% - Accent2 7 2" xfId="1462" xr:uid="{00000000-0005-0000-0000-0000E3020000}"/>
    <cellStyle name="40% - Accent2 7 2 2" xfId="2906" xr:uid="{00000000-0005-0000-0000-0000E3020000}"/>
    <cellStyle name="40% - Accent2 7 3" xfId="2184" xr:uid="{00000000-0005-0000-0000-0000E3020000}"/>
    <cellStyle name="40% - Accent2 8" xfId="764" xr:uid="{00000000-0005-0000-0000-0000A7030000}"/>
    <cellStyle name="40% - Accent2 8 2" xfId="2208" xr:uid="{00000000-0005-0000-0000-0000A7030000}"/>
    <cellStyle name="40% - Accent2 9" xfId="1486" xr:uid="{00000000-0005-0000-0000-000026070000}"/>
    <cellStyle name="40% - Accent3" xfId="42" builtinId="39" customBuiltin="1"/>
    <cellStyle name="40% - Accent3 10" xfId="2933" xr:uid="{00000000-0005-0000-0000-0000760B0000}"/>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2 2 2" xfId="2764" xr:uid="{00000000-0005-0000-0000-00004B000000}"/>
    <cellStyle name="40% - Accent3 2 2 2 2 3" xfId="2042" xr:uid="{00000000-0005-0000-0000-00004B000000}"/>
    <cellStyle name="40% - Accent3 2 2 2 3" xfId="972" xr:uid="{00000000-0005-0000-0000-00004B000000}"/>
    <cellStyle name="40% - Accent3 2 2 2 3 2" xfId="2416" xr:uid="{00000000-0005-0000-0000-00004B000000}"/>
    <cellStyle name="40% - Accent3 2 2 2 4" xfId="1694"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2 2 2" xfId="2880" xr:uid="{00000000-0005-0000-0000-00004B000000}"/>
    <cellStyle name="40% - Accent3 2 2 3 2 3" xfId="2158" xr:uid="{00000000-0005-0000-0000-00004B000000}"/>
    <cellStyle name="40% - Accent3 2 2 3 3" xfId="1088" xr:uid="{00000000-0005-0000-0000-00004B000000}"/>
    <cellStyle name="40% - Accent3 2 2 3 3 2" xfId="2532" xr:uid="{00000000-0005-0000-0000-00004B000000}"/>
    <cellStyle name="40% - Accent3 2 2 3 4" xfId="1810" xr:uid="{00000000-0005-0000-0000-00004B000000}"/>
    <cellStyle name="40% - Accent3 2 2 4" xfId="482" xr:uid="{00000000-0005-0000-0000-00004B000000}"/>
    <cellStyle name="40% - Accent3 2 2 4 2" xfId="1204" xr:uid="{00000000-0005-0000-0000-00004B000000}"/>
    <cellStyle name="40% - Accent3 2 2 4 2 2" xfId="2648" xr:uid="{00000000-0005-0000-0000-00004B000000}"/>
    <cellStyle name="40% - Accent3 2 2 4 3" xfId="1926" xr:uid="{00000000-0005-0000-0000-00004B000000}"/>
    <cellStyle name="40% - Accent3 2 2 5" xfId="856" xr:uid="{00000000-0005-0000-0000-00004B000000}"/>
    <cellStyle name="40% - Accent3 2 2 5 2" xfId="2300" xr:uid="{00000000-0005-0000-0000-00004B000000}"/>
    <cellStyle name="40% - Accent3 2 2 6" xfId="1578"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2 2 2" xfId="2706" xr:uid="{00000000-0005-0000-0000-00004B000000}"/>
    <cellStyle name="40% - Accent3 2 3 2 3" xfId="1984" xr:uid="{00000000-0005-0000-0000-00004B000000}"/>
    <cellStyle name="40% - Accent3 2 3 3" xfId="914" xr:uid="{00000000-0005-0000-0000-00004B000000}"/>
    <cellStyle name="40% - Accent3 2 3 3 2" xfId="2358" xr:uid="{00000000-0005-0000-0000-00004B000000}"/>
    <cellStyle name="40% - Accent3 2 3 4" xfId="1636"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2 2 2" xfId="2822" xr:uid="{00000000-0005-0000-0000-00004B000000}"/>
    <cellStyle name="40% - Accent3 2 4 2 3" xfId="2100" xr:uid="{00000000-0005-0000-0000-00004B000000}"/>
    <cellStyle name="40% - Accent3 2 4 3" xfId="1030" xr:uid="{00000000-0005-0000-0000-00004B000000}"/>
    <cellStyle name="40% - Accent3 2 4 3 2" xfId="2474" xr:uid="{00000000-0005-0000-0000-00004B000000}"/>
    <cellStyle name="40% - Accent3 2 4 4" xfId="1752" xr:uid="{00000000-0005-0000-0000-00004B000000}"/>
    <cellStyle name="40% - Accent3 2 5" xfId="424" xr:uid="{00000000-0005-0000-0000-00004B000000}"/>
    <cellStyle name="40% - Accent3 2 5 2" xfId="1146" xr:uid="{00000000-0005-0000-0000-00004B000000}"/>
    <cellStyle name="40% - Accent3 2 5 2 2" xfId="2590" xr:uid="{00000000-0005-0000-0000-00004B000000}"/>
    <cellStyle name="40% - Accent3 2 5 3" xfId="1868" xr:uid="{00000000-0005-0000-0000-00004B000000}"/>
    <cellStyle name="40% - Accent3 2 6" xfId="798" xr:uid="{00000000-0005-0000-0000-00004B000000}"/>
    <cellStyle name="40% - Accent3 2 6 2" xfId="2242" xr:uid="{00000000-0005-0000-0000-00004B000000}"/>
    <cellStyle name="40% - Accent3 2 7" xfId="1520"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2 2 2" xfId="2733" xr:uid="{00000000-0005-0000-0000-00006E000000}"/>
    <cellStyle name="40% - Accent3 3 2 2 3" xfId="2011" xr:uid="{00000000-0005-0000-0000-00006E000000}"/>
    <cellStyle name="40% - Accent3 3 2 3" xfId="941" xr:uid="{00000000-0005-0000-0000-00006E000000}"/>
    <cellStyle name="40% - Accent3 3 2 3 2" xfId="2385" xr:uid="{00000000-0005-0000-0000-00006E000000}"/>
    <cellStyle name="40% - Accent3 3 2 4" xfId="1663"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2 2 2" xfId="2849" xr:uid="{00000000-0005-0000-0000-00006E000000}"/>
    <cellStyle name="40% - Accent3 3 3 2 3" xfId="2127" xr:uid="{00000000-0005-0000-0000-00006E000000}"/>
    <cellStyle name="40% - Accent3 3 3 3" xfId="1057" xr:uid="{00000000-0005-0000-0000-00006E000000}"/>
    <cellStyle name="40% - Accent3 3 3 3 2" xfId="2501" xr:uid="{00000000-0005-0000-0000-00006E000000}"/>
    <cellStyle name="40% - Accent3 3 3 4" xfId="1779" xr:uid="{00000000-0005-0000-0000-00006E000000}"/>
    <cellStyle name="40% - Accent3 3 4" xfId="451" xr:uid="{00000000-0005-0000-0000-00006E000000}"/>
    <cellStyle name="40% - Accent3 3 4 2" xfId="1173" xr:uid="{00000000-0005-0000-0000-00006E000000}"/>
    <cellStyle name="40% - Accent3 3 4 2 2" xfId="2617" xr:uid="{00000000-0005-0000-0000-00006E000000}"/>
    <cellStyle name="40% - Accent3 3 4 3" xfId="1895" xr:uid="{00000000-0005-0000-0000-00006E000000}"/>
    <cellStyle name="40% - Accent3 3 5" xfId="825" xr:uid="{00000000-0005-0000-0000-00006E000000}"/>
    <cellStyle name="40% - Accent3 3 5 2" xfId="2269" xr:uid="{00000000-0005-0000-0000-00006E000000}"/>
    <cellStyle name="40% - Accent3 3 6" xfId="1547"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2 2 2" xfId="2675" xr:uid="{00000000-0005-0000-0000-0000B8000000}"/>
    <cellStyle name="40% - Accent3 4 2 3" xfId="1953" xr:uid="{00000000-0005-0000-0000-0000B8000000}"/>
    <cellStyle name="40% - Accent3 4 3" xfId="883" xr:uid="{00000000-0005-0000-0000-0000B8000000}"/>
    <cellStyle name="40% - Accent3 4 3 2" xfId="2327" xr:uid="{00000000-0005-0000-0000-0000B8000000}"/>
    <cellStyle name="40% - Accent3 4 4" xfId="1605"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2 2 2" xfId="2791" xr:uid="{00000000-0005-0000-0000-00002C010000}"/>
    <cellStyle name="40% - Accent3 5 2 3" xfId="2069" xr:uid="{00000000-0005-0000-0000-00002C010000}"/>
    <cellStyle name="40% - Accent3 5 3" xfId="999" xr:uid="{00000000-0005-0000-0000-00002C010000}"/>
    <cellStyle name="40% - Accent3 5 3 2" xfId="2443" xr:uid="{00000000-0005-0000-0000-00002C010000}"/>
    <cellStyle name="40% - Accent3 5 4" xfId="1721" xr:uid="{00000000-0005-0000-0000-00002C010000}"/>
    <cellStyle name="40% - Accent3 6" xfId="393" xr:uid="{00000000-0005-0000-0000-0000E2010000}"/>
    <cellStyle name="40% - Accent3 6 2" xfId="1115" xr:uid="{00000000-0005-0000-0000-0000E2010000}"/>
    <cellStyle name="40% - Accent3 6 2 2" xfId="2559" xr:uid="{00000000-0005-0000-0000-0000E2010000}"/>
    <cellStyle name="40% - Accent3 6 3" xfId="1837" xr:uid="{00000000-0005-0000-0000-0000E2010000}"/>
    <cellStyle name="40% - Accent3 7" xfId="743" xr:uid="{00000000-0005-0000-0000-0000E4020000}"/>
    <cellStyle name="40% - Accent3 7 2" xfId="1465" xr:uid="{00000000-0005-0000-0000-0000E4020000}"/>
    <cellStyle name="40% - Accent3 7 2 2" xfId="2909" xr:uid="{00000000-0005-0000-0000-0000E4020000}"/>
    <cellStyle name="40% - Accent3 7 3" xfId="2187" xr:uid="{00000000-0005-0000-0000-0000E4020000}"/>
    <cellStyle name="40% - Accent3 8" xfId="767" xr:uid="{00000000-0005-0000-0000-0000C0030000}"/>
    <cellStyle name="40% - Accent3 8 2" xfId="2211" xr:uid="{00000000-0005-0000-0000-0000C0030000}"/>
    <cellStyle name="40% - Accent3 9" xfId="1489" xr:uid="{00000000-0005-0000-0000-000058070000}"/>
    <cellStyle name="40% - Accent4" xfId="46" builtinId="43" customBuiltin="1"/>
    <cellStyle name="40% - Accent4 10" xfId="2936" xr:uid="{00000000-0005-0000-0000-0000770B0000}"/>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2 2 2" xfId="2767" xr:uid="{00000000-0005-0000-0000-00004C000000}"/>
    <cellStyle name="40% - Accent4 2 2 2 2 3" xfId="2045" xr:uid="{00000000-0005-0000-0000-00004C000000}"/>
    <cellStyle name="40% - Accent4 2 2 2 3" xfId="975" xr:uid="{00000000-0005-0000-0000-00004C000000}"/>
    <cellStyle name="40% - Accent4 2 2 2 3 2" xfId="2419" xr:uid="{00000000-0005-0000-0000-00004C000000}"/>
    <cellStyle name="40% - Accent4 2 2 2 4" xfId="1697"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2 2 2" xfId="2883" xr:uid="{00000000-0005-0000-0000-00004C000000}"/>
    <cellStyle name="40% - Accent4 2 2 3 2 3" xfId="2161" xr:uid="{00000000-0005-0000-0000-00004C000000}"/>
    <cellStyle name="40% - Accent4 2 2 3 3" xfId="1091" xr:uid="{00000000-0005-0000-0000-00004C000000}"/>
    <cellStyle name="40% - Accent4 2 2 3 3 2" xfId="2535" xr:uid="{00000000-0005-0000-0000-00004C000000}"/>
    <cellStyle name="40% - Accent4 2 2 3 4" xfId="1813" xr:uid="{00000000-0005-0000-0000-00004C000000}"/>
    <cellStyle name="40% - Accent4 2 2 4" xfId="485" xr:uid="{00000000-0005-0000-0000-00004C000000}"/>
    <cellStyle name="40% - Accent4 2 2 4 2" xfId="1207" xr:uid="{00000000-0005-0000-0000-00004C000000}"/>
    <cellStyle name="40% - Accent4 2 2 4 2 2" xfId="2651" xr:uid="{00000000-0005-0000-0000-00004C000000}"/>
    <cellStyle name="40% - Accent4 2 2 4 3" xfId="1929" xr:uid="{00000000-0005-0000-0000-00004C000000}"/>
    <cellStyle name="40% - Accent4 2 2 5" xfId="859" xr:uid="{00000000-0005-0000-0000-00004C000000}"/>
    <cellStyle name="40% - Accent4 2 2 5 2" xfId="2303" xr:uid="{00000000-0005-0000-0000-00004C000000}"/>
    <cellStyle name="40% - Accent4 2 2 6" xfId="1581"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2 2 2" xfId="2709" xr:uid="{00000000-0005-0000-0000-00004C000000}"/>
    <cellStyle name="40% - Accent4 2 3 2 3" xfId="1987" xr:uid="{00000000-0005-0000-0000-00004C000000}"/>
    <cellStyle name="40% - Accent4 2 3 3" xfId="917" xr:uid="{00000000-0005-0000-0000-00004C000000}"/>
    <cellStyle name="40% - Accent4 2 3 3 2" xfId="2361" xr:uid="{00000000-0005-0000-0000-00004C000000}"/>
    <cellStyle name="40% - Accent4 2 3 4" xfId="1639"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2 2 2" xfId="2825" xr:uid="{00000000-0005-0000-0000-00004C000000}"/>
    <cellStyle name="40% - Accent4 2 4 2 3" xfId="2103" xr:uid="{00000000-0005-0000-0000-00004C000000}"/>
    <cellStyle name="40% - Accent4 2 4 3" xfId="1033" xr:uid="{00000000-0005-0000-0000-00004C000000}"/>
    <cellStyle name="40% - Accent4 2 4 3 2" xfId="2477" xr:uid="{00000000-0005-0000-0000-00004C000000}"/>
    <cellStyle name="40% - Accent4 2 4 4" xfId="1755" xr:uid="{00000000-0005-0000-0000-00004C000000}"/>
    <cellStyle name="40% - Accent4 2 5" xfId="427" xr:uid="{00000000-0005-0000-0000-00004C000000}"/>
    <cellStyle name="40% - Accent4 2 5 2" xfId="1149" xr:uid="{00000000-0005-0000-0000-00004C000000}"/>
    <cellStyle name="40% - Accent4 2 5 2 2" xfId="2593" xr:uid="{00000000-0005-0000-0000-00004C000000}"/>
    <cellStyle name="40% - Accent4 2 5 3" xfId="1871" xr:uid="{00000000-0005-0000-0000-00004C000000}"/>
    <cellStyle name="40% - Accent4 2 6" xfId="801" xr:uid="{00000000-0005-0000-0000-00004C000000}"/>
    <cellStyle name="40% - Accent4 2 6 2" xfId="2245" xr:uid="{00000000-0005-0000-0000-00004C000000}"/>
    <cellStyle name="40% - Accent4 2 7" xfId="1523"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2 2 2" xfId="2736" xr:uid="{00000000-0005-0000-0000-000070000000}"/>
    <cellStyle name="40% - Accent4 3 2 2 3" xfId="2014" xr:uid="{00000000-0005-0000-0000-000070000000}"/>
    <cellStyle name="40% - Accent4 3 2 3" xfId="944" xr:uid="{00000000-0005-0000-0000-000070000000}"/>
    <cellStyle name="40% - Accent4 3 2 3 2" xfId="2388" xr:uid="{00000000-0005-0000-0000-000070000000}"/>
    <cellStyle name="40% - Accent4 3 2 4" xfId="1666"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2 2 2" xfId="2852" xr:uid="{00000000-0005-0000-0000-000070000000}"/>
    <cellStyle name="40% - Accent4 3 3 2 3" xfId="2130" xr:uid="{00000000-0005-0000-0000-000070000000}"/>
    <cellStyle name="40% - Accent4 3 3 3" xfId="1060" xr:uid="{00000000-0005-0000-0000-000070000000}"/>
    <cellStyle name="40% - Accent4 3 3 3 2" xfId="2504" xr:uid="{00000000-0005-0000-0000-000070000000}"/>
    <cellStyle name="40% - Accent4 3 3 4" xfId="1782" xr:uid="{00000000-0005-0000-0000-000070000000}"/>
    <cellStyle name="40% - Accent4 3 4" xfId="454" xr:uid="{00000000-0005-0000-0000-000070000000}"/>
    <cellStyle name="40% - Accent4 3 4 2" xfId="1176" xr:uid="{00000000-0005-0000-0000-000070000000}"/>
    <cellStyle name="40% - Accent4 3 4 2 2" xfId="2620" xr:uid="{00000000-0005-0000-0000-000070000000}"/>
    <cellStyle name="40% - Accent4 3 4 3" xfId="1898" xr:uid="{00000000-0005-0000-0000-000070000000}"/>
    <cellStyle name="40% - Accent4 3 5" xfId="828" xr:uid="{00000000-0005-0000-0000-000070000000}"/>
    <cellStyle name="40% - Accent4 3 5 2" xfId="2272" xr:uid="{00000000-0005-0000-0000-000070000000}"/>
    <cellStyle name="40% - Accent4 3 6" xfId="1550"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2 2 2" xfId="2678" xr:uid="{00000000-0005-0000-0000-0000BC000000}"/>
    <cellStyle name="40% - Accent4 4 2 3" xfId="1956" xr:uid="{00000000-0005-0000-0000-0000BC000000}"/>
    <cellStyle name="40% - Accent4 4 3" xfId="886" xr:uid="{00000000-0005-0000-0000-0000BC000000}"/>
    <cellStyle name="40% - Accent4 4 3 2" xfId="2330" xr:uid="{00000000-0005-0000-0000-0000BC000000}"/>
    <cellStyle name="40% - Accent4 4 4" xfId="1608"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2 2 2" xfId="2794" xr:uid="{00000000-0005-0000-0000-000030010000}"/>
    <cellStyle name="40% - Accent4 5 2 3" xfId="2072" xr:uid="{00000000-0005-0000-0000-000030010000}"/>
    <cellStyle name="40% - Accent4 5 3" xfId="1002" xr:uid="{00000000-0005-0000-0000-000030010000}"/>
    <cellStyle name="40% - Accent4 5 3 2" xfId="2446" xr:uid="{00000000-0005-0000-0000-000030010000}"/>
    <cellStyle name="40% - Accent4 5 4" xfId="1724" xr:uid="{00000000-0005-0000-0000-000030010000}"/>
    <cellStyle name="40% - Accent4 6" xfId="396" xr:uid="{00000000-0005-0000-0000-0000EE010000}"/>
    <cellStyle name="40% - Accent4 6 2" xfId="1118" xr:uid="{00000000-0005-0000-0000-0000EE010000}"/>
    <cellStyle name="40% - Accent4 6 2 2" xfId="2562" xr:uid="{00000000-0005-0000-0000-0000EE010000}"/>
    <cellStyle name="40% - Accent4 6 3" xfId="1840" xr:uid="{00000000-0005-0000-0000-0000EE010000}"/>
    <cellStyle name="40% - Accent4 7" xfId="746" xr:uid="{00000000-0005-0000-0000-0000E5020000}"/>
    <cellStyle name="40% - Accent4 7 2" xfId="1468" xr:uid="{00000000-0005-0000-0000-0000E5020000}"/>
    <cellStyle name="40% - Accent4 7 2 2" xfId="2912" xr:uid="{00000000-0005-0000-0000-0000E5020000}"/>
    <cellStyle name="40% - Accent4 7 3" xfId="2190" xr:uid="{00000000-0005-0000-0000-0000E5020000}"/>
    <cellStyle name="40% - Accent4 8" xfId="770" xr:uid="{00000000-0005-0000-0000-0000D9030000}"/>
    <cellStyle name="40% - Accent4 8 2" xfId="2214" xr:uid="{00000000-0005-0000-0000-0000D9030000}"/>
    <cellStyle name="40% - Accent4 9" xfId="1492" xr:uid="{00000000-0005-0000-0000-00008A070000}"/>
    <cellStyle name="40% - Accent5" xfId="50" builtinId="47" customBuiltin="1"/>
    <cellStyle name="40% - Accent5 10" xfId="2939" xr:uid="{00000000-0005-0000-0000-0000780B0000}"/>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2 2 2" xfId="2770" xr:uid="{00000000-0005-0000-0000-00004D000000}"/>
    <cellStyle name="40% - Accent5 2 2 2 2 3" xfId="2048" xr:uid="{00000000-0005-0000-0000-00004D000000}"/>
    <cellStyle name="40% - Accent5 2 2 2 3" xfId="978" xr:uid="{00000000-0005-0000-0000-00004D000000}"/>
    <cellStyle name="40% - Accent5 2 2 2 3 2" xfId="2422" xr:uid="{00000000-0005-0000-0000-00004D000000}"/>
    <cellStyle name="40% - Accent5 2 2 2 4" xfId="1700"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2 2 2" xfId="2886" xr:uid="{00000000-0005-0000-0000-00004D000000}"/>
    <cellStyle name="40% - Accent5 2 2 3 2 3" xfId="2164" xr:uid="{00000000-0005-0000-0000-00004D000000}"/>
    <cellStyle name="40% - Accent5 2 2 3 3" xfId="1094" xr:uid="{00000000-0005-0000-0000-00004D000000}"/>
    <cellStyle name="40% - Accent5 2 2 3 3 2" xfId="2538" xr:uid="{00000000-0005-0000-0000-00004D000000}"/>
    <cellStyle name="40% - Accent5 2 2 3 4" xfId="1816" xr:uid="{00000000-0005-0000-0000-00004D000000}"/>
    <cellStyle name="40% - Accent5 2 2 4" xfId="488" xr:uid="{00000000-0005-0000-0000-00004D000000}"/>
    <cellStyle name="40% - Accent5 2 2 4 2" xfId="1210" xr:uid="{00000000-0005-0000-0000-00004D000000}"/>
    <cellStyle name="40% - Accent5 2 2 4 2 2" xfId="2654" xr:uid="{00000000-0005-0000-0000-00004D000000}"/>
    <cellStyle name="40% - Accent5 2 2 4 3" xfId="1932" xr:uid="{00000000-0005-0000-0000-00004D000000}"/>
    <cellStyle name="40% - Accent5 2 2 5" xfId="862" xr:uid="{00000000-0005-0000-0000-00004D000000}"/>
    <cellStyle name="40% - Accent5 2 2 5 2" xfId="2306" xr:uid="{00000000-0005-0000-0000-00004D000000}"/>
    <cellStyle name="40% - Accent5 2 2 6" xfId="1584"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2 2 2" xfId="2712" xr:uid="{00000000-0005-0000-0000-00004D000000}"/>
    <cellStyle name="40% - Accent5 2 3 2 3" xfId="1990" xr:uid="{00000000-0005-0000-0000-00004D000000}"/>
    <cellStyle name="40% - Accent5 2 3 3" xfId="920" xr:uid="{00000000-0005-0000-0000-00004D000000}"/>
    <cellStyle name="40% - Accent5 2 3 3 2" xfId="2364" xr:uid="{00000000-0005-0000-0000-00004D000000}"/>
    <cellStyle name="40% - Accent5 2 3 4" xfId="1642"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2 2 2" xfId="2828" xr:uid="{00000000-0005-0000-0000-00004D000000}"/>
    <cellStyle name="40% - Accent5 2 4 2 3" xfId="2106" xr:uid="{00000000-0005-0000-0000-00004D000000}"/>
    <cellStyle name="40% - Accent5 2 4 3" xfId="1036" xr:uid="{00000000-0005-0000-0000-00004D000000}"/>
    <cellStyle name="40% - Accent5 2 4 3 2" xfId="2480" xr:uid="{00000000-0005-0000-0000-00004D000000}"/>
    <cellStyle name="40% - Accent5 2 4 4" xfId="1758" xr:uid="{00000000-0005-0000-0000-00004D000000}"/>
    <cellStyle name="40% - Accent5 2 5" xfId="430" xr:uid="{00000000-0005-0000-0000-00004D000000}"/>
    <cellStyle name="40% - Accent5 2 5 2" xfId="1152" xr:uid="{00000000-0005-0000-0000-00004D000000}"/>
    <cellStyle name="40% - Accent5 2 5 2 2" xfId="2596" xr:uid="{00000000-0005-0000-0000-00004D000000}"/>
    <cellStyle name="40% - Accent5 2 5 3" xfId="1874" xr:uid="{00000000-0005-0000-0000-00004D000000}"/>
    <cellStyle name="40% - Accent5 2 6" xfId="804" xr:uid="{00000000-0005-0000-0000-00004D000000}"/>
    <cellStyle name="40% - Accent5 2 6 2" xfId="2248" xr:uid="{00000000-0005-0000-0000-00004D000000}"/>
    <cellStyle name="40% - Accent5 2 7" xfId="1526"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2 2 2" xfId="2739" xr:uid="{00000000-0005-0000-0000-000072000000}"/>
    <cellStyle name="40% - Accent5 3 2 2 3" xfId="2017" xr:uid="{00000000-0005-0000-0000-000072000000}"/>
    <cellStyle name="40% - Accent5 3 2 3" xfId="947" xr:uid="{00000000-0005-0000-0000-000072000000}"/>
    <cellStyle name="40% - Accent5 3 2 3 2" xfId="2391" xr:uid="{00000000-0005-0000-0000-000072000000}"/>
    <cellStyle name="40% - Accent5 3 2 4" xfId="1669"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2 2 2" xfId="2855" xr:uid="{00000000-0005-0000-0000-000072000000}"/>
    <cellStyle name="40% - Accent5 3 3 2 3" xfId="2133" xr:uid="{00000000-0005-0000-0000-000072000000}"/>
    <cellStyle name="40% - Accent5 3 3 3" xfId="1063" xr:uid="{00000000-0005-0000-0000-000072000000}"/>
    <cellStyle name="40% - Accent5 3 3 3 2" xfId="2507" xr:uid="{00000000-0005-0000-0000-000072000000}"/>
    <cellStyle name="40% - Accent5 3 3 4" xfId="1785" xr:uid="{00000000-0005-0000-0000-000072000000}"/>
    <cellStyle name="40% - Accent5 3 4" xfId="457" xr:uid="{00000000-0005-0000-0000-000072000000}"/>
    <cellStyle name="40% - Accent5 3 4 2" xfId="1179" xr:uid="{00000000-0005-0000-0000-000072000000}"/>
    <cellStyle name="40% - Accent5 3 4 2 2" xfId="2623" xr:uid="{00000000-0005-0000-0000-000072000000}"/>
    <cellStyle name="40% - Accent5 3 4 3" xfId="1901" xr:uid="{00000000-0005-0000-0000-000072000000}"/>
    <cellStyle name="40% - Accent5 3 5" xfId="831" xr:uid="{00000000-0005-0000-0000-000072000000}"/>
    <cellStyle name="40% - Accent5 3 5 2" xfId="2275" xr:uid="{00000000-0005-0000-0000-000072000000}"/>
    <cellStyle name="40% - Accent5 3 6" xfId="1553"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2 2 2" xfId="2681" xr:uid="{00000000-0005-0000-0000-0000C0000000}"/>
    <cellStyle name="40% - Accent5 4 2 3" xfId="1959" xr:uid="{00000000-0005-0000-0000-0000C0000000}"/>
    <cellStyle name="40% - Accent5 4 3" xfId="889" xr:uid="{00000000-0005-0000-0000-0000C0000000}"/>
    <cellStyle name="40% - Accent5 4 3 2" xfId="2333" xr:uid="{00000000-0005-0000-0000-0000C0000000}"/>
    <cellStyle name="40% - Accent5 4 4" xfId="1611"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2 2 2" xfId="2797" xr:uid="{00000000-0005-0000-0000-000034010000}"/>
    <cellStyle name="40% - Accent5 5 2 3" xfId="2075" xr:uid="{00000000-0005-0000-0000-000034010000}"/>
    <cellStyle name="40% - Accent5 5 3" xfId="1005" xr:uid="{00000000-0005-0000-0000-000034010000}"/>
    <cellStyle name="40% - Accent5 5 3 2" xfId="2449" xr:uid="{00000000-0005-0000-0000-000034010000}"/>
    <cellStyle name="40% - Accent5 5 4" xfId="1727" xr:uid="{00000000-0005-0000-0000-000034010000}"/>
    <cellStyle name="40% - Accent5 6" xfId="399" xr:uid="{00000000-0005-0000-0000-0000FA010000}"/>
    <cellStyle name="40% - Accent5 6 2" xfId="1121" xr:uid="{00000000-0005-0000-0000-0000FA010000}"/>
    <cellStyle name="40% - Accent5 6 2 2" xfId="2565" xr:uid="{00000000-0005-0000-0000-0000FA010000}"/>
    <cellStyle name="40% - Accent5 6 3" xfId="1843" xr:uid="{00000000-0005-0000-0000-0000FA010000}"/>
    <cellStyle name="40% - Accent5 7" xfId="749" xr:uid="{00000000-0005-0000-0000-0000E6020000}"/>
    <cellStyle name="40% - Accent5 7 2" xfId="1471" xr:uid="{00000000-0005-0000-0000-0000E6020000}"/>
    <cellStyle name="40% - Accent5 7 2 2" xfId="2915" xr:uid="{00000000-0005-0000-0000-0000E6020000}"/>
    <cellStyle name="40% - Accent5 7 3" xfId="2193" xr:uid="{00000000-0005-0000-0000-0000E6020000}"/>
    <cellStyle name="40% - Accent5 8" xfId="773" xr:uid="{00000000-0005-0000-0000-0000F2030000}"/>
    <cellStyle name="40% - Accent5 8 2" xfId="2217" xr:uid="{00000000-0005-0000-0000-0000F2030000}"/>
    <cellStyle name="40% - Accent5 9" xfId="1495" xr:uid="{00000000-0005-0000-0000-0000BC070000}"/>
    <cellStyle name="40% - Accent6" xfId="54" builtinId="51" customBuiltin="1"/>
    <cellStyle name="40% - Accent6 10" xfId="2942" xr:uid="{00000000-0005-0000-0000-0000790B0000}"/>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2 2 2" xfId="2773" xr:uid="{00000000-0005-0000-0000-00004E000000}"/>
    <cellStyle name="40% - Accent6 2 2 2 2 3" xfId="2051" xr:uid="{00000000-0005-0000-0000-00004E000000}"/>
    <cellStyle name="40% - Accent6 2 2 2 3" xfId="981" xr:uid="{00000000-0005-0000-0000-00004E000000}"/>
    <cellStyle name="40% - Accent6 2 2 2 3 2" xfId="2425" xr:uid="{00000000-0005-0000-0000-00004E000000}"/>
    <cellStyle name="40% - Accent6 2 2 2 4" xfId="1703"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2 2 2" xfId="2889" xr:uid="{00000000-0005-0000-0000-00004E000000}"/>
    <cellStyle name="40% - Accent6 2 2 3 2 3" xfId="2167" xr:uid="{00000000-0005-0000-0000-00004E000000}"/>
    <cellStyle name="40% - Accent6 2 2 3 3" xfId="1097" xr:uid="{00000000-0005-0000-0000-00004E000000}"/>
    <cellStyle name="40% - Accent6 2 2 3 3 2" xfId="2541" xr:uid="{00000000-0005-0000-0000-00004E000000}"/>
    <cellStyle name="40% - Accent6 2 2 3 4" xfId="1819" xr:uid="{00000000-0005-0000-0000-00004E000000}"/>
    <cellStyle name="40% - Accent6 2 2 4" xfId="491" xr:uid="{00000000-0005-0000-0000-00004E000000}"/>
    <cellStyle name="40% - Accent6 2 2 4 2" xfId="1213" xr:uid="{00000000-0005-0000-0000-00004E000000}"/>
    <cellStyle name="40% - Accent6 2 2 4 2 2" xfId="2657" xr:uid="{00000000-0005-0000-0000-00004E000000}"/>
    <cellStyle name="40% - Accent6 2 2 4 3" xfId="1935" xr:uid="{00000000-0005-0000-0000-00004E000000}"/>
    <cellStyle name="40% - Accent6 2 2 5" xfId="865" xr:uid="{00000000-0005-0000-0000-00004E000000}"/>
    <cellStyle name="40% - Accent6 2 2 5 2" xfId="2309" xr:uid="{00000000-0005-0000-0000-00004E000000}"/>
    <cellStyle name="40% - Accent6 2 2 6" xfId="1587"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2 2 2" xfId="2715" xr:uid="{00000000-0005-0000-0000-00004E000000}"/>
    <cellStyle name="40% - Accent6 2 3 2 3" xfId="1993" xr:uid="{00000000-0005-0000-0000-00004E000000}"/>
    <cellStyle name="40% - Accent6 2 3 3" xfId="923" xr:uid="{00000000-0005-0000-0000-00004E000000}"/>
    <cellStyle name="40% - Accent6 2 3 3 2" xfId="2367" xr:uid="{00000000-0005-0000-0000-00004E000000}"/>
    <cellStyle name="40% - Accent6 2 3 4" xfId="1645"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2 2 2" xfId="2831" xr:uid="{00000000-0005-0000-0000-00004E000000}"/>
    <cellStyle name="40% - Accent6 2 4 2 3" xfId="2109" xr:uid="{00000000-0005-0000-0000-00004E000000}"/>
    <cellStyle name="40% - Accent6 2 4 3" xfId="1039" xr:uid="{00000000-0005-0000-0000-00004E000000}"/>
    <cellStyle name="40% - Accent6 2 4 3 2" xfId="2483" xr:uid="{00000000-0005-0000-0000-00004E000000}"/>
    <cellStyle name="40% - Accent6 2 4 4" xfId="1761" xr:uid="{00000000-0005-0000-0000-00004E000000}"/>
    <cellStyle name="40% - Accent6 2 5" xfId="433" xr:uid="{00000000-0005-0000-0000-00004E000000}"/>
    <cellStyle name="40% - Accent6 2 5 2" xfId="1155" xr:uid="{00000000-0005-0000-0000-00004E000000}"/>
    <cellStyle name="40% - Accent6 2 5 2 2" xfId="2599" xr:uid="{00000000-0005-0000-0000-00004E000000}"/>
    <cellStyle name="40% - Accent6 2 5 3" xfId="1877" xr:uid="{00000000-0005-0000-0000-00004E000000}"/>
    <cellStyle name="40% - Accent6 2 6" xfId="807" xr:uid="{00000000-0005-0000-0000-00004E000000}"/>
    <cellStyle name="40% - Accent6 2 6 2" xfId="2251" xr:uid="{00000000-0005-0000-0000-00004E000000}"/>
    <cellStyle name="40% - Accent6 2 7" xfId="1529"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2 2 2" xfId="2742" xr:uid="{00000000-0005-0000-0000-000074000000}"/>
    <cellStyle name="40% - Accent6 3 2 2 3" xfId="2020" xr:uid="{00000000-0005-0000-0000-000074000000}"/>
    <cellStyle name="40% - Accent6 3 2 3" xfId="950" xr:uid="{00000000-0005-0000-0000-000074000000}"/>
    <cellStyle name="40% - Accent6 3 2 3 2" xfId="2394" xr:uid="{00000000-0005-0000-0000-000074000000}"/>
    <cellStyle name="40% - Accent6 3 2 4" xfId="1672"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2 2 2" xfId="2858" xr:uid="{00000000-0005-0000-0000-000074000000}"/>
    <cellStyle name="40% - Accent6 3 3 2 3" xfId="2136" xr:uid="{00000000-0005-0000-0000-000074000000}"/>
    <cellStyle name="40% - Accent6 3 3 3" xfId="1066" xr:uid="{00000000-0005-0000-0000-000074000000}"/>
    <cellStyle name="40% - Accent6 3 3 3 2" xfId="2510" xr:uid="{00000000-0005-0000-0000-000074000000}"/>
    <cellStyle name="40% - Accent6 3 3 4" xfId="1788" xr:uid="{00000000-0005-0000-0000-000074000000}"/>
    <cellStyle name="40% - Accent6 3 4" xfId="460" xr:uid="{00000000-0005-0000-0000-000074000000}"/>
    <cellStyle name="40% - Accent6 3 4 2" xfId="1182" xr:uid="{00000000-0005-0000-0000-000074000000}"/>
    <cellStyle name="40% - Accent6 3 4 2 2" xfId="2626" xr:uid="{00000000-0005-0000-0000-000074000000}"/>
    <cellStyle name="40% - Accent6 3 4 3" xfId="1904" xr:uid="{00000000-0005-0000-0000-000074000000}"/>
    <cellStyle name="40% - Accent6 3 5" xfId="834" xr:uid="{00000000-0005-0000-0000-000074000000}"/>
    <cellStyle name="40% - Accent6 3 5 2" xfId="2278" xr:uid="{00000000-0005-0000-0000-000074000000}"/>
    <cellStyle name="40% - Accent6 3 6" xfId="1556"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2 2 2" xfId="2684" xr:uid="{00000000-0005-0000-0000-0000C4000000}"/>
    <cellStyle name="40% - Accent6 4 2 3" xfId="1962" xr:uid="{00000000-0005-0000-0000-0000C4000000}"/>
    <cellStyle name="40% - Accent6 4 3" xfId="892" xr:uid="{00000000-0005-0000-0000-0000C4000000}"/>
    <cellStyle name="40% - Accent6 4 3 2" xfId="2336" xr:uid="{00000000-0005-0000-0000-0000C4000000}"/>
    <cellStyle name="40% - Accent6 4 4" xfId="1614"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2 2 2" xfId="2800" xr:uid="{00000000-0005-0000-0000-000038010000}"/>
    <cellStyle name="40% - Accent6 5 2 3" xfId="2078" xr:uid="{00000000-0005-0000-0000-000038010000}"/>
    <cellStyle name="40% - Accent6 5 3" xfId="1008" xr:uid="{00000000-0005-0000-0000-000038010000}"/>
    <cellStyle name="40% - Accent6 5 3 2" xfId="2452" xr:uid="{00000000-0005-0000-0000-000038010000}"/>
    <cellStyle name="40% - Accent6 5 4" xfId="1730" xr:uid="{00000000-0005-0000-0000-000038010000}"/>
    <cellStyle name="40% - Accent6 6" xfId="402" xr:uid="{00000000-0005-0000-0000-000006020000}"/>
    <cellStyle name="40% - Accent6 6 2" xfId="1124" xr:uid="{00000000-0005-0000-0000-000006020000}"/>
    <cellStyle name="40% - Accent6 6 2 2" xfId="2568" xr:uid="{00000000-0005-0000-0000-000006020000}"/>
    <cellStyle name="40% - Accent6 6 3" xfId="1846" xr:uid="{00000000-0005-0000-0000-000006020000}"/>
    <cellStyle name="40% - Accent6 7" xfId="752" xr:uid="{00000000-0005-0000-0000-0000E7020000}"/>
    <cellStyle name="40% - Accent6 7 2" xfId="1474" xr:uid="{00000000-0005-0000-0000-0000E7020000}"/>
    <cellStyle name="40% - Accent6 7 2 2" xfId="2918" xr:uid="{00000000-0005-0000-0000-0000E7020000}"/>
    <cellStyle name="40% - Accent6 7 3" xfId="2196" xr:uid="{00000000-0005-0000-0000-0000E7020000}"/>
    <cellStyle name="40% - Accent6 8" xfId="776" xr:uid="{00000000-0005-0000-0000-00000B040000}"/>
    <cellStyle name="40% - Accent6 8 2" xfId="2220" xr:uid="{00000000-0005-0000-0000-00000B040000}"/>
    <cellStyle name="40% - Accent6 9" xfId="1498" xr:uid="{00000000-0005-0000-0000-0000EE070000}"/>
    <cellStyle name="60% - Accent1" xfId="35" builtinId="32" customBuiltin="1"/>
    <cellStyle name="60% - Accent1 10" xfId="2928" xr:uid="{00000000-0005-0000-0000-00007A0B0000}"/>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2 2 2" xfId="2759" xr:uid="{00000000-0005-0000-0000-00004F000000}"/>
    <cellStyle name="60% - Accent1 2 2 2 2 3" xfId="2037" xr:uid="{00000000-0005-0000-0000-00004F000000}"/>
    <cellStyle name="60% - Accent1 2 2 2 3" xfId="967" xr:uid="{00000000-0005-0000-0000-00004F000000}"/>
    <cellStyle name="60% - Accent1 2 2 2 3 2" xfId="2411" xr:uid="{00000000-0005-0000-0000-00004F000000}"/>
    <cellStyle name="60% - Accent1 2 2 2 4" xfId="1689"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2 2 2" xfId="2875" xr:uid="{00000000-0005-0000-0000-00004F000000}"/>
    <cellStyle name="60% - Accent1 2 2 3 2 3" xfId="2153" xr:uid="{00000000-0005-0000-0000-00004F000000}"/>
    <cellStyle name="60% - Accent1 2 2 3 3" xfId="1083" xr:uid="{00000000-0005-0000-0000-00004F000000}"/>
    <cellStyle name="60% - Accent1 2 2 3 3 2" xfId="2527" xr:uid="{00000000-0005-0000-0000-00004F000000}"/>
    <cellStyle name="60% - Accent1 2 2 3 4" xfId="1805" xr:uid="{00000000-0005-0000-0000-00004F000000}"/>
    <cellStyle name="60% - Accent1 2 2 4" xfId="477" xr:uid="{00000000-0005-0000-0000-00004F000000}"/>
    <cellStyle name="60% - Accent1 2 2 4 2" xfId="1199" xr:uid="{00000000-0005-0000-0000-00004F000000}"/>
    <cellStyle name="60% - Accent1 2 2 4 2 2" xfId="2643" xr:uid="{00000000-0005-0000-0000-00004F000000}"/>
    <cellStyle name="60% - Accent1 2 2 4 3" xfId="1921" xr:uid="{00000000-0005-0000-0000-00004F000000}"/>
    <cellStyle name="60% - Accent1 2 2 5" xfId="851" xr:uid="{00000000-0005-0000-0000-00004F000000}"/>
    <cellStyle name="60% - Accent1 2 2 5 2" xfId="2295" xr:uid="{00000000-0005-0000-0000-00004F000000}"/>
    <cellStyle name="60% - Accent1 2 2 6" xfId="1573"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2 2 2" xfId="2701" xr:uid="{00000000-0005-0000-0000-00004F000000}"/>
    <cellStyle name="60% - Accent1 2 3 2 3" xfId="1979" xr:uid="{00000000-0005-0000-0000-00004F000000}"/>
    <cellStyle name="60% - Accent1 2 3 3" xfId="909" xr:uid="{00000000-0005-0000-0000-00004F000000}"/>
    <cellStyle name="60% - Accent1 2 3 3 2" xfId="2353" xr:uid="{00000000-0005-0000-0000-00004F000000}"/>
    <cellStyle name="60% - Accent1 2 3 4" xfId="1631"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2 2 2" xfId="2817" xr:uid="{00000000-0005-0000-0000-00004F000000}"/>
    <cellStyle name="60% - Accent1 2 4 2 3" xfId="2095" xr:uid="{00000000-0005-0000-0000-00004F000000}"/>
    <cellStyle name="60% - Accent1 2 4 3" xfId="1025" xr:uid="{00000000-0005-0000-0000-00004F000000}"/>
    <cellStyle name="60% - Accent1 2 4 3 2" xfId="2469" xr:uid="{00000000-0005-0000-0000-00004F000000}"/>
    <cellStyle name="60% - Accent1 2 4 4" xfId="1747" xr:uid="{00000000-0005-0000-0000-00004F000000}"/>
    <cellStyle name="60% - Accent1 2 5" xfId="419" xr:uid="{00000000-0005-0000-0000-00004F000000}"/>
    <cellStyle name="60% - Accent1 2 5 2" xfId="1141" xr:uid="{00000000-0005-0000-0000-00004F000000}"/>
    <cellStyle name="60% - Accent1 2 5 2 2" xfId="2585" xr:uid="{00000000-0005-0000-0000-00004F000000}"/>
    <cellStyle name="60% - Accent1 2 5 3" xfId="1863" xr:uid="{00000000-0005-0000-0000-00004F000000}"/>
    <cellStyle name="60% - Accent1 2 6" xfId="793" xr:uid="{00000000-0005-0000-0000-00004F000000}"/>
    <cellStyle name="60% - Accent1 2 6 2" xfId="2237" xr:uid="{00000000-0005-0000-0000-00004F000000}"/>
    <cellStyle name="60% - Accent1 2 7" xfId="1515"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2 2 2" xfId="2728" xr:uid="{00000000-0005-0000-0000-000076000000}"/>
    <cellStyle name="60% - Accent1 3 2 2 3" xfId="2006" xr:uid="{00000000-0005-0000-0000-000076000000}"/>
    <cellStyle name="60% - Accent1 3 2 3" xfId="936" xr:uid="{00000000-0005-0000-0000-000076000000}"/>
    <cellStyle name="60% - Accent1 3 2 3 2" xfId="2380" xr:uid="{00000000-0005-0000-0000-000076000000}"/>
    <cellStyle name="60% - Accent1 3 2 4" xfId="1658"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2 2 2" xfId="2844" xr:uid="{00000000-0005-0000-0000-000076000000}"/>
    <cellStyle name="60% - Accent1 3 3 2 3" xfId="2122" xr:uid="{00000000-0005-0000-0000-000076000000}"/>
    <cellStyle name="60% - Accent1 3 3 3" xfId="1052" xr:uid="{00000000-0005-0000-0000-000076000000}"/>
    <cellStyle name="60% - Accent1 3 3 3 2" xfId="2496" xr:uid="{00000000-0005-0000-0000-000076000000}"/>
    <cellStyle name="60% - Accent1 3 3 4" xfId="1774" xr:uid="{00000000-0005-0000-0000-000076000000}"/>
    <cellStyle name="60% - Accent1 3 4" xfId="446" xr:uid="{00000000-0005-0000-0000-000076000000}"/>
    <cellStyle name="60% - Accent1 3 4 2" xfId="1168" xr:uid="{00000000-0005-0000-0000-000076000000}"/>
    <cellStyle name="60% - Accent1 3 4 2 2" xfId="2612" xr:uid="{00000000-0005-0000-0000-000076000000}"/>
    <cellStyle name="60% - Accent1 3 4 3" xfId="1890" xr:uid="{00000000-0005-0000-0000-000076000000}"/>
    <cellStyle name="60% - Accent1 3 5" xfId="820" xr:uid="{00000000-0005-0000-0000-000076000000}"/>
    <cellStyle name="60% - Accent1 3 5 2" xfId="2264" xr:uid="{00000000-0005-0000-0000-000076000000}"/>
    <cellStyle name="60% - Accent1 3 6" xfId="1542"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2 2 2" xfId="2670" xr:uid="{00000000-0005-0000-0000-0000C8000000}"/>
    <cellStyle name="60% - Accent1 4 2 3" xfId="1948" xr:uid="{00000000-0005-0000-0000-0000C8000000}"/>
    <cellStyle name="60% - Accent1 4 3" xfId="878" xr:uid="{00000000-0005-0000-0000-0000C8000000}"/>
    <cellStyle name="60% - Accent1 4 3 2" xfId="2322" xr:uid="{00000000-0005-0000-0000-0000C8000000}"/>
    <cellStyle name="60% - Accent1 4 4" xfId="1600"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2 2 2" xfId="2786" xr:uid="{00000000-0005-0000-0000-00003C010000}"/>
    <cellStyle name="60% - Accent1 5 2 3" xfId="2064" xr:uid="{00000000-0005-0000-0000-00003C010000}"/>
    <cellStyle name="60% - Accent1 5 3" xfId="994" xr:uid="{00000000-0005-0000-0000-00003C010000}"/>
    <cellStyle name="60% - Accent1 5 3 2" xfId="2438" xr:uid="{00000000-0005-0000-0000-00003C010000}"/>
    <cellStyle name="60% - Accent1 5 4" xfId="1716" xr:uid="{00000000-0005-0000-0000-00003C010000}"/>
    <cellStyle name="60% - Accent1 6" xfId="388" xr:uid="{00000000-0005-0000-0000-000012020000}"/>
    <cellStyle name="60% - Accent1 6 2" xfId="1110" xr:uid="{00000000-0005-0000-0000-000012020000}"/>
    <cellStyle name="60% - Accent1 6 2 2" xfId="2554" xr:uid="{00000000-0005-0000-0000-000012020000}"/>
    <cellStyle name="60% - Accent1 6 3" xfId="1832" xr:uid="{00000000-0005-0000-0000-000012020000}"/>
    <cellStyle name="60% - Accent1 7" xfId="738" xr:uid="{00000000-0005-0000-0000-0000E8020000}"/>
    <cellStyle name="60% - Accent1 7 2" xfId="1460" xr:uid="{00000000-0005-0000-0000-0000E8020000}"/>
    <cellStyle name="60% - Accent1 7 2 2" xfId="2904" xr:uid="{00000000-0005-0000-0000-0000E8020000}"/>
    <cellStyle name="60% - Accent1 7 3" xfId="2182" xr:uid="{00000000-0005-0000-0000-0000E8020000}"/>
    <cellStyle name="60% - Accent1 8" xfId="762" xr:uid="{00000000-0005-0000-0000-000024040000}"/>
    <cellStyle name="60% - Accent1 8 2" xfId="2206" xr:uid="{00000000-0005-0000-0000-000024040000}"/>
    <cellStyle name="60% - Accent1 9" xfId="1484" xr:uid="{00000000-0005-0000-0000-000020080000}"/>
    <cellStyle name="60% - Accent2" xfId="39" builtinId="36" customBuiltin="1"/>
    <cellStyle name="60% - Accent2 10" xfId="2931" xr:uid="{00000000-0005-0000-0000-00007B0B0000}"/>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2 2 2" xfId="2762" xr:uid="{00000000-0005-0000-0000-000050000000}"/>
    <cellStyle name="60% - Accent2 2 2 2 2 3" xfId="2040" xr:uid="{00000000-0005-0000-0000-000050000000}"/>
    <cellStyle name="60% - Accent2 2 2 2 3" xfId="970" xr:uid="{00000000-0005-0000-0000-000050000000}"/>
    <cellStyle name="60% - Accent2 2 2 2 3 2" xfId="2414" xr:uid="{00000000-0005-0000-0000-000050000000}"/>
    <cellStyle name="60% - Accent2 2 2 2 4" xfId="1692"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2 2 2" xfId="2878" xr:uid="{00000000-0005-0000-0000-000050000000}"/>
    <cellStyle name="60% - Accent2 2 2 3 2 3" xfId="2156" xr:uid="{00000000-0005-0000-0000-000050000000}"/>
    <cellStyle name="60% - Accent2 2 2 3 3" xfId="1086" xr:uid="{00000000-0005-0000-0000-000050000000}"/>
    <cellStyle name="60% - Accent2 2 2 3 3 2" xfId="2530" xr:uid="{00000000-0005-0000-0000-000050000000}"/>
    <cellStyle name="60% - Accent2 2 2 3 4" xfId="1808" xr:uid="{00000000-0005-0000-0000-000050000000}"/>
    <cellStyle name="60% - Accent2 2 2 4" xfId="480" xr:uid="{00000000-0005-0000-0000-000050000000}"/>
    <cellStyle name="60% - Accent2 2 2 4 2" xfId="1202" xr:uid="{00000000-0005-0000-0000-000050000000}"/>
    <cellStyle name="60% - Accent2 2 2 4 2 2" xfId="2646" xr:uid="{00000000-0005-0000-0000-000050000000}"/>
    <cellStyle name="60% - Accent2 2 2 4 3" xfId="1924" xr:uid="{00000000-0005-0000-0000-000050000000}"/>
    <cellStyle name="60% - Accent2 2 2 5" xfId="854" xr:uid="{00000000-0005-0000-0000-000050000000}"/>
    <cellStyle name="60% - Accent2 2 2 5 2" xfId="2298" xr:uid="{00000000-0005-0000-0000-000050000000}"/>
    <cellStyle name="60% - Accent2 2 2 6" xfId="1576"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2 2 2" xfId="2704" xr:uid="{00000000-0005-0000-0000-000050000000}"/>
    <cellStyle name="60% - Accent2 2 3 2 3" xfId="1982" xr:uid="{00000000-0005-0000-0000-000050000000}"/>
    <cellStyle name="60% - Accent2 2 3 3" xfId="912" xr:uid="{00000000-0005-0000-0000-000050000000}"/>
    <cellStyle name="60% - Accent2 2 3 3 2" xfId="2356" xr:uid="{00000000-0005-0000-0000-000050000000}"/>
    <cellStyle name="60% - Accent2 2 3 4" xfId="1634"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2 2 2" xfId="2820" xr:uid="{00000000-0005-0000-0000-000050000000}"/>
    <cellStyle name="60% - Accent2 2 4 2 3" xfId="2098" xr:uid="{00000000-0005-0000-0000-000050000000}"/>
    <cellStyle name="60% - Accent2 2 4 3" xfId="1028" xr:uid="{00000000-0005-0000-0000-000050000000}"/>
    <cellStyle name="60% - Accent2 2 4 3 2" xfId="2472" xr:uid="{00000000-0005-0000-0000-000050000000}"/>
    <cellStyle name="60% - Accent2 2 4 4" xfId="1750" xr:uid="{00000000-0005-0000-0000-000050000000}"/>
    <cellStyle name="60% - Accent2 2 5" xfId="422" xr:uid="{00000000-0005-0000-0000-000050000000}"/>
    <cellStyle name="60% - Accent2 2 5 2" xfId="1144" xr:uid="{00000000-0005-0000-0000-000050000000}"/>
    <cellStyle name="60% - Accent2 2 5 2 2" xfId="2588" xr:uid="{00000000-0005-0000-0000-000050000000}"/>
    <cellStyle name="60% - Accent2 2 5 3" xfId="1866" xr:uid="{00000000-0005-0000-0000-000050000000}"/>
    <cellStyle name="60% - Accent2 2 6" xfId="796" xr:uid="{00000000-0005-0000-0000-000050000000}"/>
    <cellStyle name="60% - Accent2 2 6 2" xfId="2240" xr:uid="{00000000-0005-0000-0000-000050000000}"/>
    <cellStyle name="60% - Accent2 2 7" xfId="1518"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2 2 2" xfId="2731" xr:uid="{00000000-0005-0000-0000-000078000000}"/>
    <cellStyle name="60% - Accent2 3 2 2 3" xfId="2009" xr:uid="{00000000-0005-0000-0000-000078000000}"/>
    <cellStyle name="60% - Accent2 3 2 3" xfId="939" xr:uid="{00000000-0005-0000-0000-000078000000}"/>
    <cellStyle name="60% - Accent2 3 2 3 2" xfId="2383" xr:uid="{00000000-0005-0000-0000-000078000000}"/>
    <cellStyle name="60% - Accent2 3 2 4" xfId="1661"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2 2 2" xfId="2847" xr:uid="{00000000-0005-0000-0000-000078000000}"/>
    <cellStyle name="60% - Accent2 3 3 2 3" xfId="2125" xr:uid="{00000000-0005-0000-0000-000078000000}"/>
    <cellStyle name="60% - Accent2 3 3 3" xfId="1055" xr:uid="{00000000-0005-0000-0000-000078000000}"/>
    <cellStyle name="60% - Accent2 3 3 3 2" xfId="2499" xr:uid="{00000000-0005-0000-0000-000078000000}"/>
    <cellStyle name="60% - Accent2 3 3 4" xfId="1777" xr:uid="{00000000-0005-0000-0000-000078000000}"/>
    <cellStyle name="60% - Accent2 3 4" xfId="449" xr:uid="{00000000-0005-0000-0000-000078000000}"/>
    <cellStyle name="60% - Accent2 3 4 2" xfId="1171" xr:uid="{00000000-0005-0000-0000-000078000000}"/>
    <cellStyle name="60% - Accent2 3 4 2 2" xfId="2615" xr:uid="{00000000-0005-0000-0000-000078000000}"/>
    <cellStyle name="60% - Accent2 3 4 3" xfId="1893" xr:uid="{00000000-0005-0000-0000-000078000000}"/>
    <cellStyle name="60% - Accent2 3 5" xfId="823" xr:uid="{00000000-0005-0000-0000-000078000000}"/>
    <cellStyle name="60% - Accent2 3 5 2" xfId="2267" xr:uid="{00000000-0005-0000-0000-000078000000}"/>
    <cellStyle name="60% - Accent2 3 6" xfId="1545"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2 2 2" xfId="2673" xr:uid="{00000000-0005-0000-0000-0000CC000000}"/>
    <cellStyle name="60% - Accent2 4 2 3" xfId="1951" xr:uid="{00000000-0005-0000-0000-0000CC000000}"/>
    <cellStyle name="60% - Accent2 4 3" xfId="881" xr:uid="{00000000-0005-0000-0000-0000CC000000}"/>
    <cellStyle name="60% - Accent2 4 3 2" xfId="2325" xr:uid="{00000000-0005-0000-0000-0000CC000000}"/>
    <cellStyle name="60% - Accent2 4 4" xfId="1603"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2 2 2" xfId="2789" xr:uid="{00000000-0005-0000-0000-000040010000}"/>
    <cellStyle name="60% - Accent2 5 2 3" xfId="2067" xr:uid="{00000000-0005-0000-0000-000040010000}"/>
    <cellStyle name="60% - Accent2 5 3" xfId="997" xr:uid="{00000000-0005-0000-0000-000040010000}"/>
    <cellStyle name="60% - Accent2 5 3 2" xfId="2441" xr:uid="{00000000-0005-0000-0000-000040010000}"/>
    <cellStyle name="60% - Accent2 5 4" xfId="1719" xr:uid="{00000000-0005-0000-0000-000040010000}"/>
    <cellStyle name="60% - Accent2 6" xfId="391" xr:uid="{00000000-0005-0000-0000-00001E020000}"/>
    <cellStyle name="60% - Accent2 6 2" xfId="1113" xr:uid="{00000000-0005-0000-0000-00001E020000}"/>
    <cellStyle name="60% - Accent2 6 2 2" xfId="2557" xr:uid="{00000000-0005-0000-0000-00001E020000}"/>
    <cellStyle name="60% - Accent2 6 3" xfId="1835" xr:uid="{00000000-0005-0000-0000-00001E020000}"/>
    <cellStyle name="60% - Accent2 7" xfId="741" xr:uid="{00000000-0005-0000-0000-0000E9020000}"/>
    <cellStyle name="60% - Accent2 7 2" xfId="1463" xr:uid="{00000000-0005-0000-0000-0000E9020000}"/>
    <cellStyle name="60% - Accent2 7 2 2" xfId="2907" xr:uid="{00000000-0005-0000-0000-0000E9020000}"/>
    <cellStyle name="60% - Accent2 7 3" xfId="2185" xr:uid="{00000000-0005-0000-0000-0000E9020000}"/>
    <cellStyle name="60% - Accent2 8" xfId="765" xr:uid="{00000000-0005-0000-0000-00003D040000}"/>
    <cellStyle name="60% - Accent2 8 2" xfId="2209" xr:uid="{00000000-0005-0000-0000-00003D040000}"/>
    <cellStyle name="60% - Accent2 9" xfId="1487" xr:uid="{00000000-0005-0000-0000-000052080000}"/>
    <cellStyle name="60% - Accent3" xfId="43" builtinId="40" customBuiltin="1"/>
    <cellStyle name="60% - Accent3 10" xfId="2934" xr:uid="{00000000-0005-0000-0000-00007C0B0000}"/>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2 2 2" xfId="2765" xr:uid="{00000000-0005-0000-0000-000051000000}"/>
    <cellStyle name="60% - Accent3 2 2 2 2 3" xfId="2043" xr:uid="{00000000-0005-0000-0000-000051000000}"/>
    <cellStyle name="60% - Accent3 2 2 2 3" xfId="973" xr:uid="{00000000-0005-0000-0000-000051000000}"/>
    <cellStyle name="60% - Accent3 2 2 2 3 2" xfId="2417" xr:uid="{00000000-0005-0000-0000-000051000000}"/>
    <cellStyle name="60% - Accent3 2 2 2 4" xfId="1695"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2 2 2" xfId="2881" xr:uid="{00000000-0005-0000-0000-000051000000}"/>
    <cellStyle name="60% - Accent3 2 2 3 2 3" xfId="2159" xr:uid="{00000000-0005-0000-0000-000051000000}"/>
    <cellStyle name="60% - Accent3 2 2 3 3" xfId="1089" xr:uid="{00000000-0005-0000-0000-000051000000}"/>
    <cellStyle name="60% - Accent3 2 2 3 3 2" xfId="2533" xr:uid="{00000000-0005-0000-0000-000051000000}"/>
    <cellStyle name="60% - Accent3 2 2 3 4" xfId="1811" xr:uid="{00000000-0005-0000-0000-000051000000}"/>
    <cellStyle name="60% - Accent3 2 2 4" xfId="483" xr:uid="{00000000-0005-0000-0000-000051000000}"/>
    <cellStyle name="60% - Accent3 2 2 4 2" xfId="1205" xr:uid="{00000000-0005-0000-0000-000051000000}"/>
    <cellStyle name="60% - Accent3 2 2 4 2 2" xfId="2649" xr:uid="{00000000-0005-0000-0000-000051000000}"/>
    <cellStyle name="60% - Accent3 2 2 4 3" xfId="1927" xr:uid="{00000000-0005-0000-0000-000051000000}"/>
    <cellStyle name="60% - Accent3 2 2 5" xfId="857" xr:uid="{00000000-0005-0000-0000-000051000000}"/>
    <cellStyle name="60% - Accent3 2 2 5 2" xfId="2301" xr:uid="{00000000-0005-0000-0000-000051000000}"/>
    <cellStyle name="60% - Accent3 2 2 6" xfId="1579"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2 2 2" xfId="2707" xr:uid="{00000000-0005-0000-0000-000051000000}"/>
    <cellStyle name="60% - Accent3 2 3 2 3" xfId="1985" xr:uid="{00000000-0005-0000-0000-000051000000}"/>
    <cellStyle name="60% - Accent3 2 3 3" xfId="915" xr:uid="{00000000-0005-0000-0000-000051000000}"/>
    <cellStyle name="60% - Accent3 2 3 3 2" xfId="2359" xr:uid="{00000000-0005-0000-0000-000051000000}"/>
    <cellStyle name="60% - Accent3 2 3 4" xfId="1637"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2 2 2" xfId="2823" xr:uid="{00000000-0005-0000-0000-000051000000}"/>
    <cellStyle name="60% - Accent3 2 4 2 3" xfId="2101" xr:uid="{00000000-0005-0000-0000-000051000000}"/>
    <cellStyle name="60% - Accent3 2 4 3" xfId="1031" xr:uid="{00000000-0005-0000-0000-000051000000}"/>
    <cellStyle name="60% - Accent3 2 4 3 2" xfId="2475" xr:uid="{00000000-0005-0000-0000-000051000000}"/>
    <cellStyle name="60% - Accent3 2 4 4" xfId="1753" xr:uid="{00000000-0005-0000-0000-000051000000}"/>
    <cellStyle name="60% - Accent3 2 5" xfId="425" xr:uid="{00000000-0005-0000-0000-000051000000}"/>
    <cellStyle name="60% - Accent3 2 5 2" xfId="1147" xr:uid="{00000000-0005-0000-0000-000051000000}"/>
    <cellStyle name="60% - Accent3 2 5 2 2" xfId="2591" xr:uid="{00000000-0005-0000-0000-000051000000}"/>
    <cellStyle name="60% - Accent3 2 5 3" xfId="1869" xr:uid="{00000000-0005-0000-0000-000051000000}"/>
    <cellStyle name="60% - Accent3 2 6" xfId="799" xr:uid="{00000000-0005-0000-0000-000051000000}"/>
    <cellStyle name="60% - Accent3 2 6 2" xfId="2243" xr:uid="{00000000-0005-0000-0000-000051000000}"/>
    <cellStyle name="60% - Accent3 2 7" xfId="1521"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2 2 2" xfId="2734" xr:uid="{00000000-0005-0000-0000-00007A000000}"/>
    <cellStyle name="60% - Accent3 3 2 2 3" xfId="2012" xr:uid="{00000000-0005-0000-0000-00007A000000}"/>
    <cellStyle name="60% - Accent3 3 2 3" xfId="942" xr:uid="{00000000-0005-0000-0000-00007A000000}"/>
    <cellStyle name="60% - Accent3 3 2 3 2" xfId="2386" xr:uid="{00000000-0005-0000-0000-00007A000000}"/>
    <cellStyle name="60% - Accent3 3 2 4" xfId="1664"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2 2 2" xfId="2850" xr:uid="{00000000-0005-0000-0000-00007A000000}"/>
    <cellStyle name="60% - Accent3 3 3 2 3" xfId="2128" xr:uid="{00000000-0005-0000-0000-00007A000000}"/>
    <cellStyle name="60% - Accent3 3 3 3" xfId="1058" xr:uid="{00000000-0005-0000-0000-00007A000000}"/>
    <cellStyle name="60% - Accent3 3 3 3 2" xfId="2502" xr:uid="{00000000-0005-0000-0000-00007A000000}"/>
    <cellStyle name="60% - Accent3 3 3 4" xfId="1780" xr:uid="{00000000-0005-0000-0000-00007A000000}"/>
    <cellStyle name="60% - Accent3 3 4" xfId="452" xr:uid="{00000000-0005-0000-0000-00007A000000}"/>
    <cellStyle name="60% - Accent3 3 4 2" xfId="1174" xr:uid="{00000000-0005-0000-0000-00007A000000}"/>
    <cellStyle name="60% - Accent3 3 4 2 2" xfId="2618" xr:uid="{00000000-0005-0000-0000-00007A000000}"/>
    <cellStyle name="60% - Accent3 3 4 3" xfId="1896" xr:uid="{00000000-0005-0000-0000-00007A000000}"/>
    <cellStyle name="60% - Accent3 3 5" xfId="826" xr:uid="{00000000-0005-0000-0000-00007A000000}"/>
    <cellStyle name="60% - Accent3 3 5 2" xfId="2270" xr:uid="{00000000-0005-0000-0000-00007A000000}"/>
    <cellStyle name="60% - Accent3 3 6" xfId="1548"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2 2 2" xfId="2676" xr:uid="{00000000-0005-0000-0000-0000D0000000}"/>
    <cellStyle name="60% - Accent3 4 2 3" xfId="1954" xr:uid="{00000000-0005-0000-0000-0000D0000000}"/>
    <cellStyle name="60% - Accent3 4 3" xfId="884" xr:uid="{00000000-0005-0000-0000-0000D0000000}"/>
    <cellStyle name="60% - Accent3 4 3 2" xfId="2328" xr:uid="{00000000-0005-0000-0000-0000D0000000}"/>
    <cellStyle name="60% - Accent3 4 4" xfId="1606"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2 2 2" xfId="2792" xr:uid="{00000000-0005-0000-0000-000044010000}"/>
    <cellStyle name="60% - Accent3 5 2 3" xfId="2070" xr:uid="{00000000-0005-0000-0000-000044010000}"/>
    <cellStyle name="60% - Accent3 5 3" xfId="1000" xr:uid="{00000000-0005-0000-0000-000044010000}"/>
    <cellStyle name="60% - Accent3 5 3 2" xfId="2444" xr:uid="{00000000-0005-0000-0000-000044010000}"/>
    <cellStyle name="60% - Accent3 5 4" xfId="1722" xr:uid="{00000000-0005-0000-0000-000044010000}"/>
    <cellStyle name="60% - Accent3 6" xfId="394" xr:uid="{00000000-0005-0000-0000-00002A020000}"/>
    <cellStyle name="60% - Accent3 6 2" xfId="1116" xr:uid="{00000000-0005-0000-0000-00002A020000}"/>
    <cellStyle name="60% - Accent3 6 2 2" xfId="2560" xr:uid="{00000000-0005-0000-0000-00002A020000}"/>
    <cellStyle name="60% - Accent3 6 3" xfId="1838" xr:uid="{00000000-0005-0000-0000-00002A020000}"/>
    <cellStyle name="60% - Accent3 7" xfId="744" xr:uid="{00000000-0005-0000-0000-0000EA020000}"/>
    <cellStyle name="60% - Accent3 7 2" xfId="1466" xr:uid="{00000000-0005-0000-0000-0000EA020000}"/>
    <cellStyle name="60% - Accent3 7 2 2" xfId="2910" xr:uid="{00000000-0005-0000-0000-0000EA020000}"/>
    <cellStyle name="60% - Accent3 7 3" xfId="2188" xr:uid="{00000000-0005-0000-0000-0000EA020000}"/>
    <cellStyle name="60% - Accent3 8" xfId="768" xr:uid="{00000000-0005-0000-0000-000056040000}"/>
    <cellStyle name="60% - Accent3 8 2" xfId="2212" xr:uid="{00000000-0005-0000-0000-000056040000}"/>
    <cellStyle name="60% - Accent3 9" xfId="1490" xr:uid="{00000000-0005-0000-0000-000084080000}"/>
    <cellStyle name="60% - Accent4" xfId="47" builtinId="44" customBuiltin="1"/>
    <cellStyle name="60% - Accent4 10" xfId="2937" xr:uid="{00000000-0005-0000-0000-00007D0B0000}"/>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2 2 2" xfId="2768" xr:uid="{00000000-0005-0000-0000-000052000000}"/>
    <cellStyle name="60% - Accent4 2 2 2 2 3" xfId="2046" xr:uid="{00000000-0005-0000-0000-000052000000}"/>
    <cellStyle name="60% - Accent4 2 2 2 3" xfId="976" xr:uid="{00000000-0005-0000-0000-000052000000}"/>
    <cellStyle name="60% - Accent4 2 2 2 3 2" xfId="2420" xr:uid="{00000000-0005-0000-0000-000052000000}"/>
    <cellStyle name="60% - Accent4 2 2 2 4" xfId="1698"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2 2 2" xfId="2884" xr:uid="{00000000-0005-0000-0000-000052000000}"/>
    <cellStyle name="60% - Accent4 2 2 3 2 3" xfId="2162" xr:uid="{00000000-0005-0000-0000-000052000000}"/>
    <cellStyle name="60% - Accent4 2 2 3 3" xfId="1092" xr:uid="{00000000-0005-0000-0000-000052000000}"/>
    <cellStyle name="60% - Accent4 2 2 3 3 2" xfId="2536" xr:uid="{00000000-0005-0000-0000-000052000000}"/>
    <cellStyle name="60% - Accent4 2 2 3 4" xfId="1814" xr:uid="{00000000-0005-0000-0000-000052000000}"/>
    <cellStyle name="60% - Accent4 2 2 4" xfId="486" xr:uid="{00000000-0005-0000-0000-000052000000}"/>
    <cellStyle name="60% - Accent4 2 2 4 2" xfId="1208" xr:uid="{00000000-0005-0000-0000-000052000000}"/>
    <cellStyle name="60% - Accent4 2 2 4 2 2" xfId="2652" xr:uid="{00000000-0005-0000-0000-000052000000}"/>
    <cellStyle name="60% - Accent4 2 2 4 3" xfId="1930" xr:uid="{00000000-0005-0000-0000-000052000000}"/>
    <cellStyle name="60% - Accent4 2 2 5" xfId="860" xr:uid="{00000000-0005-0000-0000-000052000000}"/>
    <cellStyle name="60% - Accent4 2 2 5 2" xfId="2304" xr:uid="{00000000-0005-0000-0000-000052000000}"/>
    <cellStyle name="60% - Accent4 2 2 6" xfId="1582"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2 2 2" xfId="2710" xr:uid="{00000000-0005-0000-0000-000052000000}"/>
    <cellStyle name="60% - Accent4 2 3 2 3" xfId="1988" xr:uid="{00000000-0005-0000-0000-000052000000}"/>
    <cellStyle name="60% - Accent4 2 3 3" xfId="918" xr:uid="{00000000-0005-0000-0000-000052000000}"/>
    <cellStyle name="60% - Accent4 2 3 3 2" xfId="2362" xr:uid="{00000000-0005-0000-0000-000052000000}"/>
    <cellStyle name="60% - Accent4 2 3 4" xfId="1640"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2 2 2" xfId="2826" xr:uid="{00000000-0005-0000-0000-000052000000}"/>
    <cellStyle name="60% - Accent4 2 4 2 3" xfId="2104" xr:uid="{00000000-0005-0000-0000-000052000000}"/>
    <cellStyle name="60% - Accent4 2 4 3" xfId="1034" xr:uid="{00000000-0005-0000-0000-000052000000}"/>
    <cellStyle name="60% - Accent4 2 4 3 2" xfId="2478" xr:uid="{00000000-0005-0000-0000-000052000000}"/>
    <cellStyle name="60% - Accent4 2 4 4" xfId="1756" xr:uid="{00000000-0005-0000-0000-000052000000}"/>
    <cellStyle name="60% - Accent4 2 5" xfId="428" xr:uid="{00000000-0005-0000-0000-000052000000}"/>
    <cellStyle name="60% - Accent4 2 5 2" xfId="1150" xr:uid="{00000000-0005-0000-0000-000052000000}"/>
    <cellStyle name="60% - Accent4 2 5 2 2" xfId="2594" xr:uid="{00000000-0005-0000-0000-000052000000}"/>
    <cellStyle name="60% - Accent4 2 5 3" xfId="1872" xr:uid="{00000000-0005-0000-0000-000052000000}"/>
    <cellStyle name="60% - Accent4 2 6" xfId="802" xr:uid="{00000000-0005-0000-0000-000052000000}"/>
    <cellStyle name="60% - Accent4 2 6 2" xfId="2246" xr:uid="{00000000-0005-0000-0000-000052000000}"/>
    <cellStyle name="60% - Accent4 2 7" xfId="1524"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2 2 2" xfId="2737" xr:uid="{00000000-0005-0000-0000-00007C000000}"/>
    <cellStyle name="60% - Accent4 3 2 2 3" xfId="2015" xr:uid="{00000000-0005-0000-0000-00007C000000}"/>
    <cellStyle name="60% - Accent4 3 2 3" xfId="945" xr:uid="{00000000-0005-0000-0000-00007C000000}"/>
    <cellStyle name="60% - Accent4 3 2 3 2" xfId="2389" xr:uid="{00000000-0005-0000-0000-00007C000000}"/>
    <cellStyle name="60% - Accent4 3 2 4" xfId="1667"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2 2 2" xfId="2853" xr:uid="{00000000-0005-0000-0000-00007C000000}"/>
    <cellStyle name="60% - Accent4 3 3 2 3" xfId="2131" xr:uid="{00000000-0005-0000-0000-00007C000000}"/>
    <cellStyle name="60% - Accent4 3 3 3" xfId="1061" xr:uid="{00000000-0005-0000-0000-00007C000000}"/>
    <cellStyle name="60% - Accent4 3 3 3 2" xfId="2505" xr:uid="{00000000-0005-0000-0000-00007C000000}"/>
    <cellStyle name="60% - Accent4 3 3 4" xfId="1783" xr:uid="{00000000-0005-0000-0000-00007C000000}"/>
    <cellStyle name="60% - Accent4 3 4" xfId="455" xr:uid="{00000000-0005-0000-0000-00007C000000}"/>
    <cellStyle name="60% - Accent4 3 4 2" xfId="1177" xr:uid="{00000000-0005-0000-0000-00007C000000}"/>
    <cellStyle name="60% - Accent4 3 4 2 2" xfId="2621" xr:uid="{00000000-0005-0000-0000-00007C000000}"/>
    <cellStyle name="60% - Accent4 3 4 3" xfId="1899" xr:uid="{00000000-0005-0000-0000-00007C000000}"/>
    <cellStyle name="60% - Accent4 3 5" xfId="829" xr:uid="{00000000-0005-0000-0000-00007C000000}"/>
    <cellStyle name="60% - Accent4 3 5 2" xfId="2273" xr:uid="{00000000-0005-0000-0000-00007C000000}"/>
    <cellStyle name="60% - Accent4 3 6" xfId="1551"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2 2 2" xfId="2679" xr:uid="{00000000-0005-0000-0000-0000D4000000}"/>
    <cellStyle name="60% - Accent4 4 2 3" xfId="1957" xr:uid="{00000000-0005-0000-0000-0000D4000000}"/>
    <cellStyle name="60% - Accent4 4 3" xfId="887" xr:uid="{00000000-0005-0000-0000-0000D4000000}"/>
    <cellStyle name="60% - Accent4 4 3 2" xfId="2331" xr:uid="{00000000-0005-0000-0000-0000D4000000}"/>
    <cellStyle name="60% - Accent4 4 4" xfId="1609"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2 2 2" xfId="2795" xr:uid="{00000000-0005-0000-0000-000048010000}"/>
    <cellStyle name="60% - Accent4 5 2 3" xfId="2073" xr:uid="{00000000-0005-0000-0000-000048010000}"/>
    <cellStyle name="60% - Accent4 5 3" xfId="1003" xr:uid="{00000000-0005-0000-0000-000048010000}"/>
    <cellStyle name="60% - Accent4 5 3 2" xfId="2447" xr:uid="{00000000-0005-0000-0000-000048010000}"/>
    <cellStyle name="60% - Accent4 5 4" xfId="1725" xr:uid="{00000000-0005-0000-0000-000048010000}"/>
    <cellStyle name="60% - Accent4 6" xfId="397" xr:uid="{00000000-0005-0000-0000-000036020000}"/>
    <cellStyle name="60% - Accent4 6 2" xfId="1119" xr:uid="{00000000-0005-0000-0000-000036020000}"/>
    <cellStyle name="60% - Accent4 6 2 2" xfId="2563" xr:uid="{00000000-0005-0000-0000-000036020000}"/>
    <cellStyle name="60% - Accent4 6 3" xfId="1841" xr:uid="{00000000-0005-0000-0000-000036020000}"/>
    <cellStyle name="60% - Accent4 7" xfId="747" xr:uid="{00000000-0005-0000-0000-0000EB020000}"/>
    <cellStyle name="60% - Accent4 7 2" xfId="1469" xr:uid="{00000000-0005-0000-0000-0000EB020000}"/>
    <cellStyle name="60% - Accent4 7 2 2" xfId="2913" xr:uid="{00000000-0005-0000-0000-0000EB020000}"/>
    <cellStyle name="60% - Accent4 7 3" xfId="2191" xr:uid="{00000000-0005-0000-0000-0000EB020000}"/>
    <cellStyle name="60% - Accent4 8" xfId="771" xr:uid="{00000000-0005-0000-0000-00006F040000}"/>
    <cellStyle name="60% - Accent4 8 2" xfId="2215" xr:uid="{00000000-0005-0000-0000-00006F040000}"/>
    <cellStyle name="60% - Accent4 9" xfId="1493" xr:uid="{00000000-0005-0000-0000-0000B6080000}"/>
    <cellStyle name="60% - Accent5" xfId="51" builtinId="48" customBuiltin="1"/>
    <cellStyle name="60% - Accent5 10" xfId="2940" xr:uid="{00000000-0005-0000-0000-00007E0B0000}"/>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2 2 2" xfId="2771" xr:uid="{00000000-0005-0000-0000-000053000000}"/>
    <cellStyle name="60% - Accent5 2 2 2 2 3" xfId="2049" xr:uid="{00000000-0005-0000-0000-000053000000}"/>
    <cellStyle name="60% - Accent5 2 2 2 3" xfId="979" xr:uid="{00000000-0005-0000-0000-000053000000}"/>
    <cellStyle name="60% - Accent5 2 2 2 3 2" xfId="2423" xr:uid="{00000000-0005-0000-0000-000053000000}"/>
    <cellStyle name="60% - Accent5 2 2 2 4" xfId="1701"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2 2 2" xfId="2887" xr:uid="{00000000-0005-0000-0000-000053000000}"/>
    <cellStyle name="60% - Accent5 2 2 3 2 3" xfId="2165" xr:uid="{00000000-0005-0000-0000-000053000000}"/>
    <cellStyle name="60% - Accent5 2 2 3 3" xfId="1095" xr:uid="{00000000-0005-0000-0000-000053000000}"/>
    <cellStyle name="60% - Accent5 2 2 3 3 2" xfId="2539" xr:uid="{00000000-0005-0000-0000-000053000000}"/>
    <cellStyle name="60% - Accent5 2 2 3 4" xfId="1817" xr:uid="{00000000-0005-0000-0000-000053000000}"/>
    <cellStyle name="60% - Accent5 2 2 4" xfId="489" xr:uid="{00000000-0005-0000-0000-000053000000}"/>
    <cellStyle name="60% - Accent5 2 2 4 2" xfId="1211" xr:uid="{00000000-0005-0000-0000-000053000000}"/>
    <cellStyle name="60% - Accent5 2 2 4 2 2" xfId="2655" xr:uid="{00000000-0005-0000-0000-000053000000}"/>
    <cellStyle name="60% - Accent5 2 2 4 3" xfId="1933" xr:uid="{00000000-0005-0000-0000-000053000000}"/>
    <cellStyle name="60% - Accent5 2 2 5" xfId="863" xr:uid="{00000000-0005-0000-0000-000053000000}"/>
    <cellStyle name="60% - Accent5 2 2 5 2" xfId="2307" xr:uid="{00000000-0005-0000-0000-000053000000}"/>
    <cellStyle name="60% - Accent5 2 2 6" xfId="1585"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2 2 2" xfId="2713" xr:uid="{00000000-0005-0000-0000-000053000000}"/>
    <cellStyle name="60% - Accent5 2 3 2 3" xfId="1991" xr:uid="{00000000-0005-0000-0000-000053000000}"/>
    <cellStyle name="60% - Accent5 2 3 3" xfId="921" xr:uid="{00000000-0005-0000-0000-000053000000}"/>
    <cellStyle name="60% - Accent5 2 3 3 2" xfId="2365" xr:uid="{00000000-0005-0000-0000-000053000000}"/>
    <cellStyle name="60% - Accent5 2 3 4" xfId="1643"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2 2 2" xfId="2829" xr:uid="{00000000-0005-0000-0000-000053000000}"/>
    <cellStyle name="60% - Accent5 2 4 2 3" xfId="2107" xr:uid="{00000000-0005-0000-0000-000053000000}"/>
    <cellStyle name="60% - Accent5 2 4 3" xfId="1037" xr:uid="{00000000-0005-0000-0000-000053000000}"/>
    <cellStyle name="60% - Accent5 2 4 3 2" xfId="2481" xr:uid="{00000000-0005-0000-0000-000053000000}"/>
    <cellStyle name="60% - Accent5 2 4 4" xfId="1759" xr:uid="{00000000-0005-0000-0000-000053000000}"/>
    <cellStyle name="60% - Accent5 2 5" xfId="431" xr:uid="{00000000-0005-0000-0000-000053000000}"/>
    <cellStyle name="60% - Accent5 2 5 2" xfId="1153" xr:uid="{00000000-0005-0000-0000-000053000000}"/>
    <cellStyle name="60% - Accent5 2 5 2 2" xfId="2597" xr:uid="{00000000-0005-0000-0000-000053000000}"/>
    <cellStyle name="60% - Accent5 2 5 3" xfId="1875" xr:uid="{00000000-0005-0000-0000-000053000000}"/>
    <cellStyle name="60% - Accent5 2 6" xfId="805" xr:uid="{00000000-0005-0000-0000-000053000000}"/>
    <cellStyle name="60% - Accent5 2 6 2" xfId="2249" xr:uid="{00000000-0005-0000-0000-000053000000}"/>
    <cellStyle name="60% - Accent5 2 7" xfId="1527"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2 2 2" xfId="2740" xr:uid="{00000000-0005-0000-0000-00007E000000}"/>
    <cellStyle name="60% - Accent5 3 2 2 3" xfId="2018" xr:uid="{00000000-0005-0000-0000-00007E000000}"/>
    <cellStyle name="60% - Accent5 3 2 3" xfId="948" xr:uid="{00000000-0005-0000-0000-00007E000000}"/>
    <cellStyle name="60% - Accent5 3 2 3 2" xfId="2392" xr:uid="{00000000-0005-0000-0000-00007E000000}"/>
    <cellStyle name="60% - Accent5 3 2 4" xfId="1670"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2 2 2" xfId="2856" xr:uid="{00000000-0005-0000-0000-00007E000000}"/>
    <cellStyle name="60% - Accent5 3 3 2 3" xfId="2134" xr:uid="{00000000-0005-0000-0000-00007E000000}"/>
    <cellStyle name="60% - Accent5 3 3 3" xfId="1064" xr:uid="{00000000-0005-0000-0000-00007E000000}"/>
    <cellStyle name="60% - Accent5 3 3 3 2" xfId="2508" xr:uid="{00000000-0005-0000-0000-00007E000000}"/>
    <cellStyle name="60% - Accent5 3 3 4" xfId="1786" xr:uid="{00000000-0005-0000-0000-00007E000000}"/>
    <cellStyle name="60% - Accent5 3 4" xfId="458" xr:uid="{00000000-0005-0000-0000-00007E000000}"/>
    <cellStyle name="60% - Accent5 3 4 2" xfId="1180" xr:uid="{00000000-0005-0000-0000-00007E000000}"/>
    <cellStyle name="60% - Accent5 3 4 2 2" xfId="2624" xr:uid="{00000000-0005-0000-0000-00007E000000}"/>
    <cellStyle name="60% - Accent5 3 4 3" xfId="1902" xr:uid="{00000000-0005-0000-0000-00007E000000}"/>
    <cellStyle name="60% - Accent5 3 5" xfId="832" xr:uid="{00000000-0005-0000-0000-00007E000000}"/>
    <cellStyle name="60% - Accent5 3 5 2" xfId="2276" xr:uid="{00000000-0005-0000-0000-00007E000000}"/>
    <cellStyle name="60% - Accent5 3 6" xfId="1554"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2 2 2" xfId="2682" xr:uid="{00000000-0005-0000-0000-0000D8000000}"/>
    <cellStyle name="60% - Accent5 4 2 3" xfId="1960" xr:uid="{00000000-0005-0000-0000-0000D8000000}"/>
    <cellStyle name="60% - Accent5 4 3" xfId="890" xr:uid="{00000000-0005-0000-0000-0000D8000000}"/>
    <cellStyle name="60% - Accent5 4 3 2" xfId="2334" xr:uid="{00000000-0005-0000-0000-0000D8000000}"/>
    <cellStyle name="60% - Accent5 4 4" xfId="1612"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2 2 2" xfId="2798" xr:uid="{00000000-0005-0000-0000-00004C010000}"/>
    <cellStyle name="60% - Accent5 5 2 3" xfId="2076" xr:uid="{00000000-0005-0000-0000-00004C010000}"/>
    <cellStyle name="60% - Accent5 5 3" xfId="1006" xr:uid="{00000000-0005-0000-0000-00004C010000}"/>
    <cellStyle name="60% - Accent5 5 3 2" xfId="2450" xr:uid="{00000000-0005-0000-0000-00004C010000}"/>
    <cellStyle name="60% - Accent5 5 4" xfId="1728" xr:uid="{00000000-0005-0000-0000-00004C010000}"/>
    <cellStyle name="60% - Accent5 6" xfId="400" xr:uid="{00000000-0005-0000-0000-000042020000}"/>
    <cellStyle name="60% - Accent5 6 2" xfId="1122" xr:uid="{00000000-0005-0000-0000-000042020000}"/>
    <cellStyle name="60% - Accent5 6 2 2" xfId="2566" xr:uid="{00000000-0005-0000-0000-000042020000}"/>
    <cellStyle name="60% - Accent5 6 3" xfId="1844" xr:uid="{00000000-0005-0000-0000-000042020000}"/>
    <cellStyle name="60% - Accent5 7" xfId="750" xr:uid="{00000000-0005-0000-0000-0000EC020000}"/>
    <cellStyle name="60% - Accent5 7 2" xfId="1472" xr:uid="{00000000-0005-0000-0000-0000EC020000}"/>
    <cellStyle name="60% - Accent5 7 2 2" xfId="2916" xr:uid="{00000000-0005-0000-0000-0000EC020000}"/>
    <cellStyle name="60% - Accent5 7 3" xfId="2194" xr:uid="{00000000-0005-0000-0000-0000EC020000}"/>
    <cellStyle name="60% - Accent5 8" xfId="774" xr:uid="{00000000-0005-0000-0000-000088040000}"/>
    <cellStyle name="60% - Accent5 8 2" xfId="2218" xr:uid="{00000000-0005-0000-0000-000088040000}"/>
    <cellStyle name="60% - Accent5 9" xfId="1496" xr:uid="{00000000-0005-0000-0000-0000E8080000}"/>
    <cellStyle name="60% - Accent6" xfId="55" builtinId="52" customBuiltin="1"/>
    <cellStyle name="60% - Accent6 10" xfId="2943" xr:uid="{00000000-0005-0000-0000-00007F0B0000}"/>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2 2 2" xfId="2774" xr:uid="{00000000-0005-0000-0000-000054000000}"/>
    <cellStyle name="60% - Accent6 2 2 2 2 3" xfId="2052" xr:uid="{00000000-0005-0000-0000-000054000000}"/>
    <cellStyle name="60% - Accent6 2 2 2 3" xfId="982" xr:uid="{00000000-0005-0000-0000-000054000000}"/>
    <cellStyle name="60% - Accent6 2 2 2 3 2" xfId="2426" xr:uid="{00000000-0005-0000-0000-000054000000}"/>
    <cellStyle name="60% - Accent6 2 2 2 4" xfId="1704"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2 2 2" xfId="2890" xr:uid="{00000000-0005-0000-0000-000054000000}"/>
    <cellStyle name="60% - Accent6 2 2 3 2 3" xfId="2168" xr:uid="{00000000-0005-0000-0000-000054000000}"/>
    <cellStyle name="60% - Accent6 2 2 3 3" xfId="1098" xr:uid="{00000000-0005-0000-0000-000054000000}"/>
    <cellStyle name="60% - Accent6 2 2 3 3 2" xfId="2542" xr:uid="{00000000-0005-0000-0000-000054000000}"/>
    <cellStyle name="60% - Accent6 2 2 3 4" xfId="1820" xr:uid="{00000000-0005-0000-0000-000054000000}"/>
    <cellStyle name="60% - Accent6 2 2 4" xfId="492" xr:uid="{00000000-0005-0000-0000-000054000000}"/>
    <cellStyle name="60% - Accent6 2 2 4 2" xfId="1214" xr:uid="{00000000-0005-0000-0000-000054000000}"/>
    <cellStyle name="60% - Accent6 2 2 4 2 2" xfId="2658" xr:uid="{00000000-0005-0000-0000-000054000000}"/>
    <cellStyle name="60% - Accent6 2 2 4 3" xfId="1936" xr:uid="{00000000-0005-0000-0000-000054000000}"/>
    <cellStyle name="60% - Accent6 2 2 5" xfId="866" xr:uid="{00000000-0005-0000-0000-000054000000}"/>
    <cellStyle name="60% - Accent6 2 2 5 2" xfId="2310" xr:uid="{00000000-0005-0000-0000-000054000000}"/>
    <cellStyle name="60% - Accent6 2 2 6" xfId="1588"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2 2 2" xfId="2716" xr:uid="{00000000-0005-0000-0000-000054000000}"/>
    <cellStyle name="60% - Accent6 2 3 2 3" xfId="1994" xr:uid="{00000000-0005-0000-0000-000054000000}"/>
    <cellStyle name="60% - Accent6 2 3 3" xfId="924" xr:uid="{00000000-0005-0000-0000-000054000000}"/>
    <cellStyle name="60% - Accent6 2 3 3 2" xfId="2368" xr:uid="{00000000-0005-0000-0000-000054000000}"/>
    <cellStyle name="60% - Accent6 2 3 4" xfId="1646"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2 2 2" xfId="2832" xr:uid="{00000000-0005-0000-0000-000054000000}"/>
    <cellStyle name="60% - Accent6 2 4 2 3" xfId="2110" xr:uid="{00000000-0005-0000-0000-000054000000}"/>
    <cellStyle name="60% - Accent6 2 4 3" xfId="1040" xr:uid="{00000000-0005-0000-0000-000054000000}"/>
    <cellStyle name="60% - Accent6 2 4 3 2" xfId="2484" xr:uid="{00000000-0005-0000-0000-000054000000}"/>
    <cellStyle name="60% - Accent6 2 4 4" xfId="1762" xr:uid="{00000000-0005-0000-0000-000054000000}"/>
    <cellStyle name="60% - Accent6 2 5" xfId="434" xr:uid="{00000000-0005-0000-0000-000054000000}"/>
    <cellStyle name="60% - Accent6 2 5 2" xfId="1156" xr:uid="{00000000-0005-0000-0000-000054000000}"/>
    <cellStyle name="60% - Accent6 2 5 2 2" xfId="2600" xr:uid="{00000000-0005-0000-0000-000054000000}"/>
    <cellStyle name="60% - Accent6 2 5 3" xfId="1878" xr:uid="{00000000-0005-0000-0000-000054000000}"/>
    <cellStyle name="60% - Accent6 2 6" xfId="808" xr:uid="{00000000-0005-0000-0000-000054000000}"/>
    <cellStyle name="60% - Accent6 2 6 2" xfId="2252" xr:uid="{00000000-0005-0000-0000-000054000000}"/>
    <cellStyle name="60% - Accent6 2 7" xfId="1530"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2 2 2" xfId="2743" xr:uid="{00000000-0005-0000-0000-000080000000}"/>
    <cellStyle name="60% - Accent6 3 2 2 3" xfId="2021" xr:uid="{00000000-0005-0000-0000-000080000000}"/>
    <cellStyle name="60% - Accent6 3 2 3" xfId="951" xr:uid="{00000000-0005-0000-0000-000080000000}"/>
    <cellStyle name="60% - Accent6 3 2 3 2" xfId="2395" xr:uid="{00000000-0005-0000-0000-000080000000}"/>
    <cellStyle name="60% - Accent6 3 2 4" xfId="1673"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2 2 2" xfId="2859" xr:uid="{00000000-0005-0000-0000-000080000000}"/>
    <cellStyle name="60% - Accent6 3 3 2 3" xfId="2137" xr:uid="{00000000-0005-0000-0000-000080000000}"/>
    <cellStyle name="60% - Accent6 3 3 3" xfId="1067" xr:uid="{00000000-0005-0000-0000-000080000000}"/>
    <cellStyle name="60% - Accent6 3 3 3 2" xfId="2511" xr:uid="{00000000-0005-0000-0000-000080000000}"/>
    <cellStyle name="60% - Accent6 3 3 4" xfId="1789" xr:uid="{00000000-0005-0000-0000-000080000000}"/>
    <cellStyle name="60% - Accent6 3 4" xfId="461" xr:uid="{00000000-0005-0000-0000-000080000000}"/>
    <cellStyle name="60% - Accent6 3 4 2" xfId="1183" xr:uid="{00000000-0005-0000-0000-000080000000}"/>
    <cellStyle name="60% - Accent6 3 4 2 2" xfId="2627" xr:uid="{00000000-0005-0000-0000-000080000000}"/>
    <cellStyle name="60% - Accent6 3 4 3" xfId="1905" xr:uid="{00000000-0005-0000-0000-000080000000}"/>
    <cellStyle name="60% - Accent6 3 5" xfId="835" xr:uid="{00000000-0005-0000-0000-000080000000}"/>
    <cellStyle name="60% - Accent6 3 5 2" xfId="2279" xr:uid="{00000000-0005-0000-0000-000080000000}"/>
    <cellStyle name="60% - Accent6 3 6" xfId="1557"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2 2 2" xfId="2685" xr:uid="{00000000-0005-0000-0000-0000DC000000}"/>
    <cellStyle name="60% - Accent6 4 2 3" xfId="1963" xr:uid="{00000000-0005-0000-0000-0000DC000000}"/>
    <cellStyle name="60% - Accent6 4 3" xfId="893" xr:uid="{00000000-0005-0000-0000-0000DC000000}"/>
    <cellStyle name="60% - Accent6 4 3 2" xfId="2337" xr:uid="{00000000-0005-0000-0000-0000DC000000}"/>
    <cellStyle name="60% - Accent6 4 4" xfId="1615"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2 2 2" xfId="2801" xr:uid="{00000000-0005-0000-0000-000050010000}"/>
    <cellStyle name="60% - Accent6 5 2 3" xfId="2079" xr:uid="{00000000-0005-0000-0000-000050010000}"/>
    <cellStyle name="60% - Accent6 5 3" xfId="1009" xr:uid="{00000000-0005-0000-0000-000050010000}"/>
    <cellStyle name="60% - Accent6 5 3 2" xfId="2453" xr:uid="{00000000-0005-0000-0000-000050010000}"/>
    <cellStyle name="60% - Accent6 5 4" xfId="1731" xr:uid="{00000000-0005-0000-0000-000050010000}"/>
    <cellStyle name="60% - Accent6 6" xfId="403" xr:uid="{00000000-0005-0000-0000-00004E020000}"/>
    <cellStyle name="60% - Accent6 6 2" xfId="1125" xr:uid="{00000000-0005-0000-0000-00004E020000}"/>
    <cellStyle name="60% - Accent6 6 2 2" xfId="2569" xr:uid="{00000000-0005-0000-0000-00004E020000}"/>
    <cellStyle name="60% - Accent6 6 3" xfId="1847" xr:uid="{00000000-0005-0000-0000-00004E020000}"/>
    <cellStyle name="60% - Accent6 7" xfId="753" xr:uid="{00000000-0005-0000-0000-0000ED020000}"/>
    <cellStyle name="60% - Accent6 7 2" xfId="1475" xr:uid="{00000000-0005-0000-0000-0000ED020000}"/>
    <cellStyle name="60% - Accent6 7 2 2" xfId="2919" xr:uid="{00000000-0005-0000-0000-0000ED020000}"/>
    <cellStyle name="60% - Accent6 7 3" xfId="2197" xr:uid="{00000000-0005-0000-0000-0000ED020000}"/>
    <cellStyle name="60% - Accent6 8" xfId="777" xr:uid="{00000000-0005-0000-0000-0000A1040000}"/>
    <cellStyle name="60% - Accent6 8 2" xfId="2221" xr:uid="{00000000-0005-0000-0000-0000A1040000}"/>
    <cellStyle name="60% - Accent6 9" xfId="1499" xr:uid="{00000000-0005-0000-0000-00001A09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0 2 2" xfId="2895" xr:uid="{00000000-0005-0000-0000-000001000000}"/>
    <cellStyle name="Comma 2 10 3" xfId="2173" xr:uid="{00000000-0005-0000-0000-000001000000}"/>
    <cellStyle name="Comma 2 11" xfId="756" xr:uid="{00000000-0005-0000-0000-00001C000000}"/>
    <cellStyle name="Comma 2 11 2" xfId="2200" xr:uid="{00000000-0005-0000-0000-00001C000000}"/>
    <cellStyle name="Comma 2 12" xfId="1478" xr:uid="{00000000-0005-0000-0000-00001C000000}"/>
    <cellStyle name="Comma 2 13" xfId="2922" xr:uid="{00000000-0005-0000-0000-00001C000000}"/>
    <cellStyle name="Comma 2 2" xfId="10" xr:uid="{00000000-0005-0000-0000-00001D000000}"/>
    <cellStyle name="Comma 2 3" xfId="15" xr:uid="{00000000-0005-0000-0000-00001E000000}"/>
    <cellStyle name="Comma 2 3 10" xfId="1481" xr:uid="{00000000-0005-0000-0000-00001E000000}"/>
    <cellStyle name="Comma 2 3 11" xfId="292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2 2 2" xfId="2749" xr:uid="{00000000-0005-0000-0000-00001F000000}"/>
    <cellStyle name="Comma 2 3 2 2 2 2 3" xfId="2027" xr:uid="{00000000-0005-0000-0000-00001F000000}"/>
    <cellStyle name="Comma 2 3 2 2 2 3" xfId="957" xr:uid="{00000000-0005-0000-0000-00001F000000}"/>
    <cellStyle name="Comma 2 3 2 2 2 3 2" xfId="2401" xr:uid="{00000000-0005-0000-0000-00001F000000}"/>
    <cellStyle name="Comma 2 3 2 2 2 4" xfId="1679"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2 2 2" xfId="2865" xr:uid="{00000000-0005-0000-0000-00001F000000}"/>
    <cellStyle name="Comma 2 3 2 2 3 2 3" xfId="2143" xr:uid="{00000000-0005-0000-0000-00001F000000}"/>
    <cellStyle name="Comma 2 3 2 2 3 3" xfId="1073" xr:uid="{00000000-0005-0000-0000-00001F000000}"/>
    <cellStyle name="Comma 2 3 2 2 3 3 2" xfId="2517" xr:uid="{00000000-0005-0000-0000-00001F000000}"/>
    <cellStyle name="Comma 2 3 2 2 3 4" xfId="1795" xr:uid="{00000000-0005-0000-0000-00001F000000}"/>
    <cellStyle name="Comma 2 3 2 2 4" xfId="467" xr:uid="{00000000-0005-0000-0000-00001F000000}"/>
    <cellStyle name="Comma 2 3 2 2 4 2" xfId="1189" xr:uid="{00000000-0005-0000-0000-00001F000000}"/>
    <cellStyle name="Comma 2 3 2 2 4 2 2" xfId="2633" xr:uid="{00000000-0005-0000-0000-00001F000000}"/>
    <cellStyle name="Comma 2 3 2 2 4 3" xfId="1911" xr:uid="{00000000-0005-0000-0000-00001F000000}"/>
    <cellStyle name="Comma 2 3 2 2 5" xfId="841" xr:uid="{00000000-0005-0000-0000-00001F000000}"/>
    <cellStyle name="Comma 2 3 2 2 5 2" xfId="2285" xr:uid="{00000000-0005-0000-0000-00001F000000}"/>
    <cellStyle name="Comma 2 3 2 2 6" xfId="1563"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2 2 2" xfId="2691" xr:uid="{00000000-0005-0000-0000-00001F000000}"/>
    <cellStyle name="Comma 2 3 2 3 2 3" xfId="1969" xr:uid="{00000000-0005-0000-0000-00001F000000}"/>
    <cellStyle name="Comma 2 3 2 3 3" xfId="899" xr:uid="{00000000-0005-0000-0000-00001F000000}"/>
    <cellStyle name="Comma 2 3 2 3 3 2" xfId="2343" xr:uid="{00000000-0005-0000-0000-00001F000000}"/>
    <cellStyle name="Comma 2 3 2 3 4" xfId="1621"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2 2 2" xfId="2807" xr:uid="{00000000-0005-0000-0000-00001F000000}"/>
    <cellStyle name="Comma 2 3 2 4 2 3" xfId="2085" xr:uid="{00000000-0005-0000-0000-00001F000000}"/>
    <cellStyle name="Comma 2 3 2 4 3" xfId="1015" xr:uid="{00000000-0005-0000-0000-00001F000000}"/>
    <cellStyle name="Comma 2 3 2 4 3 2" xfId="2459" xr:uid="{00000000-0005-0000-0000-00001F000000}"/>
    <cellStyle name="Comma 2 3 2 4 4" xfId="1737" xr:uid="{00000000-0005-0000-0000-00001F000000}"/>
    <cellStyle name="Comma 2 3 2 5" xfId="409" xr:uid="{00000000-0005-0000-0000-00001F000000}"/>
    <cellStyle name="Comma 2 3 2 5 2" xfId="1131" xr:uid="{00000000-0005-0000-0000-00001F000000}"/>
    <cellStyle name="Comma 2 3 2 5 2 2" xfId="2575" xr:uid="{00000000-0005-0000-0000-00001F000000}"/>
    <cellStyle name="Comma 2 3 2 5 3" xfId="1853" xr:uid="{00000000-0005-0000-0000-00001F000000}"/>
    <cellStyle name="Comma 2 3 2 6" xfId="783" xr:uid="{00000000-0005-0000-0000-00001F000000}"/>
    <cellStyle name="Comma 2 3 2 6 2" xfId="2227" xr:uid="{00000000-0005-0000-0000-00001F000000}"/>
    <cellStyle name="Comma 2 3 2 7" xfId="1505" xr:uid="{00000000-0005-0000-0000-00001F000000}"/>
    <cellStyle name="Comma 2 3 2 8" xfId="2949"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2 2 2" xfId="2777" xr:uid="{00000000-0005-0000-0000-000003000000}"/>
    <cellStyle name="Comma 2 3 3 2 2 2 3" xfId="2055" xr:uid="{00000000-0005-0000-0000-000003000000}"/>
    <cellStyle name="Comma 2 3 3 2 2 3" xfId="985" xr:uid="{00000000-0005-0000-0000-000003000000}"/>
    <cellStyle name="Comma 2 3 3 2 2 3 2" xfId="2429" xr:uid="{00000000-0005-0000-0000-000003000000}"/>
    <cellStyle name="Comma 2 3 3 2 2 4" xfId="1707"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2 2 2" xfId="2893" xr:uid="{00000000-0005-0000-0000-000003000000}"/>
    <cellStyle name="Comma 2 3 3 2 3 2 3" xfId="2171" xr:uid="{00000000-0005-0000-0000-000003000000}"/>
    <cellStyle name="Comma 2 3 3 2 3 3" xfId="1101" xr:uid="{00000000-0005-0000-0000-000003000000}"/>
    <cellStyle name="Comma 2 3 3 2 3 3 2" xfId="2545" xr:uid="{00000000-0005-0000-0000-000003000000}"/>
    <cellStyle name="Comma 2 3 3 2 3 4" xfId="1823" xr:uid="{00000000-0005-0000-0000-000003000000}"/>
    <cellStyle name="Comma 2 3 3 2 4" xfId="495" xr:uid="{00000000-0005-0000-0000-000003000000}"/>
    <cellStyle name="Comma 2 3 3 2 4 2" xfId="1217" xr:uid="{00000000-0005-0000-0000-000003000000}"/>
    <cellStyle name="Comma 2 3 3 2 4 2 2" xfId="2661" xr:uid="{00000000-0005-0000-0000-000003000000}"/>
    <cellStyle name="Comma 2 3 3 2 4 3" xfId="1939" xr:uid="{00000000-0005-0000-0000-000003000000}"/>
    <cellStyle name="Comma 2 3 3 2 5" xfId="869" xr:uid="{00000000-0005-0000-0000-000003000000}"/>
    <cellStyle name="Comma 2 3 3 2 5 2" xfId="2313" xr:uid="{00000000-0005-0000-0000-000003000000}"/>
    <cellStyle name="Comma 2 3 3 2 6" xfId="1591"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2 2 2" xfId="2719" xr:uid="{00000000-0005-0000-0000-000003000000}"/>
    <cellStyle name="Comma 2 3 3 3 2 3" xfId="1997" xr:uid="{00000000-0005-0000-0000-000003000000}"/>
    <cellStyle name="Comma 2 3 3 3 3" xfId="927" xr:uid="{00000000-0005-0000-0000-000003000000}"/>
    <cellStyle name="Comma 2 3 3 3 3 2" xfId="2371" xr:uid="{00000000-0005-0000-0000-000003000000}"/>
    <cellStyle name="Comma 2 3 3 3 4" xfId="1649"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2 2 2" xfId="2835" xr:uid="{00000000-0005-0000-0000-000003000000}"/>
    <cellStyle name="Comma 2 3 3 4 2 3" xfId="2113" xr:uid="{00000000-0005-0000-0000-000003000000}"/>
    <cellStyle name="Comma 2 3 3 4 3" xfId="1043" xr:uid="{00000000-0005-0000-0000-000003000000}"/>
    <cellStyle name="Comma 2 3 3 4 3 2" xfId="2487" xr:uid="{00000000-0005-0000-0000-000003000000}"/>
    <cellStyle name="Comma 2 3 3 4 4" xfId="1765" xr:uid="{00000000-0005-0000-0000-000003000000}"/>
    <cellStyle name="Comma 2 3 3 5" xfId="437" xr:uid="{00000000-0005-0000-0000-000003000000}"/>
    <cellStyle name="Comma 2 3 3 5 2" xfId="1159" xr:uid="{00000000-0005-0000-0000-000003000000}"/>
    <cellStyle name="Comma 2 3 3 5 2 2" xfId="2603" xr:uid="{00000000-0005-0000-0000-000003000000}"/>
    <cellStyle name="Comma 2 3 3 5 3" xfId="1881" xr:uid="{00000000-0005-0000-0000-000003000000}"/>
    <cellStyle name="Comma 2 3 3 6" xfId="811" xr:uid="{00000000-0005-0000-0000-000003000000}"/>
    <cellStyle name="Comma 2 3 3 6 2" xfId="2255" xr:uid="{00000000-0005-0000-0000-000003000000}"/>
    <cellStyle name="Comma 2 3 3 7" xfId="1533"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2 2 2" xfId="2725" xr:uid="{00000000-0005-0000-0000-00001E000000}"/>
    <cellStyle name="Comma 2 3 4 2 2 3" xfId="2003" xr:uid="{00000000-0005-0000-0000-00001E000000}"/>
    <cellStyle name="Comma 2 3 4 2 3" xfId="933" xr:uid="{00000000-0005-0000-0000-00001E000000}"/>
    <cellStyle name="Comma 2 3 4 2 3 2" xfId="2377" xr:uid="{00000000-0005-0000-0000-00001E000000}"/>
    <cellStyle name="Comma 2 3 4 2 4" xfId="1655"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2 2 2" xfId="2841" xr:uid="{00000000-0005-0000-0000-00001E000000}"/>
    <cellStyle name="Comma 2 3 4 3 2 3" xfId="2119" xr:uid="{00000000-0005-0000-0000-00001E000000}"/>
    <cellStyle name="Comma 2 3 4 3 3" xfId="1049" xr:uid="{00000000-0005-0000-0000-00001E000000}"/>
    <cellStyle name="Comma 2 3 4 3 3 2" xfId="2493" xr:uid="{00000000-0005-0000-0000-00001E000000}"/>
    <cellStyle name="Comma 2 3 4 3 4" xfId="1771" xr:uid="{00000000-0005-0000-0000-00001E000000}"/>
    <cellStyle name="Comma 2 3 4 4" xfId="443" xr:uid="{00000000-0005-0000-0000-00001E000000}"/>
    <cellStyle name="Comma 2 3 4 4 2" xfId="1165" xr:uid="{00000000-0005-0000-0000-00001E000000}"/>
    <cellStyle name="Comma 2 3 4 4 2 2" xfId="2609" xr:uid="{00000000-0005-0000-0000-00001E000000}"/>
    <cellStyle name="Comma 2 3 4 4 3" xfId="1887" xr:uid="{00000000-0005-0000-0000-00001E000000}"/>
    <cellStyle name="Comma 2 3 4 5" xfId="817" xr:uid="{00000000-0005-0000-0000-00001E000000}"/>
    <cellStyle name="Comma 2 3 4 5 2" xfId="2261" xr:uid="{00000000-0005-0000-0000-00001E000000}"/>
    <cellStyle name="Comma 2 3 4 6" xfId="1539"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2 2 2" xfId="2667" xr:uid="{00000000-0005-0000-0000-00001E000000}"/>
    <cellStyle name="Comma 2 3 5 2 3" xfId="1945" xr:uid="{00000000-0005-0000-0000-00001E000000}"/>
    <cellStyle name="Comma 2 3 5 3" xfId="875" xr:uid="{00000000-0005-0000-0000-00001E000000}"/>
    <cellStyle name="Comma 2 3 5 3 2" xfId="2319" xr:uid="{00000000-0005-0000-0000-00001E000000}"/>
    <cellStyle name="Comma 2 3 5 4" xfId="1597"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2 2 2" xfId="2783" xr:uid="{00000000-0005-0000-0000-00001E000000}"/>
    <cellStyle name="Comma 2 3 6 2 3" xfId="2061" xr:uid="{00000000-0005-0000-0000-00001E000000}"/>
    <cellStyle name="Comma 2 3 6 3" xfId="991" xr:uid="{00000000-0005-0000-0000-00001E000000}"/>
    <cellStyle name="Comma 2 3 6 3 2" xfId="2435" xr:uid="{00000000-0005-0000-0000-00001E000000}"/>
    <cellStyle name="Comma 2 3 6 4" xfId="1713" xr:uid="{00000000-0005-0000-0000-00001E000000}"/>
    <cellStyle name="Comma 2 3 7" xfId="385" xr:uid="{00000000-0005-0000-0000-00001E000000}"/>
    <cellStyle name="Comma 2 3 7 2" xfId="1107" xr:uid="{00000000-0005-0000-0000-00001E000000}"/>
    <cellStyle name="Comma 2 3 7 2 2" xfId="2551" xr:uid="{00000000-0005-0000-0000-00001E000000}"/>
    <cellStyle name="Comma 2 3 7 3" xfId="1829" xr:uid="{00000000-0005-0000-0000-00001E000000}"/>
    <cellStyle name="Comma 2 3 8" xfId="731" xr:uid="{00000000-0005-0000-0000-000003000000}"/>
    <cellStyle name="Comma 2 3 8 2" xfId="1453" xr:uid="{00000000-0005-0000-0000-000003000000}"/>
    <cellStyle name="Comma 2 3 8 2 2" xfId="2897" xr:uid="{00000000-0005-0000-0000-000003000000}"/>
    <cellStyle name="Comma 2 3 8 3" xfId="2175" xr:uid="{00000000-0005-0000-0000-000003000000}"/>
    <cellStyle name="Comma 2 3 9" xfId="759" xr:uid="{00000000-0005-0000-0000-00001E000000}"/>
    <cellStyle name="Comma 2 3 9 2" xfId="2203"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2 2 2" xfId="2746" xr:uid="{00000000-0005-0000-0000-000020000000}"/>
    <cellStyle name="Comma 2 4 2 2 2 3" xfId="2024" xr:uid="{00000000-0005-0000-0000-000020000000}"/>
    <cellStyle name="Comma 2 4 2 2 3" xfId="954" xr:uid="{00000000-0005-0000-0000-000020000000}"/>
    <cellStyle name="Comma 2 4 2 2 3 2" xfId="2398" xr:uid="{00000000-0005-0000-0000-000020000000}"/>
    <cellStyle name="Comma 2 4 2 2 4" xfId="1676"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2 2 2" xfId="2862" xr:uid="{00000000-0005-0000-0000-000020000000}"/>
    <cellStyle name="Comma 2 4 2 3 2 3" xfId="2140" xr:uid="{00000000-0005-0000-0000-000020000000}"/>
    <cellStyle name="Comma 2 4 2 3 3" xfId="1070" xr:uid="{00000000-0005-0000-0000-000020000000}"/>
    <cellStyle name="Comma 2 4 2 3 3 2" xfId="2514" xr:uid="{00000000-0005-0000-0000-000020000000}"/>
    <cellStyle name="Comma 2 4 2 3 4" xfId="1792" xr:uid="{00000000-0005-0000-0000-000020000000}"/>
    <cellStyle name="Comma 2 4 2 4" xfId="464" xr:uid="{00000000-0005-0000-0000-000020000000}"/>
    <cellStyle name="Comma 2 4 2 4 2" xfId="1186" xr:uid="{00000000-0005-0000-0000-000020000000}"/>
    <cellStyle name="Comma 2 4 2 4 2 2" xfId="2630" xr:uid="{00000000-0005-0000-0000-000020000000}"/>
    <cellStyle name="Comma 2 4 2 4 3" xfId="1908" xr:uid="{00000000-0005-0000-0000-000020000000}"/>
    <cellStyle name="Comma 2 4 2 5" xfId="838" xr:uid="{00000000-0005-0000-0000-000020000000}"/>
    <cellStyle name="Comma 2 4 2 5 2" xfId="2282" xr:uid="{00000000-0005-0000-0000-000020000000}"/>
    <cellStyle name="Comma 2 4 2 6" xfId="1560"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2 2 2" xfId="2688" xr:uid="{00000000-0005-0000-0000-000020000000}"/>
    <cellStyle name="Comma 2 4 3 2 3" xfId="1966" xr:uid="{00000000-0005-0000-0000-000020000000}"/>
    <cellStyle name="Comma 2 4 3 3" xfId="896" xr:uid="{00000000-0005-0000-0000-000020000000}"/>
    <cellStyle name="Comma 2 4 3 3 2" xfId="2340" xr:uid="{00000000-0005-0000-0000-000020000000}"/>
    <cellStyle name="Comma 2 4 3 4" xfId="1618"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2 2 2" xfId="2804" xr:uid="{00000000-0005-0000-0000-000020000000}"/>
    <cellStyle name="Comma 2 4 4 2 3" xfId="2082" xr:uid="{00000000-0005-0000-0000-000020000000}"/>
    <cellStyle name="Comma 2 4 4 3" xfId="1012" xr:uid="{00000000-0005-0000-0000-000020000000}"/>
    <cellStyle name="Comma 2 4 4 3 2" xfId="2456" xr:uid="{00000000-0005-0000-0000-000020000000}"/>
    <cellStyle name="Comma 2 4 4 4" xfId="1734" xr:uid="{00000000-0005-0000-0000-000020000000}"/>
    <cellStyle name="Comma 2 4 5" xfId="406" xr:uid="{00000000-0005-0000-0000-000020000000}"/>
    <cellStyle name="Comma 2 4 5 2" xfId="1128" xr:uid="{00000000-0005-0000-0000-000020000000}"/>
    <cellStyle name="Comma 2 4 5 2 2" xfId="2572" xr:uid="{00000000-0005-0000-0000-000020000000}"/>
    <cellStyle name="Comma 2 4 5 3" xfId="1850" xr:uid="{00000000-0005-0000-0000-000020000000}"/>
    <cellStyle name="Comma 2 4 6" xfId="780" xr:uid="{00000000-0005-0000-0000-000020000000}"/>
    <cellStyle name="Comma 2 4 6 2" xfId="2224" xr:uid="{00000000-0005-0000-0000-000020000000}"/>
    <cellStyle name="Comma 2 4 7" xfId="1502" xr:uid="{00000000-0005-0000-0000-000020000000}"/>
    <cellStyle name="Comma 2 4 8" xfId="2946"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2 2 2" xfId="2753" xr:uid="{00000000-0005-0000-0000-000001000000}"/>
    <cellStyle name="Comma 2 5 2 2 2 3" xfId="2031" xr:uid="{00000000-0005-0000-0000-000001000000}"/>
    <cellStyle name="Comma 2 5 2 2 3" xfId="961" xr:uid="{00000000-0005-0000-0000-000001000000}"/>
    <cellStyle name="Comma 2 5 2 2 3 2" xfId="2405" xr:uid="{00000000-0005-0000-0000-000001000000}"/>
    <cellStyle name="Comma 2 5 2 2 4" xfId="1683"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2 2 2" xfId="2869" xr:uid="{00000000-0005-0000-0000-000001000000}"/>
    <cellStyle name="Comma 2 5 2 3 2 3" xfId="2147" xr:uid="{00000000-0005-0000-0000-000001000000}"/>
    <cellStyle name="Comma 2 5 2 3 3" xfId="1077" xr:uid="{00000000-0005-0000-0000-000001000000}"/>
    <cellStyle name="Comma 2 5 2 3 3 2" xfId="2521" xr:uid="{00000000-0005-0000-0000-000001000000}"/>
    <cellStyle name="Comma 2 5 2 3 4" xfId="1799" xr:uid="{00000000-0005-0000-0000-000001000000}"/>
    <cellStyle name="Comma 2 5 2 4" xfId="471" xr:uid="{00000000-0005-0000-0000-000001000000}"/>
    <cellStyle name="Comma 2 5 2 4 2" xfId="1193" xr:uid="{00000000-0005-0000-0000-000001000000}"/>
    <cellStyle name="Comma 2 5 2 4 2 2" xfId="2637" xr:uid="{00000000-0005-0000-0000-000001000000}"/>
    <cellStyle name="Comma 2 5 2 4 3" xfId="1915" xr:uid="{00000000-0005-0000-0000-000001000000}"/>
    <cellStyle name="Comma 2 5 2 5" xfId="845" xr:uid="{00000000-0005-0000-0000-000001000000}"/>
    <cellStyle name="Comma 2 5 2 5 2" xfId="2289" xr:uid="{00000000-0005-0000-0000-000001000000}"/>
    <cellStyle name="Comma 2 5 2 6" xfId="1567"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2 2 2" xfId="2695" xr:uid="{00000000-0005-0000-0000-000001000000}"/>
    <cellStyle name="Comma 2 5 3 2 3" xfId="1973" xr:uid="{00000000-0005-0000-0000-000001000000}"/>
    <cellStyle name="Comma 2 5 3 3" xfId="903" xr:uid="{00000000-0005-0000-0000-000001000000}"/>
    <cellStyle name="Comma 2 5 3 3 2" xfId="2347" xr:uid="{00000000-0005-0000-0000-000001000000}"/>
    <cellStyle name="Comma 2 5 3 4" xfId="1625"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2 2 2" xfId="2811" xr:uid="{00000000-0005-0000-0000-000001000000}"/>
    <cellStyle name="Comma 2 5 4 2 3" xfId="2089" xr:uid="{00000000-0005-0000-0000-000001000000}"/>
    <cellStyle name="Comma 2 5 4 3" xfId="1019" xr:uid="{00000000-0005-0000-0000-000001000000}"/>
    <cellStyle name="Comma 2 5 4 3 2" xfId="2463" xr:uid="{00000000-0005-0000-0000-000001000000}"/>
    <cellStyle name="Comma 2 5 4 4" xfId="1741" xr:uid="{00000000-0005-0000-0000-000001000000}"/>
    <cellStyle name="Comma 2 5 5" xfId="413" xr:uid="{00000000-0005-0000-0000-000001000000}"/>
    <cellStyle name="Comma 2 5 5 2" xfId="1135" xr:uid="{00000000-0005-0000-0000-000001000000}"/>
    <cellStyle name="Comma 2 5 5 2 2" xfId="2579" xr:uid="{00000000-0005-0000-0000-000001000000}"/>
    <cellStyle name="Comma 2 5 5 3" xfId="1857" xr:uid="{00000000-0005-0000-0000-000001000000}"/>
    <cellStyle name="Comma 2 5 6" xfId="787" xr:uid="{00000000-0005-0000-0000-000001000000}"/>
    <cellStyle name="Comma 2 5 6 2" xfId="2231" xr:uid="{00000000-0005-0000-0000-000001000000}"/>
    <cellStyle name="Comma 2 5 7" xfId="1509"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2 2 2" xfId="2722" xr:uid="{00000000-0005-0000-0000-00001C000000}"/>
    <cellStyle name="Comma 2 6 2 2 3" xfId="2000" xr:uid="{00000000-0005-0000-0000-00001C000000}"/>
    <cellStyle name="Comma 2 6 2 3" xfId="930" xr:uid="{00000000-0005-0000-0000-00001C000000}"/>
    <cellStyle name="Comma 2 6 2 3 2" xfId="2374" xr:uid="{00000000-0005-0000-0000-00001C000000}"/>
    <cellStyle name="Comma 2 6 2 4" xfId="1652"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2 2 2" xfId="2838" xr:uid="{00000000-0005-0000-0000-00001C000000}"/>
    <cellStyle name="Comma 2 6 3 2 3" xfId="2116" xr:uid="{00000000-0005-0000-0000-00001C000000}"/>
    <cellStyle name="Comma 2 6 3 3" xfId="1046" xr:uid="{00000000-0005-0000-0000-00001C000000}"/>
    <cellStyle name="Comma 2 6 3 3 2" xfId="2490" xr:uid="{00000000-0005-0000-0000-00001C000000}"/>
    <cellStyle name="Comma 2 6 3 4" xfId="1768" xr:uid="{00000000-0005-0000-0000-00001C000000}"/>
    <cellStyle name="Comma 2 6 4" xfId="440" xr:uid="{00000000-0005-0000-0000-00001C000000}"/>
    <cellStyle name="Comma 2 6 4 2" xfId="1162" xr:uid="{00000000-0005-0000-0000-00001C000000}"/>
    <cellStyle name="Comma 2 6 4 2 2" xfId="2606" xr:uid="{00000000-0005-0000-0000-00001C000000}"/>
    <cellStyle name="Comma 2 6 4 3" xfId="1884" xr:uid="{00000000-0005-0000-0000-00001C000000}"/>
    <cellStyle name="Comma 2 6 5" xfId="814" xr:uid="{00000000-0005-0000-0000-00001C000000}"/>
    <cellStyle name="Comma 2 6 5 2" xfId="2258" xr:uid="{00000000-0005-0000-0000-00001C000000}"/>
    <cellStyle name="Comma 2 6 6" xfId="1536"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2 2 2" xfId="2664" xr:uid="{00000000-0005-0000-0000-00001C000000}"/>
    <cellStyle name="Comma 2 7 2 3" xfId="1942" xr:uid="{00000000-0005-0000-0000-00001C000000}"/>
    <cellStyle name="Comma 2 7 3" xfId="872" xr:uid="{00000000-0005-0000-0000-00001C000000}"/>
    <cellStyle name="Comma 2 7 3 2" xfId="2316" xr:uid="{00000000-0005-0000-0000-00001C000000}"/>
    <cellStyle name="Comma 2 7 4" xfId="1594"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2 2 2" xfId="2780" xr:uid="{00000000-0005-0000-0000-00001C000000}"/>
    <cellStyle name="Comma 2 8 2 3" xfId="2058" xr:uid="{00000000-0005-0000-0000-00001C000000}"/>
    <cellStyle name="Comma 2 8 3" xfId="988" xr:uid="{00000000-0005-0000-0000-00001C000000}"/>
    <cellStyle name="Comma 2 8 3 2" xfId="2432" xr:uid="{00000000-0005-0000-0000-00001C000000}"/>
    <cellStyle name="Comma 2 8 4" xfId="1710" xr:uid="{00000000-0005-0000-0000-00001C000000}"/>
    <cellStyle name="Comma 2 9" xfId="382" xr:uid="{00000000-0005-0000-0000-00001C000000}"/>
    <cellStyle name="Comma 2 9 2" xfId="1104" xr:uid="{00000000-0005-0000-0000-00001C000000}"/>
    <cellStyle name="Comma 2 9 2 2" xfId="2548" xr:uid="{00000000-0005-0000-0000-00001C000000}"/>
    <cellStyle name="Comma 2 9 3" xfId="1826"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2 2 2" xfId="2752" xr:uid="{00000000-0005-0000-0000-000055000000}"/>
    <cellStyle name="Comma 3 2 2 2 3" xfId="2030" xr:uid="{00000000-0005-0000-0000-000055000000}"/>
    <cellStyle name="Comma 3 2 2 3" xfId="960" xr:uid="{00000000-0005-0000-0000-000055000000}"/>
    <cellStyle name="Comma 3 2 2 3 2" xfId="2404" xr:uid="{00000000-0005-0000-0000-000055000000}"/>
    <cellStyle name="Comma 3 2 2 4" xfId="1682"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2 2 2" xfId="2868" xr:uid="{00000000-0005-0000-0000-000055000000}"/>
    <cellStyle name="Comma 3 2 3 2 3" xfId="2146" xr:uid="{00000000-0005-0000-0000-000055000000}"/>
    <cellStyle name="Comma 3 2 3 3" xfId="1076" xr:uid="{00000000-0005-0000-0000-000055000000}"/>
    <cellStyle name="Comma 3 2 3 3 2" xfId="2520" xr:uid="{00000000-0005-0000-0000-000055000000}"/>
    <cellStyle name="Comma 3 2 3 4" xfId="1798" xr:uid="{00000000-0005-0000-0000-000055000000}"/>
    <cellStyle name="Comma 3 2 4" xfId="470" xr:uid="{00000000-0005-0000-0000-000055000000}"/>
    <cellStyle name="Comma 3 2 4 2" xfId="1192" xr:uid="{00000000-0005-0000-0000-000055000000}"/>
    <cellStyle name="Comma 3 2 4 2 2" xfId="2636" xr:uid="{00000000-0005-0000-0000-000055000000}"/>
    <cellStyle name="Comma 3 2 4 3" xfId="1914" xr:uid="{00000000-0005-0000-0000-000055000000}"/>
    <cellStyle name="Comma 3 2 5" xfId="844" xr:uid="{00000000-0005-0000-0000-000055000000}"/>
    <cellStyle name="Comma 3 2 5 2" xfId="2288" xr:uid="{00000000-0005-0000-0000-000055000000}"/>
    <cellStyle name="Comma 3 2 6" xfId="1566"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2 2 2" xfId="2694" xr:uid="{00000000-0005-0000-0000-000055000000}"/>
    <cellStyle name="Comma 3 3 2 3" xfId="1972" xr:uid="{00000000-0005-0000-0000-000055000000}"/>
    <cellStyle name="Comma 3 3 3" xfId="902" xr:uid="{00000000-0005-0000-0000-000055000000}"/>
    <cellStyle name="Comma 3 3 3 2" xfId="2346" xr:uid="{00000000-0005-0000-0000-000055000000}"/>
    <cellStyle name="Comma 3 3 4" xfId="1624"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2 2 2" xfId="2810" xr:uid="{00000000-0005-0000-0000-000055000000}"/>
    <cellStyle name="Comma 3 4 2 3" xfId="2088" xr:uid="{00000000-0005-0000-0000-000055000000}"/>
    <cellStyle name="Comma 3 4 3" xfId="1018" xr:uid="{00000000-0005-0000-0000-000055000000}"/>
    <cellStyle name="Comma 3 4 3 2" xfId="2462" xr:uid="{00000000-0005-0000-0000-000055000000}"/>
    <cellStyle name="Comma 3 4 4" xfId="1740" xr:uid="{00000000-0005-0000-0000-000055000000}"/>
    <cellStyle name="Comma 3 5" xfId="412" xr:uid="{00000000-0005-0000-0000-000055000000}"/>
    <cellStyle name="Comma 3 5 2" xfId="1134" xr:uid="{00000000-0005-0000-0000-000055000000}"/>
    <cellStyle name="Comma 3 5 2 2" xfId="2578" xr:uid="{00000000-0005-0000-0000-000055000000}"/>
    <cellStyle name="Comma 3 5 3" xfId="1856" xr:uid="{00000000-0005-0000-0000-000055000000}"/>
    <cellStyle name="Comma 3 6" xfId="786" xr:uid="{00000000-0005-0000-0000-000055000000}"/>
    <cellStyle name="Comma 3 6 2" xfId="2230" xr:uid="{00000000-0005-0000-0000-000055000000}"/>
    <cellStyle name="Comma 3 7" xfId="1508"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10 2" xfId="2198" xr:uid="{00000000-0005-0000-0000-00002D000000}"/>
    <cellStyle name="Normal 3 11" xfId="1476" xr:uid="{00000000-0005-0000-0000-00002D000000}"/>
    <cellStyle name="Normal 3 12" xfId="2920" xr:uid="{00000000-0005-0000-0000-00002D000000}"/>
    <cellStyle name="Normal 3 2" xfId="12" xr:uid="{00000000-0005-0000-0000-00002E000000}"/>
    <cellStyle name="Normal 3 2 10" xfId="1479" xr:uid="{00000000-0005-0000-0000-00002E000000}"/>
    <cellStyle name="Normal 3 2 11" xfId="2923"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2 2 2" xfId="2747" xr:uid="{00000000-0005-0000-0000-00002F000000}"/>
    <cellStyle name="Normal 3 2 2 2 2 2 3" xfId="2025" xr:uid="{00000000-0005-0000-0000-00002F000000}"/>
    <cellStyle name="Normal 3 2 2 2 2 3" xfId="955" xr:uid="{00000000-0005-0000-0000-00002F000000}"/>
    <cellStyle name="Normal 3 2 2 2 2 3 2" xfId="2399" xr:uid="{00000000-0005-0000-0000-00002F000000}"/>
    <cellStyle name="Normal 3 2 2 2 2 4" xfId="1677"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2 2 2" xfId="2863" xr:uid="{00000000-0005-0000-0000-00002F000000}"/>
    <cellStyle name="Normal 3 2 2 2 3 2 3" xfId="2141" xr:uid="{00000000-0005-0000-0000-00002F000000}"/>
    <cellStyle name="Normal 3 2 2 2 3 3" xfId="1071" xr:uid="{00000000-0005-0000-0000-00002F000000}"/>
    <cellStyle name="Normal 3 2 2 2 3 3 2" xfId="2515" xr:uid="{00000000-0005-0000-0000-00002F000000}"/>
    <cellStyle name="Normal 3 2 2 2 3 4" xfId="1793" xr:uid="{00000000-0005-0000-0000-00002F000000}"/>
    <cellStyle name="Normal 3 2 2 2 4" xfId="465" xr:uid="{00000000-0005-0000-0000-00002F000000}"/>
    <cellStyle name="Normal 3 2 2 2 4 2" xfId="1187" xr:uid="{00000000-0005-0000-0000-00002F000000}"/>
    <cellStyle name="Normal 3 2 2 2 4 2 2" xfId="2631" xr:uid="{00000000-0005-0000-0000-00002F000000}"/>
    <cellStyle name="Normal 3 2 2 2 4 3" xfId="1909" xr:uid="{00000000-0005-0000-0000-00002F000000}"/>
    <cellStyle name="Normal 3 2 2 2 5" xfId="839" xr:uid="{00000000-0005-0000-0000-00002F000000}"/>
    <cellStyle name="Normal 3 2 2 2 5 2" xfId="2283" xr:uid="{00000000-0005-0000-0000-00002F000000}"/>
    <cellStyle name="Normal 3 2 2 2 6" xfId="1561"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2 2 2" xfId="2689" xr:uid="{00000000-0005-0000-0000-00002F000000}"/>
    <cellStyle name="Normal 3 2 2 3 2 3" xfId="1967" xr:uid="{00000000-0005-0000-0000-00002F000000}"/>
    <cellStyle name="Normal 3 2 2 3 3" xfId="897" xr:uid="{00000000-0005-0000-0000-00002F000000}"/>
    <cellStyle name="Normal 3 2 2 3 3 2" xfId="2341" xr:uid="{00000000-0005-0000-0000-00002F000000}"/>
    <cellStyle name="Normal 3 2 2 3 4" xfId="1619"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2 2 2" xfId="2805" xr:uid="{00000000-0005-0000-0000-00002F000000}"/>
    <cellStyle name="Normal 3 2 2 4 2 3" xfId="2083" xr:uid="{00000000-0005-0000-0000-00002F000000}"/>
    <cellStyle name="Normal 3 2 2 4 3" xfId="1013" xr:uid="{00000000-0005-0000-0000-00002F000000}"/>
    <cellStyle name="Normal 3 2 2 4 3 2" xfId="2457" xr:uid="{00000000-0005-0000-0000-00002F000000}"/>
    <cellStyle name="Normal 3 2 2 4 4" xfId="1735" xr:uid="{00000000-0005-0000-0000-00002F000000}"/>
    <cellStyle name="Normal 3 2 2 5" xfId="407" xr:uid="{00000000-0005-0000-0000-00002F000000}"/>
    <cellStyle name="Normal 3 2 2 5 2" xfId="1129" xr:uid="{00000000-0005-0000-0000-00002F000000}"/>
    <cellStyle name="Normal 3 2 2 5 2 2" xfId="2573" xr:uid="{00000000-0005-0000-0000-00002F000000}"/>
    <cellStyle name="Normal 3 2 2 5 3" xfId="1851" xr:uid="{00000000-0005-0000-0000-00002F000000}"/>
    <cellStyle name="Normal 3 2 2 6" xfId="781" xr:uid="{00000000-0005-0000-0000-00002F000000}"/>
    <cellStyle name="Normal 3 2 2 6 2" xfId="2225" xr:uid="{00000000-0005-0000-0000-00002F000000}"/>
    <cellStyle name="Normal 3 2 2 7" xfId="1503" xr:uid="{00000000-0005-0000-0000-00002F000000}"/>
    <cellStyle name="Normal 3 2 2 8" xfId="2947"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2 2 2" xfId="2775" xr:uid="{00000000-0005-0000-0000-000008000000}"/>
    <cellStyle name="Normal 3 2 3 2 2 2 3" xfId="2053" xr:uid="{00000000-0005-0000-0000-000008000000}"/>
    <cellStyle name="Normal 3 2 3 2 2 3" xfId="983" xr:uid="{00000000-0005-0000-0000-000008000000}"/>
    <cellStyle name="Normal 3 2 3 2 2 3 2" xfId="2427" xr:uid="{00000000-0005-0000-0000-000008000000}"/>
    <cellStyle name="Normal 3 2 3 2 2 4" xfId="1705"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2 2 2" xfId="2891" xr:uid="{00000000-0005-0000-0000-000008000000}"/>
    <cellStyle name="Normal 3 2 3 2 3 2 3" xfId="2169" xr:uid="{00000000-0005-0000-0000-000008000000}"/>
    <cellStyle name="Normal 3 2 3 2 3 3" xfId="1099" xr:uid="{00000000-0005-0000-0000-000008000000}"/>
    <cellStyle name="Normal 3 2 3 2 3 3 2" xfId="2543" xr:uid="{00000000-0005-0000-0000-000008000000}"/>
    <cellStyle name="Normal 3 2 3 2 3 4" xfId="1821" xr:uid="{00000000-0005-0000-0000-000008000000}"/>
    <cellStyle name="Normal 3 2 3 2 4" xfId="493" xr:uid="{00000000-0005-0000-0000-000008000000}"/>
    <cellStyle name="Normal 3 2 3 2 4 2" xfId="1215" xr:uid="{00000000-0005-0000-0000-000008000000}"/>
    <cellStyle name="Normal 3 2 3 2 4 2 2" xfId="2659" xr:uid="{00000000-0005-0000-0000-000008000000}"/>
    <cellStyle name="Normal 3 2 3 2 4 3" xfId="1937" xr:uid="{00000000-0005-0000-0000-000008000000}"/>
    <cellStyle name="Normal 3 2 3 2 5" xfId="867" xr:uid="{00000000-0005-0000-0000-000008000000}"/>
    <cellStyle name="Normal 3 2 3 2 5 2" xfId="2311" xr:uid="{00000000-0005-0000-0000-000008000000}"/>
    <cellStyle name="Normal 3 2 3 2 6" xfId="1589"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2 2 2" xfId="2717" xr:uid="{00000000-0005-0000-0000-000008000000}"/>
    <cellStyle name="Normal 3 2 3 3 2 3" xfId="1995" xr:uid="{00000000-0005-0000-0000-000008000000}"/>
    <cellStyle name="Normal 3 2 3 3 3" xfId="925" xr:uid="{00000000-0005-0000-0000-000008000000}"/>
    <cellStyle name="Normal 3 2 3 3 3 2" xfId="2369" xr:uid="{00000000-0005-0000-0000-000008000000}"/>
    <cellStyle name="Normal 3 2 3 3 4" xfId="1647"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2 2 2" xfId="2833" xr:uid="{00000000-0005-0000-0000-000008000000}"/>
    <cellStyle name="Normal 3 2 3 4 2 3" xfId="2111" xr:uid="{00000000-0005-0000-0000-000008000000}"/>
    <cellStyle name="Normal 3 2 3 4 3" xfId="1041" xr:uid="{00000000-0005-0000-0000-000008000000}"/>
    <cellStyle name="Normal 3 2 3 4 3 2" xfId="2485" xr:uid="{00000000-0005-0000-0000-000008000000}"/>
    <cellStyle name="Normal 3 2 3 4 4" xfId="1763" xr:uid="{00000000-0005-0000-0000-000008000000}"/>
    <cellStyle name="Normal 3 2 3 5" xfId="435" xr:uid="{00000000-0005-0000-0000-000008000000}"/>
    <cellStyle name="Normal 3 2 3 5 2" xfId="1157" xr:uid="{00000000-0005-0000-0000-000008000000}"/>
    <cellStyle name="Normal 3 2 3 5 2 2" xfId="2601" xr:uid="{00000000-0005-0000-0000-000008000000}"/>
    <cellStyle name="Normal 3 2 3 5 3" xfId="1879" xr:uid="{00000000-0005-0000-0000-000008000000}"/>
    <cellStyle name="Normal 3 2 3 6" xfId="809" xr:uid="{00000000-0005-0000-0000-000008000000}"/>
    <cellStyle name="Normal 3 2 3 6 2" xfId="2253" xr:uid="{00000000-0005-0000-0000-000008000000}"/>
    <cellStyle name="Normal 3 2 3 7" xfId="1531"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2 2 2" xfId="2723" xr:uid="{00000000-0005-0000-0000-00002E000000}"/>
    <cellStyle name="Normal 3 2 4 2 2 3" xfId="2001" xr:uid="{00000000-0005-0000-0000-00002E000000}"/>
    <cellStyle name="Normal 3 2 4 2 3" xfId="931" xr:uid="{00000000-0005-0000-0000-00002E000000}"/>
    <cellStyle name="Normal 3 2 4 2 3 2" xfId="2375" xr:uid="{00000000-0005-0000-0000-00002E000000}"/>
    <cellStyle name="Normal 3 2 4 2 4" xfId="1653"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2 2 2" xfId="2839" xr:uid="{00000000-0005-0000-0000-00002E000000}"/>
    <cellStyle name="Normal 3 2 4 3 2 3" xfId="2117" xr:uid="{00000000-0005-0000-0000-00002E000000}"/>
    <cellStyle name="Normal 3 2 4 3 3" xfId="1047" xr:uid="{00000000-0005-0000-0000-00002E000000}"/>
    <cellStyle name="Normal 3 2 4 3 3 2" xfId="2491" xr:uid="{00000000-0005-0000-0000-00002E000000}"/>
    <cellStyle name="Normal 3 2 4 3 4" xfId="1769" xr:uid="{00000000-0005-0000-0000-00002E000000}"/>
    <cellStyle name="Normal 3 2 4 4" xfId="441" xr:uid="{00000000-0005-0000-0000-00002E000000}"/>
    <cellStyle name="Normal 3 2 4 4 2" xfId="1163" xr:uid="{00000000-0005-0000-0000-00002E000000}"/>
    <cellStyle name="Normal 3 2 4 4 2 2" xfId="2607" xr:uid="{00000000-0005-0000-0000-00002E000000}"/>
    <cellStyle name="Normal 3 2 4 4 3" xfId="1885" xr:uid="{00000000-0005-0000-0000-00002E000000}"/>
    <cellStyle name="Normal 3 2 4 5" xfId="815" xr:uid="{00000000-0005-0000-0000-00002E000000}"/>
    <cellStyle name="Normal 3 2 4 5 2" xfId="2259" xr:uid="{00000000-0005-0000-0000-00002E000000}"/>
    <cellStyle name="Normal 3 2 4 6" xfId="1537"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2 2 2" xfId="2665" xr:uid="{00000000-0005-0000-0000-00002E000000}"/>
    <cellStyle name="Normal 3 2 5 2 3" xfId="1943" xr:uid="{00000000-0005-0000-0000-00002E000000}"/>
    <cellStyle name="Normal 3 2 5 3" xfId="873" xr:uid="{00000000-0005-0000-0000-00002E000000}"/>
    <cellStyle name="Normal 3 2 5 3 2" xfId="2317" xr:uid="{00000000-0005-0000-0000-00002E000000}"/>
    <cellStyle name="Normal 3 2 5 4" xfId="1595"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2 2 2" xfId="2781" xr:uid="{00000000-0005-0000-0000-00002E000000}"/>
    <cellStyle name="Normal 3 2 6 2 3" xfId="2059" xr:uid="{00000000-0005-0000-0000-00002E000000}"/>
    <cellStyle name="Normal 3 2 6 3" xfId="989" xr:uid="{00000000-0005-0000-0000-00002E000000}"/>
    <cellStyle name="Normal 3 2 6 3 2" xfId="2433" xr:uid="{00000000-0005-0000-0000-00002E000000}"/>
    <cellStyle name="Normal 3 2 6 4" xfId="1711" xr:uid="{00000000-0005-0000-0000-00002E000000}"/>
    <cellStyle name="Normal 3 2 7" xfId="383" xr:uid="{00000000-0005-0000-0000-00002E000000}"/>
    <cellStyle name="Normal 3 2 7 2" xfId="1105" xr:uid="{00000000-0005-0000-0000-00002E000000}"/>
    <cellStyle name="Normal 3 2 7 2 2" xfId="2549" xr:uid="{00000000-0005-0000-0000-00002E000000}"/>
    <cellStyle name="Normal 3 2 7 3" xfId="1827" xr:uid="{00000000-0005-0000-0000-00002E000000}"/>
    <cellStyle name="Normal 3 2 8" xfId="735" xr:uid="{00000000-0005-0000-0000-000008000000}"/>
    <cellStyle name="Normal 3 2 8 2" xfId="1457" xr:uid="{00000000-0005-0000-0000-000008000000}"/>
    <cellStyle name="Normal 3 2 8 2 2" xfId="2901" xr:uid="{00000000-0005-0000-0000-000008000000}"/>
    <cellStyle name="Normal 3 2 8 3" xfId="2179" xr:uid="{00000000-0005-0000-0000-000008000000}"/>
    <cellStyle name="Normal 3 2 9" xfId="757" xr:uid="{00000000-0005-0000-0000-00002E000000}"/>
    <cellStyle name="Normal 3 2 9 2" xfId="2201"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2 2 2" xfId="2744" xr:uid="{00000000-0005-0000-0000-000030000000}"/>
    <cellStyle name="Normal 3 3 2 2 2 3" xfId="2022" xr:uid="{00000000-0005-0000-0000-000030000000}"/>
    <cellStyle name="Normal 3 3 2 2 3" xfId="952" xr:uid="{00000000-0005-0000-0000-000030000000}"/>
    <cellStyle name="Normal 3 3 2 2 3 2" xfId="2396" xr:uid="{00000000-0005-0000-0000-000030000000}"/>
    <cellStyle name="Normal 3 3 2 2 4" xfId="1674"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2 2 2" xfId="2860" xr:uid="{00000000-0005-0000-0000-000030000000}"/>
    <cellStyle name="Normal 3 3 2 3 2 3" xfId="2138" xr:uid="{00000000-0005-0000-0000-000030000000}"/>
    <cellStyle name="Normal 3 3 2 3 3" xfId="1068" xr:uid="{00000000-0005-0000-0000-000030000000}"/>
    <cellStyle name="Normal 3 3 2 3 3 2" xfId="2512" xr:uid="{00000000-0005-0000-0000-000030000000}"/>
    <cellStyle name="Normal 3 3 2 3 4" xfId="1790" xr:uid="{00000000-0005-0000-0000-000030000000}"/>
    <cellStyle name="Normal 3 3 2 4" xfId="462" xr:uid="{00000000-0005-0000-0000-000030000000}"/>
    <cellStyle name="Normal 3 3 2 4 2" xfId="1184" xr:uid="{00000000-0005-0000-0000-000030000000}"/>
    <cellStyle name="Normal 3 3 2 4 2 2" xfId="2628" xr:uid="{00000000-0005-0000-0000-000030000000}"/>
    <cellStyle name="Normal 3 3 2 4 3" xfId="1906" xr:uid="{00000000-0005-0000-0000-000030000000}"/>
    <cellStyle name="Normal 3 3 2 5" xfId="836" xr:uid="{00000000-0005-0000-0000-000030000000}"/>
    <cellStyle name="Normal 3 3 2 5 2" xfId="2280" xr:uid="{00000000-0005-0000-0000-000030000000}"/>
    <cellStyle name="Normal 3 3 2 6" xfId="1558"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2 2 2" xfId="2686" xr:uid="{00000000-0005-0000-0000-000030000000}"/>
    <cellStyle name="Normal 3 3 3 2 3" xfId="1964" xr:uid="{00000000-0005-0000-0000-000030000000}"/>
    <cellStyle name="Normal 3 3 3 3" xfId="894" xr:uid="{00000000-0005-0000-0000-000030000000}"/>
    <cellStyle name="Normal 3 3 3 3 2" xfId="2338" xr:uid="{00000000-0005-0000-0000-000030000000}"/>
    <cellStyle name="Normal 3 3 3 4" xfId="1616"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2 2 2" xfId="2802" xr:uid="{00000000-0005-0000-0000-000030000000}"/>
    <cellStyle name="Normal 3 3 4 2 3" xfId="2080" xr:uid="{00000000-0005-0000-0000-000030000000}"/>
    <cellStyle name="Normal 3 3 4 3" xfId="1010" xr:uid="{00000000-0005-0000-0000-000030000000}"/>
    <cellStyle name="Normal 3 3 4 3 2" xfId="2454" xr:uid="{00000000-0005-0000-0000-000030000000}"/>
    <cellStyle name="Normal 3 3 4 4" xfId="1732" xr:uid="{00000000-0005-0000-0000-000030000000}"/>
    <cellStyle name="Normal 3 3 5" xfId="404" xr:uid="{00000000-0005-0000-0000-000030000000}"/>
    <cellStyle name="Normal 3 3 5 2" xfId="1126" xr:uid="{00000000-0005-0000-0000-000030000000}"/>
    <cellStyle name="Normal 3 3 5 2 2" xfId="2570" xr:uid="{00000000-0005-0000-0000-000030000000}"/>
    <cellStyle name="Normal 3 3 5 3" xfId="1848" xr:uid="{00000000-0005-0000-0000-000030000000}"/>
    <cellStyle name="Normal 3 3 6" xfId="778" xr:uid="{00000000-0005-0000-0000-000030000000}"/>
    <cellStyle name="Normal 3 3 6 2" xfId="2222" xr:uid="{00000000-0005-0000-0000-000030000000}"/>
    <cellStyle name="Normal 3 3 7" xfId="1500" xr:uid="{00000000-0005-0000-0000-000030000000}"/>
    <cellStyle name="Normal 3 3 8" xfId="2944"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2 2 2" xfId="2756" xr:uid="{00000000-0005-0000-0000-000004000000}"/>
    <cellStyle name="Normal 3 4 2 2 2 3" xfId="2034" xr:uid="{00000000-0005-0000-0000-000004000000}"/>
    <cellStyle name="Normal 3 4 2 2 3" xfId="964" xr:uid="{00000000-0005-0000-0000-000004000000}"/>
    <cellStyle name="Normal 3 4 2 2 3 2" xfId="2408" xr:uid="{00000000-0005-0000-0000-000004000000}"/>
    <cellStyle name="Normal 3 4 2 2 4" xfId="1686"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2 2 2" xfId="2872" xr:uid="{00000000-0005-0000-0000-000004000000}"/>
    <cellStyle name="Normal 3 4 2 3 2 3" xfId="2150" xr:uid="{00000000-0005-0000-0000-000004000000}"/>
    <cellStyle name="Normal 3 4 2 3 3" xfId="1080" xr:uid="{00000000-0005-0000-0000-000004000000}"/>
    <cellStyle name="Normal 3 4 2 3 3 2" xfId="2524" xr:uid="{00000000-0005-0000-0000-000004000000}"/>
    <cellStyle name="Normal 3 4 2 3 4" xfId="1802" xr:uid="{00000000-0005-0000-0000-000004000000}"/>
    <cellStyle name="Normal 3 4 2 4" xfId="474" xr:uid="{00000000-0005-0000-0000-000004000000}"/>
    <cellStyle name="Normal 3 4 2 4 2" xfId="1196" xr:uid="{00000000-0005-0000-0000-000004000000}"/>
    <cellStyle name="Normal 3 4 2 4 2 2" xfId="2640" xr:uid="{00000000-0005-0000-0000-000004000000}"/>
    <cellStyle name="Normal 3 4 2 4 3" xfId="1918" xr:uid="{00000000-0005-0000-0000-000004000000}"/>
    <cellStyle name="Normal 3 4 2 5" xfId="848" xr:uid="{00000000-0005-0000-0000-000004000000}"/>
    <cellStyle name="Normal 3 4 2 5 2" xfId="2292" xr:uid="{00000000-0005-0000-0000-000004000000}"/>
    <cellStyle name="Normal 3 4 2 6" xfId="1570"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2 2 2" xfId="2698" xr:uid="{00000000-0005-0000-0000-000004000000}"/>
    <cellStyle name="Normal 3 4 3 2 3" xfId="1976" xr:uid="{00000000-0005-0000-0000-000004000000}"/>
    <cellStyle name="Normal 3 4 3 3" xfId="906" xr:uid="{00000000-0005-0000-0000-000004000000}"/>
    <cellStyle name="Normal 3 4 3 3 2" xfId="2350" xr:uid="{00000000-0005-0000-0000-000004000000}"/>
    <cellStyle name="Normal 3 4 3 4" xfId="1628"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2 2 2" xfId="2814" xr:uid="{00000000-0005-0000-0000-000004000000}"/>
    <cellStyle name="Normal 3 4 4 2 3" xfId="2092" xr:uid="{00000000-0005-0000-0000-000004000000}"/>
    <cellStyle name="Normal 3 4 4 3" xfId="1022" xr:uid="{00000000-0005-0000-0000-000004000000}"/>
    <cellStyle name="Normal 3 4 4 3 2" xfId="2466" xr:uid="{00000000-0005-0000-0000-000004000000}"/>
    <cellStyle name="Normal 3 4 4 4" xfId="1744" xr:uid="{00000000-0005-0000-0000-000004000000}"/>
    <cellStyle name="Normal 3 4 5" xfId="416" xr:uid="{00000000-0005-0000-0000-000004000000}"/>
    <cellStyle name="Normal 3 4 5 2" xfId="1138" xr:uid="{00000000-0005-0000-0000-000004000000}"/>
    <cellStyle name="Normal 3 4 5 2 2" xfId="2582" xr:uid="{00000000-0005-0000-0000-000004000000}"/>
    <cellStyle name="Normal 3 4 5 3" xfId="1860" xr:uid="{00000000-0005-0000-0000-000004000000}"/>
    <cellStyle name="Normal 3 4 6" xfId="790" xr:uid="{00000000-0005-0000-0000-000004000000}"/>
    <cellStyle name="Normal 3 4 6 2" xfId="2234" xr:uid="{00000000-0005-0000-0000-000004000000}"/>
    <cellStyle name="Normal 3 4 7" xfId="1512"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2 2 2" xfId="2720" xr:uid="{00000000-0005-0000-0000-00002D000000}"/>
    <cellStyle name="Normal 3 5 2 2 3" xfId="1998" xr:uid="{00000000-0005-0000-0000-00002D000000}"/>
    <cellStyle name="Normal 3 5 2 3" xfId="928" xr:uid="{00000000-0005-0000-0000-00002D000000}"/>
    <cellStyle name="Normal 3 5 2 3 2" xfId="2372" xr:uid="{00000000-0005-0000-0000-00002D000000}"/>
    <cellStyle name="Normal 3 5 2 4" xfId="1650"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2 2 2" xfId="2836" xr:uid="{00000000-0005-0000-0000-00002D000000}"/>
    <cellStyle name="Normal 3 5 3 2 3" xfId="2114" xr:uid="{00000000-0005-0000-0000-00002D000000}"/>
    <cellStyle name="Normal 3 5 3 3" xfId="1044" xr:uid="{00000000-0005-0000-0000-00002D000000}"/>
    <cellStyle name="Normal 3 5 3 3 2" xfId="2488" xr:uid="{00000000-0005-0000-0000-00002D000000}"/>
    <cellStyle name="Normal 3 5 3 4" xfId="1766" xr:uid="{00000000-0005-0000-0000-00002D000000}"/>
    <cellStyle name="Normal 3 5 4" xfId="438" xr:uid="{00000000-0005-0000-0000-00002D000000}"/>
    <cellStyle name="Normal 3 5 4 2" xfId="1160" xr:uid="{00000000-0005-0000-0000-00002D000000}"/>
    <cellStyle name="Normal 3 5 4 2 2" xfId="2604" xr:uid="{00000000-0005-0000-0000-00002D000000}"/>
    <cellStyle name="Normal 3 5 4 3" xfId="1882" xr:uid="{00000000-0005-0000-0000-00002D000000}"/>
    <cellStyle name="Normal 3 5 5" xfId="812" xr:uid="{00000000-0005-0000-0000-00002D000000}"/>
    <cellStyle name="Normal 3 5 5 2" xfId="2256" xr:uid="{00000000-0005-0000-0000-00002D000000}"/>
    <cellStyle name="Normal 3 5 6" xfId="1534"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2 2 2" xfId="2662" xr:uid="{00000000-0005-0000-0000-00002D000000}"/>
    <cellStyle name="Normal 3 6 2 3" xfId="1940" xr:uid="{00000000-0005-0000-0000-00002D000000}"/>
    <cellStyle name="Normal 3 6 3" xfId="870" xr:uid="{00000000-0005-0000-0000-00002D000000}"/>
    <cellStyle name="Normal 3 6 3 2" xfId="2314" xr:uid="{00000000-0005-0000-0000-00002D000000}"/>
    <cellStyle name="Normal 3 6 4" xfId="1592"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2 2 2" xfId="2778" xr:uid="{00000000-0005-0000-0000-00002D000000}"/>
    <cellStyle name="Normal 3 7 2 3" xfId="2056" xr:uid="{00000000-0005-0000-0000-00002D000000}"/>
    <cellStyle name="Normal 3 7 3" xfId="986" xr:uid="{00000000-0005-0000-0000-00002D000000}"/>
    <cellStyle name="Normal 3 7 3 2" xfId="2430" xr:uid="{00000000-0005-0000-0000-00002D000000}"/>
    <cellStyle name="Normal 3 7 4" xfId="1708" xr:uid="{00000000-0005-0000-0000-00002D000000}"/>
    <cellStyle name="Normal 3 8" xfId="380" xr:uid="{00000000-0005-0000-0000-00002D000000}"/>
    <cellStyle name="Normal 3 8 2" xfId="1102" xr:uid="{00000000-0005-0000-0000-00002D000000}"/>
    <cellStyle name="Normal 3 8 2 2" xfId="2546" xr:uid="{00000000-0005-0000-0000-00002D000000}"/>
    <cellStyle name="Normal 3 8 3" xfId="1824" xr:uid="{00000000-0005-0000-0000-00002D000000}"/>
    <cellStyle name="Normal 3 9" xfId="732" xr:uid="{00000000-0005-0000-0000-000007000000}"/>
    <cellStyle name="Normal 3 9 2" xfId="1454" xr:uid="{00000000-0005-0000-0000-000007000000}"/>
    <cellStyle name="Normal 3 9 2 2" xfId="2898" xr:uid="{00000000-0005-0000-0000-000007000000}"/>
    <cellStyle name="Normal 3 9 3" xfId="2176" xr:uid="{00000000-0005-0000-0000-000007000000}"/>
    <cellStyle name="Normal 4" xfId="8" xr:uid="{00000000-0005-0000-0000-000031000000}"/>
    <cellStyle name="Normal 4 10" xfId="755" xr:uid="{00000000-0005-0000-0000-000031000000}"/>
    <cellStyle name="Normal 4 10 2" xfId="2199" xr:uid="{00000000-0005-0000-0000-000031000000}"/>
    <cellStyle name="Normal 4 11" xfId="1477" xr:uid="{00000000-0005-0000-0000-000031000000}"/>
    <cellStyle name="Normal 4 12" xfId="2921" xr:uid="{00000000-0005-0000-0000-000031000000}"/>
    <cellStyle name="Normal 4 2" xfId="14" xr:uid="{00000000-0005-0000-0000-000032000000}"/>
    <cellStyle name="Normal 4 2 10" xfId="1480" xr:uid="{00000000-0005-0000-0000-000032000000}"/>
    <cellStyle name="Normal 4 2 11" xfId="292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2 2 2" xfId="2748" xr:uid="{00000000-0005-0000-0000-000033000000}"/>
    <cellStyle name="Normal 4 2 2 2 2 2 3" xfId="2026" xr:uid="{00000000-0005-0000-0000-000033000000}"/>
    <cellStyle name="Normal 4 2 2 2 2 3" xfId="956" xr:uid="{00000000-0005-0000-0000-000033000000}"/>
    <cellStyle name="Normal 4 2 2 2 2 3 2" xfId="2400" xr:uid="{00000000-0005-0000-0000-000033000000}"/>
    <cellStyle name="Normal 4 2 2 2 2 4" xfId="1678"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2 2 2" xfId="2864" xr:uid="{00000000-0005-0000-0000-000033000000}"/>
    <cellStyle name="Normal 4 2 2 2 3 2 3" xfId="2142" xr:uid="{00000000-0005-0000-0000-000033000000}"/>
    <cellStyle name="Normal 4 2 2 2 3 3" xfId="1072" xr:uid="{00000000-0005-0000-0000-000033000000}"/>
    <cellStyle name="Normal 4 2 2 2 3 3 2" xfId="2516" xr:uid="{00000000-0005-0000-0000-000033000000}"/>
    <cellStyle name="Normal 4 2 2 2 3 4" xfId="1794" xr:uid="{00000000-0005-0000-0000-000033000000}"/>
    <cellStyle name="Normal 4 2 2 2 4" xfId="466" xr:uid="{00000000-0005-0000-0000-000033000000}"/>
    <cellStyle name="Normal 4 2 2 2 4 2" xfId="1188" xr:uid="{00000000-0005-0000-0000-000033000000}"/>
    <cellStyle name="Normal 4 2 2 2 4 2 2" xfId="2632" xr:uid="{00000000-0005-0000-0000-000033000000}"/>
    <cellStyle name="Normal 4 2 2 2 4 3" xfId="1910" xr:uid="{00000000-0005-0000-0000-000033000000}"/>
    <cellStyle name="Normal 4 2 2 2 5" xfId="840" xr:uid="{00000000-0005-0000-0000-000033000000}"/>
    <cellStyle name="Normal 4 2 2 2 5 2" xfId="2284" xr:uid="{00000000-0005-0000-0000-000033000000}"/>
    <cellStyle name="Normal 4 2 2 2 6" xfId="1562"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2 2 2" xfId="2690" xr:uid="{00000000-0005-0000-0000-000033000000}"/>
    <cellStyle name="Normal 4 2 2 3 2 3" xfId="1968" xr:uid="{00000000-0005-0000-0000-000033000000}"/>
    <cellStyle name="Normal 4 2 2 3 3" xfId="898" xr:uid="{00000000-0005-0000-0000-000033000000}"/>
    <cellStyle name="Normal 4 2 2 3 3 2" xfId="2342" xr:uid="{00000000-0005-0000-0000-000033000000}"/>
    <cellStyle name="Normal 4 2 2 3 4" xfId="1620"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2 2 2" xfId="2806" xr:uid="{00000000-0005-0000-0000-000033000000}"/>
    <cellStyle name="Normal 4 2 2 4 2 3" xfId="2084" xr:uid="{00000000-0005-0000-0000-000033000000}"/>
    <cellStyle name="Normal 4 2 2 4 3" xfId="1014" xr:uid="{00000000-0005-0000-0000-000033000000}"/>
    <cellStyle name="Normal 4 2 2 4 3 2" xfId="2458" xr:uid="{00000000-0005-0000-0000-000033000000}"/>
    <cellStyle name="Normal 4 2 2 4 4" xfId="1736" xr:uid="{00000000-0005-0000-0000-000033000000}"/>
    <cellStyle name="Normal 4 2 2 5" xfId="408" xr:uid="{00000000-0005-0000-0000-000033000000}"/>
    <cellStyle name="Normal 4 2 2 5 2" xfId="1130" xr:uid="{00000000-0005-0000-0000-000033000000}"/>
    <cellStyle name="Normal 4 2 2 5 2 2" xfId="2574" xr:uid="{00000000-0005-0000-0000-000033000000}"/>
    <cellStyle name="Normal 4 2 2 5 3" xfId="1852" xr:uid="{00000000-0005-0000-0000-000033000000}"/>
    <cellStyle name="Normal 4 2 2 6" xfId="782" xr:uid="{00000000-0005-0000-0000-000033000000}"/>
    <cellStyle name="Normal 4 2 2 6 2" xfId="2226" xr:uid="{00000000-0005-0000-0000-000033000000}"/>
    <cellStyle name="Normal 4 2 2 7" xfId="1504" xr:uid="{00000000-0005-0000-0000-000033000000}"/>
    <cellStyle name="Normal 4 2 2 8" xfId="2948"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2 2 2" xfId="2776" xr:uid="{00000000-0005-0000-0000-00000A000000}"/>
    <cellStyle name="Normal 4 2 3 2 2 2 3" xfId="2054" xr:uid="{00000000-0005-0000-0000-00000A000000}"/>
    <cellStyle name="Normal 4 2 3 2 2 3" xfId="984" xr:uid="{00000000-0005-0000-0000-00000A000000}"/>
    <cellStyle name="Normal 4 2 3 2 2 3 2" xfId="2428" xr:uid="{00000000-0005-0000-0000-00000A000000}"/>
    <cellStyle name="Normal 4 2 3 2 2 4" xfId="1706"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2 2 2" xfId="2892" xr:uid="{00000000-0005-0000-0000-00000A000000}"/>
    <cellStyle name="Normal 4 2 3 2 3 2 3" xfId="2170" xr:uid="{00000000-0005-0000-0000-00000A000000}"/>
    <cellStyle name="Normal 4 2 3 2 3 3" xfId="1100" xr:uid="{00000000-0005-0000-0000-00000A000000}"/>
    <cellStyle name="Normal 4 2 3 2 3 3 2" xfId="2544" xr:uid="{00000000-0005-0000-0000-00000A000000}"/>
    <cellStyle name="Normal 4 2 3 2 3 4" xfId="1822" xr:uid="{00000000-0005-0000-0000-00000A000000}"/>
    <cellStyle name="Normal 4 2 3 2 4" xfId="494" xr:uid="{00000000-0005-0000-0000-00000A000000}"/>
    <cellStyle name="Normal 4 2 3 2 4 2" xfId="1216" xr:uid="{00000000-0005-0000-0000-00000A000000}"/>
    <cellStyle name="Normal 4 2 3 2 4 2 2" xfId="2660" xr:uid="{00000000-0005-0000-0000-00000A000000}"/>
    <cellStyle name="Normal 4 2 3 2 4 3" xfId="1938" xr:uid="{00000000-0005-0000-0000-00000A000000}"/>
    <cellStyle name="Normal 4 2 3 2 5" xfId="868" xr:uid="{00000000-0005-0000-0000-00000A000000}"/>
    <cellStyle name="Normal 4 2 3 2 5 2" xfId="2312" xr:uid="{00000000-0005-0000-0000-00000A000000}"/>
    <cellStyle name="Normal 4 2 3 2 6" xfId="1590"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2 2 2" xfId="2718" xr:uid="{00000000-0005-0000-0000-00000A000000}"/>
    <cellStyle name="Normal 4 2 3 3 2 3" xfId="1996" xr:uid="{00000000-0005-0000-0000-00000A000000}"/>
    <cellStyle name="Normal 4 2 3 3 3" xfId="926" xr:uid="{00000000-0005-0000-0000-00000A000000}"/>
    <cellStyle name="Normal 4 2 3 3 3 2" xfId="2370" xr:uid="{00000000-0005-0000-0000-00000A000000}"/>
    <cellStyle name="Normal 4 2 3 3 4" xfId="1648"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2 2 2" xfId="2834" xr:uid="{00000000-0005-0000-0000-00000A000000}"/>
    <cellStyle name="Normal 4 2 3 4 2 3" xfId="2112" xr:uid="{00000000-0005-0000-0000-00000A000000}"/>
    <cellStyle name="Normal 4 2 3 4 3" xfId="1042" xr:uid="{00000000-0005-0000-0000-00000A000000}"/>
    <cellStyle name="Normal 4 2 3 4 3 2" xfId="2486" xr:uid="{00000000-0005-0000-0000-00000A000000}"/>
    <cellStyle name="Normal 4 2 3 4 4" xfId="1764" xr:uid="{00000000-0005-0000-0000-00000A000000}"/>
    <cellStyle name="Normal 4 2 3 5" xfId="436" xr:uid="{00000000-0005-0000-0000-00000A000000}"/>
    <cellStyle name="Normal 4 2 3 5 2" xfId="1158" xr:uid="{00000000-0005-0000-0000-00000A000000}"/>
    <cellStyle name="Normal 4 2 3 5 2 2" xfId="2602" xr:uid="{00000000-0005-0000-0000-00000A000000}"/>
    <cellStyle name="Normal 4 2 3 5 3" xfId="1880" xr:uid="{00000000-0005-0000-0000-00000A000000}"/>
    <cellStyle name="Normal 4 2 3 6" xfId="810" xr:uid="{00000000-0005-0000-0000-00000A000000}"/>
    <cellStyle name="Normal 4 2 3 6 2" xfId="2254" xr:uid="{00000000-0005-0000-0000-00000A000000}"/>
    <cellStyle name="Normal 4 2 3 7" xfId="1532"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2 2 2" xfId="2724" xr:uid="{00000000-0005-0000-0000-000032000000}"/>
    <cellStyle name="Normal 4 2 4 2 2 3" xfId="2002" xr:uid="{00000000-0005-0000-0000-000032000000}"/>
    <cellStyle name="Normal 4 2 4 2 3" xfId="932" xr:uid="{00000000-0005-0000-0000-000032000000}"/>
    <cellStyle name="Normal 4 2 4 2 3 2" xfId="2376" xr:uid="{00000000-0005-0000-0000-000032000000}"/>
    <cellStyle name="Normal 4 2 4 2 4" xfId="1654"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2 2 2" xfId="2840" xr:uid="{00000000-0005-0000-0000-000032000000}"/>
    <cellStyle name="Normal 4 2 4 3 2 3" xfId="2118" xr:uid="{00000000-0005-0000-0000-000032000000}"/>
    <cellStyle name="Normal 4 2 4 3 3" xfId="1048" xr:uid="{00000000-0005-0000-0000-000032000000}"/>
    <cellStyle name="Normal 4 2 4 3 3 2" xfId="2492" xr:uid="{00000000-0005-0000-0000-000032000000}"/>
    <cellStyle name="Normal 4 2 4 3 4" xfId="1770" xr:uid="{00000000-0005-0000-0000-000032000000}"/>
    <cellStyle name="Normal 4 2 4 4" xfId="442" xr:uid="{00000000-0005-0000-0000-000032000000}"/>
    <cellStyle name="Normal 4 2 4 4 2" xfId="1164" xr:uid="{00000000-0005-0000-0000-000032000000}"/>
    <cellStyle name="Normal 4 2 4 4 2 2" xfId="2608" xr:uid="{00000000-0005-0000-0000-000032000000}"/>
    <cellStyle name="Normal 4 2 4 4 3" xfId="1886" xr:uid="{00000000-0005-0000-0000-000032000000}"/>
    <cellStyle name="Normal 4 2 4 5" xfId="816" xr:uid="{00000000-0005-0000-0000-000032000000}"/>
    <cellStyle name="Normal 4 2 4 5 2" xfId="2260" xr:uid="{00000000-0005-0000-0000-000032000000}"/>
    <cellStyle name="Normal 4 2 4 6" xfId="1538"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2 2 2" xfId="2666" xr:uid="{00000000-0005-0000-0000-000032000000}"/>
    <cellStyle name="Normal 4 2 5 2 3" xfId="1944" xr:uid="{00000000-0005-0000-0000-000032000000}"/>
    <cellStyle name="Normal 4 2 5 3" xfId="874" xr:uid="{00000000-0005-0000-0000-000032000000}"/>
    <cellStyle name="Normal 4 2 5 3 2" xfId="2318" xr:uid="{00000000-0005-0000-0000-000032000000}"/>
    <cellStyle name="Normal 4 2 5 4" xfId="1596"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2 2 2" xfId="2782" xr:uid="{00000000-0005-0000-0000-000032000000}"/>
    <cellStyle name="Normal 4 2 6 2 3" xfId="2060" xr:uid="{00000000-0005-0000-0000-000032000000}"/>
    <cellStyle name="Normal 4 2 6 3" xfId="990" xr:uid="{00000000-0005-0000-0000-000032000000}"/>
    <cellStyle name="Normal 4 2 6 3 2" xfId="2434" xr:uid="{00000000-0005-0000-0000-000032000000}"/>
    <cellStyle name="Normal 4 2 6 4" xfId="1712" xr:uid="{00000000-0005-0000-0000-000032000000}"/>
    <cellStyle name="Normal 4 2 7" xfId="384" xr:uid="{00000000-0005-0000-0000-000032000000}"/>
    <cellStyle name="Normal 4 2 7 2" xfId="1106" xr:uid="{00000000-0005-0000-0000-000032000000}"/>
    <cellStyle name="Normal 4 2 7 2 2" xfId="2550" xr:uid="{00000000-0005-0000-0000-000032000000}"/>
    <cellStyle name="Normal 4 2 7 3" xfId="1828" xr:uid="{00000000-0005-0000-0000-000032000000}"/>
    <cellStyle name="Normal 4 2 8" xfId="733" xr:uid="{00000000-0005-0000-0000-00000A000000}"/>
    <cellStyle name="Normal 4 2 8 2" xfId="1455" xr:uid="{00000000-0005-0000-0000-00000A000000}"/>
    <cellStyle name="Normal 4 2 8 2 2" xfId="2899" xr:uid="{00000000-0005-0000-0000-00000A000000}"/>
    <cellStyle name="Normal 4 2 8 3" xfId="2177" xr:uid="{00000000-0005-0000-0000-00000A000000}"/>
    <cellStyle name="Normal 4 2 9" xfId="758" xr:uid="{00000000-0005-0000-0000-000032000000}"/>
    <cellStyle name="Normal 4 2 9 2" xfId="2202"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2 2 2" xfId="2745" xr:uid="{00000000-0005-0000-0000-000034000000}"/>
    <cellStyle name="Normal 4 3 2 2 2 3" xfId="2023" xr:uid="{00000000-0005-0000-0000-000034000000}"/>
    <cellStyle name="Normal 4 3 2 2 3" xfId="953" xr:uid="{00000000-0005-0000-0000-000034000000}"/>
    <cellStyle name="Normal 4 3 2 2 3 2" xfId="2397" xr:uid="{00000000-0005-0000-0000-000034000000}"/>
    <cellStyle name="Normal 4 3 2 2 4" xfId="1675"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2 2 2" xfId="2861" xr:uid="{00000000-0005-0000-0000-000034000000}"/>
    <cellStyle name="Normal 4 3 2 3 2 3" xfId="2139" xr:uid="{00000000-0005-0000-0000-000034000000}"/>
    <cellStyle name="Normal 4 3 2 3 3" xfId="1069" xr:uid="{00000000-0005-0000-0000-000034000000}"/>
    <cellStyle name="Normal 4 3 2 3 3 2" xfId="2513" xr:uid="{00000000-0005-0000-0000-000034000000}"/>
    <cellStyle name="Normal 4 3 2 3 4" xfId="1791" xr:uid="{00000000-0005-0000-0000-000034000000}"/>
    <cellStyle name="Normal 4 3 2 4" xfId="463" xr:uid="{00000000-0005-0000-0000-000034000000}"/>
    <cellStyle name="Normal 4 3 2 4 2" xfId="1185" xr:uid="{00000000-0005-0000-0000-000034000000}"/>
    <cellStyle name="Normal 4 3 2 4 2 2" xfId="2629" xr:uid="{00000000-0005-0000-0000-000034000000}"/>
    <cellStyle name="Normal 4 3 2 4 3" xfId="1907" xr:uid="{00000000-0005-0000-0000-000034000000}"/>
    <cellStyle name="Normal 4 3 2 5" xfId="837" xr:uid="{00000000-0005-0000-0000-000034000000}"/>
    <cellStyle name="Normal 4 3 2 5 2" xfId="2281" xr:uid="{00000000-0005-0000-0000-000034000000}"/>
    <cellStyle name="Normal 4 3 2 6" xfId="1559"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2 2 2" xfId="2687" xr:uid="{00000000-0005-0000-0000-000034000000}"/>
    <cellStyle name="Normal 4 3 3 2 3" xfId="1965" xr:uid="{00000000-0005-0000-0000-000034000000}"/>
    <cellStyle name="Normal 4 3 3 3" xfId="895" xr:uid="{00000000-0005-0000-0000-000034000000}"/>
    <cellStyle name="Normal 4 3 3 3 2" xfId="2339" xr:uid="{00000000-0005-0000-0000-000034000000}"/>
    <cellStyle name="Normal 4 3 3 4" xfId="1617"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2 2 2" xfId="2803" xr:uid="{00000000-0005-0000-0000-000034000000}"/>
    <cellStyle name="Normal 4 3 4 2 3" xfId="2081" xr:uid="{00000000-0005-0000-0000-000034000000}"/>
    <cellStyle name="Normal 4 3 4 3" xfId="1011" xr:uid="{00000000-0005-0000-0000-000034000000}"/>
    <cellStyle name="Normal 4 3 4 3 2" xfId="2455" xr:uid="{00000000-0005-0000-0000-000034000000}"/>
    <cellStyle name="Normal 4 3 4 4" xfId="1733" xr:uid="{00000000-0005-0000-0000-000034000000}"/>
    <cellStyle name="Normal 4 3 5" xfId="405" xr:uid="{00000000-0005-0000-0000-000034000000}"/>
    <cellStyle name="Normal 4 3 5 2" xfId="1127" xr:uid="{00000000-0005-0000-0000-000034000000}"/>
    <cellStyle name="Normal 4 3 5 2 2" xfId="2571" xr:uid="{00000000-0005-0000-0000-000034000000}"/>
    <cellStyle name="Normal 4 3 5 3" xfId="1849" xr:uid="{00000000-0005-0000-0000-000034000000}"/>
    <cellStyle name="Normal 4 3 6" xfId="779" xr:uid="{00000000-0005-0000-0000-000034000000}"/>
    <cellStyle name="Normal 4 3 6 2" xfId="2223" xr:uid="{00000000-0005-0000-0000-000034000000}"/>
    <cellStyle name="Normal 4 3 7" xfId="1501" xr:uid="{00000000-0005-0000-0000-000034000000}"/>
    <cellStyle name="Normal 4 3 8" xfId="2945"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2 2 2" xfId="2754" xr:uid="{00000000-0005-0000-0000-000005000000}"/>
    <cellStyle name="Normal 4 4 2 2 2 3" xfId="2032" xr:uid="{00000000-0005-0000-0000-000005000000}"/>
    <cellStyle name="Normal 4 4 2 2 3" xfId="962" xr:uid="{00000000-0005-0000-0000-000005000000}"/>
    <cellStyle name="Normal 4 4 2 2 3 2" xfId="2406" xr:uid="{00000000-0005-0000-0000-000005000000}"/>
    <cellStyle name="Normal 4 4 2 2 4" xfId="1684"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2 2 2" xfId="2870" xr:uid="{00000000-0005-0000-0000-000005000000}"/>
    <cellStyle name="Normal 4 4 2 3 2 3" xfId="2148" xr:uid="{00000000-0005-0000-0000-000005000000}"/>
    <cellStyle name="Normal 4 4 2 3 3" xfId="1078" xr:uid="{00000000-0005-0000-0000-000005000000}"/>
    <cellStyle name="Normal 4 4 2 3 3 2" xfId="2522" xr:uid="{00000000-0005-0000-0000-000005000000}"/>
    <cellStyle name="Normal 4 4 2 3 4" xfId="1800" xr:uid="{00000000-0005-0000-0000-000005000000}"/>
    <cellStyle name="Normal 4 4 2 4" xfId="472" xr:uid="{00000000-0005-0000-0000-000005000000}"/>
    <cellStyle name="Normal 4 4 2 4 2" xfId="1194" xr:uid="{00000000-0005-0000-0000-000005000000}"/>
    <cellStyle name="Normal 4 4 2 4 2 2" xfId="2638" xr:uid="{00000000-0005-0000-0000-000005000000}"/>
    <cellStyle name="Normal 4 4 2 4 3" xfId="1916" xr:uid="{00000000-0005-0000-0000-000005000000}"/>
    <cellStyle name="Normal 4 4 2 5" xfId="846" xr:uid="{00000000-0005-0000-0000-000005000000}"/>
    <cellStyle name="Normal 4 4 2 5 2" xfId="2290" xr:uid="{00000000-0005-0000-0000-000005000000}"/>
    <cellStyle name="Normal 4 4 2 6" xfId="1568"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2 2 2" xfId="2696" xr:uid="{00000000-0005-0000-0000-000005000000}"/>
    <cellStyle name="Normal 4 4 3 2 3" xfId="1974" xr:uid="{00000000-0005-0000-0000-000005000000}"/>
    <cellStyle name="Normal 4 4 3 3" xfId="904" xr:uid="{00000000-0005-0000-0000-000005000000}"/>
    <cellStyle name="Normal 4 4 3 3 2" xfId="2348" xr:uid="{00000000-0005-0000-0000-000005000000}"/>
    <cellStyle name="Normal 4 4 3 4" xfId="1626"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2 2 2" xfId="2812" xr:uid="{00000000-0005-0000-0000-000005000000}"/>
    <cellStyle name="Normal 4 4 4 2 3" xfId="2090" xr:uid="{00000000-0005-0000-0000-000005000000}"/>
    <cellStyle name="Normal 4 4 4 3" xfId="1020" xr:uid="{00000000-0005-0000-0000-000005000000}"/>
    <cellStyle name="Normal 4 4 4 3 2" xfId="2464" xr:uid="{00000000-0005-0000-0000-000005000000}"/>
    <cellStyle name="Normal 4 4 4 4" xfId="1742" xr:uid="{00000000-0005-0000-0000-000005000000}"/>
    <cellStyle name="Normal 4 4 5" xfId="414" xr:uid="{00000000-0005-0000-0000-000005000000}"/>
    <cellStyle name="Normal 4 4 5 2" xfId="1136" xr:uid="{00000000-0005-0000-0000-000005000000}"/>
    <cellStyle name="Normal 4 4 5 2 2" xfId="2580" xr:uid="{00000000-0005-0000-0000-000005000000}"/>
    <cellStyle name="Normal 4 4 5 3" xfId="1858" xr:uid="{00000000-0005-0000-0000-000005000000}"/>
    <cellStyle name="Normal 4 4 6" xfId="788" xr:uid="{00000000-0005-0000-0000-000005000000}"/>
    <cellStyle name="Normal 4 4 6 2" xfId="2232" xr:uid="{00000000-0005-0000-0000-000005000000}"/>
    <cellStyle name="Normal 4 4 7" xfId="1510"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2 2 2" xfId="2721" xr:uid="{00000000-0005-0000-0000-000031000000}"/>
    <cellStyle name="Normal 4 5 2 2 3" xfId="1999" xr:uid="{00000000-0005-0000-0000-000031000000}"/>
    <cellStyle name="Normal 4 5 2 3" xfId="929" xr:uid="{00000000-0005-0000-0000-000031000000}"/>
    <cellStyle name="Normal 4 5 2 3 2" xfId="2373" xr:uid="{00000000-0005-0000-0000-000031000000}"/>
    <cellStyle name="Normal 4 5 2 4" xfId="1651"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2 2 2" xfId="2837" xr:uid="{00000000-0005-0000-0000-000031000000}"/>
    <cellStyle name="Normal 4 5 3 2 3" xfId="2115" xr:uid="{00000000-0005-0000-0000-000031000000}"/>
    <cellStyle name="Normal 4 5 3 3" xfId="1045" xr:uid="{00000000-0005-0000-0000-000031000000}"/>
    <cellStyle name="Normal 4 5 3 3 2" xfId="2489" xr:uid="{00000000-0005-0000-0000-000031000000}"/>
    <cellStyle name="Normal 4 5 3 4" xfId="1767" xr:uid="{00000000-0005-0000-0000-000031000000}"/>
    <cellStyle name="Normal 4 5 4" xfId="439" xr:uid="{00000000-0005-0000-0000-000031000000}"/>
    <cellStyle name="Normal 4 5 4 2" xfId="1161" xr:uid="{00000000-0005-0000-0000-000031000000}"/>
    <cellStyle name="Normal 4 5 4 2 2" xfId="2605" xr:uid="{00000000-0005-0000-0000-000031000000}"/>
    <cellStyle name="Normal 4 5 4 3" xfId="1883" xr:uid="{00000000-0005-0000-0000-000031000000}"/>
    <cellStyle name="Normal 4 5 5" xfId="813" xr:uid="{00000000-0005-0000-0000-000031000000}"/>
    <cellStyle name="Normal 4 5 5 2" xfId="2257" xr:uid="{00000000-0005-0000-0000-000031000000}"/>
    <cellStyle name="Normal 4 5 6" xfId="1535"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2 2 2" xfId="2663" xr:uid="{00000000-0005-0000-0000-000031000000}"/>
    <cellStyle name="Normal 4 6 2 3" xfId="1941" xr:uid="{00000000-0005-0000-0000-000031000000}"/>
    <cellStyle name="Normal 4 6 3" xfId="871" xr:uid="{00000000-0005-0000-0000-000031000000}"/>
    <cellStyle name="Normal 4 6 3 2" xfId="2315" xr:uid="{00000000-0005-0000-0000-000031000000}"/>
    <cellStyle name="Normal 4 6 4" xfId="1593"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2 2 2" xfId="2779" xr:uid="{00000000-0005-0000-0000-000031000000}"/>
    <cellStyle name="Normal 4 7 2 3" xfId="2057" xr:uid="{00000000-0005-0000-0000-000031000000}"/>
    <cellStyle name="Normal 4 7 3" xfId="987" xr:uid="{00000000-0005-0000-0000-000031000000}"/>
    <cellStyle name="Normal 4 7 3 2" xfId="2431" xr:uid="{00000000-0005-0000-0000-000031000000}"/>
    <cellStyle name="Normal 4 7 4" xfId="1709" xr:uid="{00000000-0005-0000-0000-000031000000}"/>
    <cellStyle name="Normal 4 8" xfId="381" xr:uid="{00000000-0005-0000-0000-000031000000}"/>
    <cellStyle name="Normal 4 8 2" xfId="1103" xr:uid="{00000000-0005-0000-0000-000031000000}"/>
    <cellStyle name="Normal 4 8 2 2" xfId="2547" xr:uid="{00000000-0005-0000-0000-000031000000}"/>
    <cellStyle name="Normal 4 8 3" xfId="1825" xr:uid="{00000000-0005-0000-0000-000031000000}"/>
    <cellStyle name="Normal 4 9" xfId="730" xr:uid="{00000000-0005-0000-0000-000009000000}"/>
    <cellStyle name="Normal 4 9 2" xfId="1452" xr:uid="{00000000-0005-0000-0000-000009000000}"/>
    <cellStyle name="Normal 4 9 2 2" xfId="2896" xr:uid="{00000000-0005-0000-0000-000009000000}"/>
    <cellStyle name="Normal 4 9 3" xfId="2174"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2 2 2" xfId="2751" xr:uid="{00000000-0005-0000-0000-000056000000}"/>
    <cellStyle name="Normal 5 2 2 2 3" xfId="2029" xr:uid="{00000000-0005-0000-0000-000056000000}"/>
    <cellStyle name="Normal 5 2 2 3" xfId="959" xr:uid="{00000000-0005-0000-0000-000056000000}"/>
    <cellStyle name="Normal 5 2 2 3 2" xfId="2403" xr:uid="{00000000-0005-0000-0000-000056000000}"/>
    <cellStyle name="Normal 5 2 2 4" xfId="1681"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2 2 2" xfId="2867" xr:uid="{00000000-0005-0000-0000-000056000000}"/>
    <cellStyle name="Normal 5 2 3 2 3" xfId="2145" xr:uid="{00000000-0005-0000-0000-000056000000}"/>
    <cellStyle name="Normal 5 2 3 3" xfId="1075" xr:uid="{00000000-0005-0000-0000-000056000000}"/>
    <cellStyle name="Normal 5 2 3 3 2" xfId="2519" xr:uid="{00000000-0005-0000-0000-000056000000}"/>
    <cellStyle name="Normal 5 2 3 4" xfId="1797" xr:uid="{00000000-0005-0000-0000-000056000000}"/>
    <cellStyle name="Normal 5 2 4" xfId="469" xr:uid="{00000000-0005-0000-0000-000056000000}"/>
    <cellStyle name="Normal 5 2 4 2" xfId="1191" xr:uid="{00000000-0005-0000-0000-000056000000}"/>
    <cellStyle name="Normal 5 2 4 2 2" xfId="2635" xr:uid="{00000000-0005-0000-0000-000056000000}"/>
    <cellStyle name="Normal 5 2 4 3" xfId="1913" xr:uid="{00000000-0005-0000-0000-000056000000}"/>
    <cellStyle name="Normal 5 2 5" xfId="843" xr:uid="{00000000-0005-0000-0000-000056000000}"/>
    <cellStyle name="Normal 5 2 5 2" xfId="2287" xr:uid="{00000000-0005-0000-0000-000056000000}"/>
    <cellStyle name="Normal 5 2 6" xfId="1565"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2 2 2" xfId="2693" xr:uid="{00000000-0005-0000-0000-000056000000}"/>
    <cellStyle name="Normal 5 3 2 3" xfId="1971" xr:uid="{00000000-0005-0000-0000-000056000000}"/>
    <cellStyle name="Normal 5 3 3" xfId="901" xr:uid="{00000000-0005-0000-0000-000056000000}"/>
    <cellStyle name="Normal 5 3 3 2" xfId="2345" xr:uid="{00000000-0005-0000-0000-000056000000}"/>
    <cellStyle name="Normal 5 3 4" xfId="1623"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2 2 2" xfId="2809" xr:uid="{00000000-0005-0000-0000-000056000000}"/>
    <cellStyle name="Normal 5 4 2 3" xfId="2087" xr:uid="{00000000-0005-0000-0000-000056000000}"/>
    <cellStyle name="Normal 5 4 3" xfId="1017" xr:uid="{00000000-0005-0000-0000-000056000000}"/>
    <cellStyle name="Normal 5 4 3 2" xfId="2461" xr:uid="{00000000-0005-0000-0000-000056000000}"/>
    <cellStyle name="Normal 5 4 4" xfId="1739" xr:uid="{00000000-0005-0000-0000-000056000000}"/>
    <cellStyle name="Normal 5 5" xfId="411" xr:uid="{00000000-0005-0000-0000-000056000000}"/>
    <cellStyle name="Normal 5 5 2" xfId="1133" xr:uid="{00000000-0005-0000-0000-000056000000}"/>
    <cellStyle name="Normal 5 5 2 2" xfId="2577" xr:uid="{00000000-0005-0000-0000-000056000000}"/>
    <cellStyle name="Normal 5 5 3" xfId="1855" xr:uid="{00000000-0005-0000-0000-000056000000}"/>
    <cellStyle name="Normal 5 6" xfId="785" xr:uid="{00000000-0005-0000-0000-000056000000}"/>
    <cellStyle name="Normal 5 6 2" xfId="2229" xr:uid="{00000000-0005-0000-0000-000056000000}"/>
    <cellStyle name="Normal 5 7" xfId="1507" xr:uid="{00000000-0005-0000-0000-000056000000}"/>
    <cellStyle name="Normal 6" xfId="728" xr:uid="{00000000-0005-0000-0000-0000EE020000}"/>
    <cellStyle name="Normal 6 2" xfId="1450" xr:uid="{00000000-0005-0000-0000-0000EE020000}"/>
    <cellStyle name="Normal 6 2 2" xfId="2894" xr:uid="{00000000-0005-0000-0000-0000EE020000}"/>
    <cellStyle name="Normal 6 3" xfId="2172"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2 2 2" xfId="2750" xr:uid="{00000000-0005-0000-0000-000038000000}"/>
    <cellStyle name="Note 2 2 2 2 3" xfId="2028" xr:uid="{00000000-0005-0000-0000-000038000000}"/>
    <cellStyle name="Note 2 2 2 3" xfId="958" xr:uid="{00000000-0005-0000-0000-000038000000}"/>
    <cellStyle name="Note 2 2 2 3 2" xfId="2402" xr:uid="{00000000-0005-0000-0000-000038000000}"/>
    <cellStyle name="Note 2 2 2 4" xfId="1680"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2 2 2" xfId="2866" xr:uid="{00000000-0005-0000-0000-000038000000}"/>
    <cellStyle name="Note 2 2 3 2 3" xfId="2144" xr:uid="{00000000-0005-0000-0000-000038000000}"/>
    <cellStyle name="Note 2 2 3 3" xfId="1074" xr:uid="{00000000-0005-0000-0000-000038000000}"/>
    <cellStyle name="Note 2 2 3 3 2" xfId="2518" xr:uid="{00000000-0005-0000-0000-000038000000}"/>
    <cellStyle name="Note 2 2 3 4" xfId="1796" xr:uid="{00000000-0005-0000-0000-000038000000}"/>
    <cellStyle name="Note 2 2 4" xfId="468" xr:uid="{00000000-0005-0000-0000-000038000000}"/>
    <cellStyle name="Note 2 2 4 2" xfId="1190" xr:uid="{00000000-0005-0000-0000-000038000000}"/>
    <cellStyle name="Note 2 2 4 2 2" xfId="2634" xr:uid="{00000000-0005-0000-0000-000038000000}"/>
    <cellStyle name="Note 2 2 4 3" xfId="1912" xr:uid="{00000000-0005-0000-0000-000038000000}"/>
    <cellStyle name="Note 2 2 5" xfId="842" xr:uid="{00000000-0005-0000-0000-000038000000}"/>
    <cellStyle name="Note 2 2 5 2" xfId="2286" xr:uid="{00000000-0005-0000-0000-000038000000}"/>
    <cellStyle name="Note 2 2 6" xfId="1564" xr:uid="{00000000-0005-0000-0000-000038000000}"/>
    <cellStyle name="Note 2 3" xfId="178" xr:uid="{00000000-0005-0000-0000-000038000000}"/>
    <cellStyle name="Note 2 3 2" xfId="526" xr:uid="{00000000-0005-0000-0000-000038000000}"/>
    <cellStyle name="Note 2 3 2 2" xfId="1248" xr:uid="{00000000-0005-0000-0000-000038000000}"/>
    <cellStyle name="Note 2 3 2 2 2" xfId="2692" xr:uid="{00000000-0005-0000-0000-000038000000}"/>
    <cellStyle name="Note 2 3 2 3" xfId="1970" xr:uid="{00000000-0005-0000-0000-000038000000}"/>
    <cellStyle name="Note 2 3 3" xfId="900" xr:uid="{00000000-0005-0000-0000-000038000000}"/>
    <cellStyle name="Note 2 3 3 2" xfId="2344" xr:uid="{00000000-0005-0000-0000-000038000000}"/>
    <cellStyle name="Note 2 3 4" xfId="1622" xr:uid="{00000000-0005-0000-0000-000038000000}"/>
    <cellStyle name="Note 2 4" xfId="294" xr:uid="{00000000-0005-0000-0000-000038000000}"/>
    <cellStyle name="Note 2 4 2" xfId="642" xr:uid="{00000000-0005-0000-0000-000038000000}"/>
    <cellStyle name="Note 2 4 2 2" xfId="1364" xr:uid="{00000000-0005-0000-0000-000038000000}"/>
    <cellStyle name="Note 2 4 2 2 2" xfId="2808" xr:uid="{00000000-0005-0000-0000-000038000000}"/>
    <cellStyle name="Note 2 4 2 3" xfId="2086" xr:uid="{00000000-0005-0000-0000-000038000000}"/>
    <cellStyle name="Note 2 4 3" xfId="1016" xr:uid="{00000000-0005-0000-0000-000038000000}"/>
    <cellStyle name="Note 2 4 3 2" xfId="2460" xr:uid="{00000000-0005-0000-0000-000038000000}"/>
    <cellStyle name="Note 2 4 4" xfId="1738" xr:uid="{00000000-0005-0000-0000-000038000000}"/>
    <cellStyle name="Note 2 5" xfId="410" xr:uid="{00000000-0005-0000-0000-000038000000}"/>
    <cellStyle name="Note 2 5 2" xfId="1132" xr:uid="{00000000-0005-0000-0000-000038000000}"/>
    <cellStyle name="Note 2 5 2 2" xfId="2576" xr:uid="{00000000-0005-0000-0000-000038000000}"/>
    <cellStyle name="Note 2 5 3" xfId="1854" xr:uid="{00000000-0005-0000-0000-000038000000}"/>
    <cellStyle name="Note 2 6" xfId="784" xr:uid="{00000000-0005-0000-0000-000038000000}"/>
    <cellStyle name="Note 2 6 2" xfId="2228" xr:uid="{00000000-0005-0000-0000-000038000000}"/>
    <cellStyle name="Note 2 7" xfId="1506" xr:uid="{00000000-0005-0000-0000-000038000000}"/>
    <cellStyle name="Note 2 8" xfId="2950"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2 2 2" xfId="2755" xr:uid="{00000000-0005-0000-0000-000058000000}"/>
    <cellStyle name="Note 3 2 2 2 3" xfId="2033" xr:uid="{00000000-0005-0000-0000-000058000000}"/>
    <cellStyle name="Note 3 2 2 3" xfId="963" xr:uid="{00000000-0005-0000-0000-000058000000}"/>
    <cellStyle name="Note 3 2 2 3 2" xfId="2407" xr:uid="{00000000-0005-0000-0000-000058000000}"/>
    <cellStyle name="Note 3 2 2 4" xfId="1685"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2 2 2" xfId="2871" xr:uid="{00000000-0005-0000-0000-000058000000}"/>
    <cellStyle name="Note 3 2 3 2 3" xfId="2149" xr:uid="{00000000-0005-0000-0000-000058000000}"/>
    <cellStyle name="Note 3 2 3 3" xfId="1079" xr:uid="{00000000-0005-0000-0000-000058000000}"/>
    <cellStyle name="Note 3 2 3 3 2" xfId="2523" xr:uid="{00000000-0005-0000-0000-000058000000}"/>
    <cellStyle name="Note 3 2 3 4" xfId="1801" xr:uid="{00000000-0005-0000-0000-000058000000}"/>
    <cellStyle name="Note 3 2 4" xfId="473" xr:uid="{00000000-0005-0000-0000-000058000000}"/>
    <cellStyle name="Note 3 2 4 2" xfId="1195" xr:uid="{00000000-0005-0000-0000-000058000000}"/>
    <cellStyle name="Note 3 2 4 2 2" xfId="2639" xr:uid="{00000000-0005-0000-0000-000058000000}"/>
    <cellStyle name="Note 3 2 4 3" xfId="1917" xr:uid="{00000000-0005-0000-0000-000058000000}"/>
    <cellStyle name="Note 3 2 5" xfId="847" xr:uid="{00000000-0005-0000-0000-000058000000}"/>
    <cellStyle name="Note 3 2 5 2" xfId="2291" xr:uid="{00000000-0005-0000-0000-000058000000}"/>
    <cellStyle name="Note 3 2 6" xfId="1569" xr:uid="{00000000-0005-0000-0000-000058000000}"/>
    <cellStyle name="Note 3 3" xfId="183" xr:uid="{00000000-0005-0000-0000-000058000000}"/>
    <cellStyle name="Note 3 3 2" xfId="531" xr:uid="{00000000-0005-0000-0000-000058000000}"/>
    <cellStyle name="Note 3 3 2 2" xfId="1253" xr:uid="{00000000-0005-0000-0000-000058000000}"/>
    <cellStyle name="Note 3 3 2 2 2" xfId="2697" xr:uid="{00000000-0005-0000-0000-000058000000}"/>
    <cellStyle name="Note 3 3 2 3" xfId="1975" xr:uid="{00000000-0005-0000-0000-000058000000}"/>
    <cellStyle name="Note 3 3 3" xfId="905" xr:uid="{00000000-0005-0000-0000-000058000000}"/>
    <cellStyle name="Note 3 3 3 2" xfId="2349" xr:uid="{00000000-0005-0000-0000-000058000000}"/>
    <cellStyle name="Note 3 3 4" xfId="1627" xr:uid="{00000000-0005-0000-0000-000058000000}"/>
    <cellStyle name="Note 3 4" xfId="299" xr:uid="{00000000-0005-0000-0000-000058000000}"/>
    <cellStyle name="Note 3 4 2" xfId="647" xr:uid="{00000000-0005-0000-0000-000058000000}"/>
    <cellStyle name="Note 3 4 2 2" xfId="1369" xr:uid="{00000000-0005-0000-0000-000058000000}"/>
    <cellStyle name="Note 3 4 2 2 2" xfId="2813" xr:uid="{00000000-0005-0000-0000-000058000000}"/>
    <cellStyle name="Note 3 4 2 3" xfId="2091" xr:uid="{00000000-0005-0000-0000-000058000000}"/>
    <cellStyle name="Note 3 4 3" xfId="1021" xr:uid="{00000000-0005-0000-0000-000058000000}"/>
    <cellStyle name="Note 3 4 3 2" xfId="2465" xr:uid="{00000000-0005-0000-0000-000058000000}"/>
    <cellStyle name="Note 3 4 4" xfId="1743" xr:uid="{00000000-0005-0000-0000-000058000000}"/>
    <cellStyle name="Note 3 5" xfId="415" xr:uid="{00000000-0005-0000-0000-000058000000}"/>
    <cellStyle name="Note 3 5 2" xfId="1137" xr:uid="{00000000-0005-0000-0000-000058000000}"/>
    <cellStyle name="Note 3 5 2 2" xfId="2581" xr:uid="{00000000-0005-0000-0000-000058000000}"/>
    <cellStyle name="Note 3 5 3" xfId="1859" xr:uid="{00000000-0005-0000-0000-000058000000}"/>
    <cellStyle name="Note 3 6" xfId="789" xr:uid="{00000000-0005-0000-0000-000058000000}"/>
    <cellStyle name="Note 3 6 2" xfId="2233" xr:uid="{00000000-0005-0000-0000-000058000000}"/>
    <cellStyle name="Note 3 7" xfId="1511" xr:uid="{00000000-0005-0000-0000-000058000000}"/>
    <cellStyle name="Note 4" xfId="734" xr:uid="{00000000-0005-0000-0000-0000EF020000}"/>
    <cellStyle name="Note 4 2" xfId="1456" xr:uid="{00000000-0005-0000-0000-0000EF020000}"/>
    <cellStyle name="Note 4 2 2" xfId="2900" xr:uid="{00000000-0005-0000-0000-0000EF020000}"/>
    <cellStyle name="Note 4 3" xfId="2178"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101599</xdr:colOff>
      <xdr:row>33</xdr:row>
      <xdr:rowOff>52294</xdr:rowOff>
    </xdr:to>
    <xdr:pic>
      <xdr:nvPicPr>
        <xdr:cNvPr id="3" name="Picture 2">
          <a:extLst>
            <a:ext uri="{FF2B5EF4-FFF2-40B4-BE49-F238E27FC236}">
              <a16:creationId xmlns:a16="http://schemas.microsoft.com/office/drawing/2014/main" id="{A57D2066-93C1-4356-BBB8-ADE757448CAF}"/>
            </a:ext>
          </a:extLst>
        </xdr:cNvPr>
        <xdr:cNvPicPr>
          <a:picLocks noChangeAspect="1"/>
        </xdr:cNvPicPr>
      </xdr:nvPicPr>
      <xdr:blipFill>
        <a:blip xmlns:r="http://schemas.openxmlformats.org/officeDocument/2006/relationships" r:embed="rId1"/>
        <a:stretch>
          <a:fillRect/>
        </a:stretch>
      </xdr:blipFill>
      <xdr:spPr>
        <a:xfrm>
          <a:off x="0" y="0"/>
          <a:ext cx="15341599" cy="5640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76200</xdr:colOff>
      <xdr:row>30</xdr:row>
      <xdr:rowOff>47866</xdr:rowOff>
    </xdr:to>
    <xdr:pic>
      <xdr:nvPicPr>
        <xdr:cNvPr id="3" name="Picture 2">
          <a:extLst>
            <a:ext uri="{FF2B5EF4-FFF2-40B4-BE49-F238E27FC236}">
              <a16:creationId xmlns:a16="http://schemas.microsoft.com/office/drawing/2014/main" id="{79C9E196-DA95-4B82-91BF-041EA739CDB5}"/>
            </a:ext>
          </a:extLst>
        </xdr:cNvPr>
        <xdr:cNvPicPr>
          <a:picLocks noChangeAspect="1"/>
        </xdr:cNvPicPr>
      </xdr:nvPicPr>
      <xdr:blipFill>
        <a:blip xmlns:r="http://schemas.openxmlformats.org/officeDocument/2006/relationships" r:embed="rId1"/>
        <a:stretch>
          <a:fillRect/>
        </a:stretch>
      </xdr:blipFill>
      <xdr:spPr>
        <a:xfrm>
          <a:off x="0" y="0"/>
          <a:ext cx="13487400" cy="5077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4"/>
  <sheetViews>
    <sheetView showGridLines="0" tabSelected="1" topLeftCell="A2" zoomScale="78" zoomScaleNormal="78" workbookViewId="0">
      <selection activeCell="A2" sqref="A2:M2"/>
    </sheetView>
  </sheetViews>
  <sheetFormatPr defaultColWidth="10.33203125" defaultRowHeight="13.8" x14ac:dyDescent="0.25"/>
  <cols>
    <col min="1" max="1" width="1" style="165"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299"/>
      <c r="C1" s="299"/>
      <c r="D1" s="299"/>
      <c r="E1" s="299"/>
      <c r="F1" s="299"/>
      <c r="G1" s="299"/>
      <c r="H1" s="299"/>
      <c r="I1" s="299"/>
      <c r="J1" s="299"/>
      <c r="K1" s="299"/>
      <c r="L1" s="299"/>
      <c r="M1" s="299"/>
      <c r="N1" s="299"/>
      <c r="O1" s="299"/>
      <c r="P1" s="299"/>
      <c r="Q1" s="299"/>
      <c r="R1" s="299"/>
      <c r="S1" s="299"/>
      <c r="T1" s="299"/>
      <c r="U1" s="299"/>
      <c r="V1" s="299"/>
      <c r="W1" s="299"/>
      <c r="X1" s="299"/>
      <c r="Y1" s="299"/>
      <c r="Z1" s="299"/>
    </row>
    <row r="2" spans="1:26" s="73" customFormat="1" ht="17.399999999999999" x14ac:dyDescent="0.3">
      <c r="A2" s="371" t="s">
        <v>336</v>
      </c>
      <c r="B2" s="371"/>
      <c r="C2" s="371"/>
      <c r="D2" s="371"/>
      <c r="E2" s="371"/>
      <c r="F2" s="371"/>
      <c r="G2" s="371"/>
      <c r="H2" s="371"/>
      <c r="I2" s="371"/>
      <c r="J2" s="371"/>
      <c r="K2" s="371"/>
      <c r="L2" s="371"/>
      <c r="M2" s="371"/>
      <c r="N2" s="300" t="s">
        <v>322</v>
      </c>
      <c r="O2" s="299"/>
      <c r="P2" s="299"/>
      <c r="Q2" s="299"/>
      <c r="R2" s="299"/>
      <c r="S2" s="299"/>
      <c r="T2" s="299"/>
      <c r="U2" s="299"/>
      <c r="V2" s="299"/>
      <c r="W2" s="299"/>
      <c r="X2" s="299"/>
      <c r="Y2" s="299"/>
      <c r="Z2" s="299"/>
    </row>
    <row r="3" spans="1:26" s="73" customFormat="1" ht="16.5" customHeight="1" x14ac:dyDescent="0.25">
      <c r="A3" s="165"/>
      <c r="B3" s="1"/>
      <c r="C3" s="5"/>
      <c r="D3" s="1"/>
      <c r="E3" s="1"/>
      <c r="F3" s="5"/>
      <c r="G3" s="1"/>
      <c r="H3" s="1"/>
      <c r="I3" s="1"/>
      <c r="J3" s="1"/>
      <c r="K3" s="1"/>
      <c r="L3" s="1"/>
      <c r="M3" s="1"/>
      <c r="N3" s="1"/>
      <c r="O3" s="5"/>
      <c r="P3" s="1"/>
      <c r="Q3" s="1"/>
      <c r="R3" s="5"/>
      <c r="S3" s="1"/>
      <c r="T3" s="1"/>
      <c r="V3" s="385" t="s">
        <v>338</v>
      </c>
      <c r="W3" s="385"/>
      <c r="X3" s="5"/>
      <c r="Y3" s="385" t="s">
        <v>339</v>
      </c>
      <c r="Z3" s="385"/>
    </row>
    <row r="4" spans="1:26" s="73" customFormat="1" ht="32.25" customHeight="1" x14ac:dyDescent="0.25">
      <c r="A4" s="165"/>
      <c r="B4" s="75"/>
      <c r="C4" s="23"/>
      <c r="D4" s="374" t="s">
        <v>87</v>
      </c>
      <c r="E4" s="374"/>
      <c r="F4" s="23"/>
      <c r="G4" s="377" t="s">
        <v>10</v>
      </c>
      <c r="H4" s="378"/>
      <c r="I4" s="381" t="s">
        <v>10</v>
      </c>
      <c r="J4" s="382"/>
      <c r="K4" s="383" t="s">
        <v>10</v>
      </c>
      <c r="L4" s="382"/>
      <c r="M4" s="379" t="s">
        <v>10</v>
      </c>
      <c r="N4" s="380"/>
      <c r="O4" s="23"/>
      <c r="P4" s="374" t="s">
        <v>86</v>
      </c>
      <c r="Q4" s="374"/>
      <c r="R4" s="23"/>
      <c r="S4" s="389" t="s">
        <v>337</v>
      </c>
      <c r="T4" s="390"/>
      <c r="V4" s="386"/>
      <c r="W4" s="386"/>
      <c r="X4" s="5"/>
      <c r="Y4" s="386"/>
      <c r="Z4" s="386"/>
    </row>
    <row r="5" spans="1:26" s="8" customFormat="1" ht="13.95" customHeight="1" x14ac:dyDescent="0.25">
      <c r="A5" s="166"/>
      <c r="B5" s="76"/>
      <c r="C5" s="23"/>
      <c r="D5" s="374"/>
      <c r="E5" s="374"/>
      <c r="F5" s="23"/>
      <c r="G5" s="393" t="s">
        <v>83</v>
      </c>
      <c r="H5" s="394"/>
      <c r="I5" s="375" t="s">
        <v>84</v>
      </c>
      <c r="J5" s="376"/>
      <c r="K5" s="384" t="s">
        <v>85</v>
      </c>
      <c r="L5" s="376"/>
      <c r="M5" s="369" t="s">
        <v>80</v>
      </c>
      <c r="N5" s="370"/>
      <c r="O5" s="23"/>
      <c r="P5" s="374"/>
      <c r="Q5" s="374"/>
      <c r="R5" s="23"/>
      <c r="S5" s="391"/>
      <c r="T5" s="392"/>
      <c r="V5" s="387" t="s">
        <v>8</v>
      </c>
      <c r="W5" s="372" t="s">
        <v>79</v>
      </c>
      <c r="X5" s="5"/>
      <c r="Y5" s="372" t="s">
        <v>8</v>
      </c>
      <c r="Z5" s="373" t="s">
        <v>79</v>
      </c>
    </row>
    <row r="6" spans="1:26" s="7" customFormat="1" ht="30.6" customHeight="1" x14ac:dyDescent="0.25">
      <c r="A6" s="168">
        <v>40909</v>
      </c>
      <c r="B6" s="171" t="s">
        <v>0</v>
      </c>
      <c r="C6" s="91"/>
      <c r="D6" s="240" t="s">
        <v>9</v>
      </c>
      <c r="E6" s="240" t="s">
        <v>11</v>
      </c>
      <c r="F6" s="91"/>
      <c r="G6" s="92" t="s">
        <v>9</v>
      </c>
      <c r="H6" s="92" t="s">
        <v>11</v>
      </c>
      <c r="I6" s="93" t="s">
        <v>9</v>
      </c>
      <c r="J6" s="93" t="s">
        <v>11</v>
      </c>
      <c r="K6" s="92" t="s">
        <v>9</v>
      </c>
      <c r="L6" s="92" t="s">
        <v>11</v>
      </c>
      <c r="M6" s="240" t="s">
        <v>9</v>
      </c>
      <c r="N6" s="240" t="s">
        <v>11</v>
      </c>
      <c r="O6" s="91"/>
      <c r="P6" s="240" t="s">
        <v>9</v>
      </c>
      <c r="Q6" s="240" t="s">
        <v>11</v>
      </c>
      <c r="R6" s="91"/>
      <c r="S6" s="239" t="s">
        <v>8</v>
      </c>
      <c r="T6" s="239" t="s">
        <v>12</v>
      </c>
      <c r="V6" s="388"/>
      <c r="W6" s="372"/>
      <c r="X6" s="5"/>
      <c r="Y6" s="372"/>
      <c r="Z6" s="373"/>
    </row>
    <row r="7" spans="1:26" s="7" customFormat="1" ht="13.95" customHeight="1" x14ac:dyDescent="0.25">
      <c r="A7" s="168"/>
      <c r="B7" s="226">
        <v>2000</v>
      </c>
      <c r="C7" s="227"/>
      <c r="D7" s="228">
        <v>4</v>
      </c>
      <c r="E7" s="316">
        <v>11.85</v>
      </c>
      <c r="F7" s="227"/>
      <c r="G7" s="288">
        <v>2</v>
      </c>
      <c r="H7" s="288">
        <v>11.04</v>
      </c>
      <c r="I7" s="288">
        <v>0</v>
      </c>
      <c r="J7" s="288">
        <v>0</v>
      </c>
      <c r="K7" s="288">
        <v>0</v>
      </c>
      <c r="L7" s="288">
        <v>0</v>
      </c>
      <c r="M7" s="288">
        <f t="shared" ref="M7:M25" si="0">SUM(G7+I7+K7)</f>
        <v>2</v>
      </c>
      <c r="N7" s="288">
        <f t="shared" ref="N7:N25" si="1">SUM(H7+J7+L7)</f>
        <v>11.04</v>
      </c>
      <c r="O7" s="227"/>
      <c r="P7" s="228">
        <v>0</v>
      </c>
      <c r="Q7" s="228">
        <v>0</v>
      </c>
      <c r="R7" s="227"/>
      <c r="S7" s="287">
        <f t="shared" ref="S7:S15" si="2">SUM(D7+M7+P7)</f>
        <v>6</v>
      </c>
      <c r="T7" s="287">
        <f t="shared" ref="T7:T15" si="3">SUM(E7+N7+Q7)</f>
        <v>22.89</v>
      </c>
      <c r="U7" s="229"/>
      <c r="V7" s="335">
        <v>6</v>
      </c>
      <c r="W7" s="335">
        <v>22.89</v>
      </c>
      <c r="X7" s="230"/>
      <c r="Y7" s="303">
        <f t="shared" ref="Y7:Y24" si="4">S7-V7</f>
        <v>0</v>
      </c>
      <c r="Z7" s="304">
        <f t="shared" ref="Z7:Z24" si="5">T7-W7</f>
        <v>0</v>
      </c>
    </row>
    <row r="8" spans="1:26" s="7" customFormat="1" ht="13.95" customHeight="1" x14ac:dyDescent="0.25">
      <c r="A8" s="168"/>
      <c r="B8" s="226">
        <v>2001</v>
      </c>
      <c r="C8" s="227"/>
      <c r="D8" s="228">
        <v>2</v>
      </c>
      <c r="E8" s="316">
        <v>5.25</v>
      </c>
      <c r="F8" s="227"/>
      <c r="G8" s="288">
        <v>0</v>
      </c>
      <c r="H8" s="288">
        <v>0</v>
      </c>
      <c r="I8" s="288">
        <v>0</v>
      </c>
      <c r="J8" s="288">
        <v>0</v>
      </c>
      <c r="K8" s="288">
        <v>0</v>
      </c>
      <c r="L8" s="288">
        <v>0</v>
      </c>
      <c r="M8" s="288">
        <f t="shared" si="0"/>
        <v>0</v>
      </c>
      <c r="N8" s="288">
        <f t="shared" si="1"/>
        <v>0</v>
      </c>
      <c r="O8" s="227"/>
      <c r="P8" s="228">
        <v>0</v>
      </c>
      <c r="Q8" s="228">
        <v>0</v>
      </c>
      <c r="R8" s="227"/>
      <c r="S8" s="287">
        <f t="shared" si="2"/>
        <v>2</v>
      </c>
      <c r="T8" s="287">
        <f t="shared" si="3"/>
        <v>5.25</v>
      </c>
      <c r="U8" s="229"/>
      <c r="V8" s="335">
        <v>2</v>
      </c>
      <c r="W8" s="335">
        <v>5.25</v>
      </c>
      <c r="X8" s="230"/>
      <c r="Y8" s="303">
        <f t="shared" si="4"/>
        <v>0</v>
      </c>
      <c r="Z8" s="304">
        <f t="shared" si="5"/>
        <v>0</v>
      </c>
    </row>
    <row r="9" spans="1:26" s="7" customFormat="1" ht="13.95" customHeight="1" x14ac:dyDescent="0.25">
      <c r="A9" s="168"/>
      <c r="B9" s="226">
        <v>2002</v>
      </c>
      <c r="C9" s="227"/>
      <c r="D9" s="228">
        <v>25</v>
      </c>
      <c r="E9" s="316">
        <v>72.819999999999993</v>
      </c>
      <c r="F9" s="227"/>
      <c r="G9" s="288">
        <v>9</v>
      </c>
      <c r="H9" s="288">
        <v>324</v>
      </c>
      <c r="I9" s="288">
        <v>1</v>
      </c>
      <c r="J9" s="288">
        <v>262.14</v>
      </c>
      <c r="K9" s="288">
        <v>0</v>
      </c>
      <c r="L9" s="288">
        <v>0</v>
      </c>
      <c r="M9" s="288">
        <f t="shared" si="0"/>
        <v>10</v>
      </c>
      <c r="N9" s="288">
        <f t="shared" si="1"/>
        <v>586.14</v>
      </c>
      <c r="O9" s="227"/>
      <c r="P9" s="228">
        <v>0</v>
      </c>
      <c r="Q9" s="228">
        <v>0</v>
      </c>
      <c r="R9" s="227"/>
      <c r="S9" s="287">
        <f t="shared" si="2"/>
        <v>35</v>
      </c>
      <c r="T9" s="287">
        <f t="shared" si="3"/>
        <v>658.96</v>
      </c>
      <c r="U9" s="229"/>
      <c r="V9" s="335">
        <v>35</v>
      </c>
      <c r="W9" s="335">
        <v>658.96</v>
      </c>
      <c r="X9" s="230"/>
      <c r="Y9" s="303">
        <f t="shared" si="4"/>
        <v>0</v>
      </c>
      <c r="Z9" s="304">
        <f t="shared" si="5"/>
        <v>0</v>
      </c>
    </row>
    <row r="10" spans="1:26" s="7" customFormat="1" ht="13.95" customHeight="1" x14ac:dyDescent="0.25">
      <c r="A10" s="168"/>
      <c r="B10" s="261">
        <v>2003</v>
      </c>
      <c r="C10" s="262"/>
      <c r="D10" s="263">
        <v>65</v>
      </c>
      <c r="E10" s="317">
        <v>364.93200000000002</v>
      </c>
      <c r="F10" s="262"/>
      <c r="G10" s="288">
        <v>17</v>
      </c>
      <c r="H10" s="288">
        <v>281.89999999999998</v>
      </c>
      <c r="I10" s="288">
        <v>1</v>
      </c>
      <c r="J10" s="288">
        <v>479.8</v>
      </c>
      <c r="K10" s="288">
        <v>0</v>
      </c>
      <c r="L10" s="288">
        <v>0</v>
      </c>
      <c r="M10" s="288">
        <f t="shared" si="0"/>
        <v>18</v>
      </c>
      <c r="N10" s="288">
        <f t="shared" si="1"/>
        <v>761.7</v>
      </c>
      <c r="O10" s="227"/>
      <c r="P10" s="228">
        <v>0</v>
      </c>
      <c r="Q10" s="228">
        <v>0</v>
      </c>
      <c r="R10" s="227"/>
      <c r="S10" s="287">
        <f t="shared" si="2"/>
        <v>83</v>
      </c>
      <c r="T10" s="287">
        <f t="shared" si="3"/>
        <v>1126.6320000000001</v>
      </c>
      <c r="U10" s="229"/>
      <c r="V10" s="335">
        <v>83</v>
      </c>
      <c r="W10" s="335">
        <v>1126.6320000000001</v>
      </c>
      <c r="X10" s="230"/>
      <c r="Y10" s="303">
        <f t="shared" si="4"/>
        <v>0</v>
      </c>
      <c r="Z10" s="304">
        <f t="shared" si="5"/>
        <v>0</v>
      </c>
    </row>
    <row r="11" spans="1:26" s="7" customFormat="1" ht="13.95" customHeight="1" x14ac:dyDescent="0.25">
      <c r="A11" s="168"/>
      <c r="B11" s="226">
        <v>2004</v>
      </c>
      <c r="C11" s="227"/>
      <c r="D11" s="228">
        <v>252</v>
      </c>
      <c r="E11" s="316">
        <v>1521.498</v>
      </c>
      <c r="F11" s="227"/>
      <c r="G11" s="288">
        <v>42</v>
      </c>
      <c r="H11" s="288">
        <v>382.00599999999997</v>
      </c>
      <c r="I11" s="288">
        <v>2</v>
      </c>
      <c r="J11" s="288">
        <v>623.38499999999999</v>
      </c>
      <c r="K11" s="288">
        <v>0</v>
      </c>
      <c r="L11" s="288">
        <v>0</v>
      </c>
      <c r="M11" s="288">
        <f t="shared" si="0"/>
        <v>44</v>
      </c>
      <c r="N11" s="288">
        <f t="shared" si="1"/>
        <v>1005.391</v>
      </c>
      <c r="O11" s="227"/>
      <c r="P11" s="228">
        <v>0</v>
      </c>
      <c r="Q11" s="228">
        <v>0</v>
      </c>
      <c r="R11" s="227"/>
      <c r="S11" s="287">
        <f t="shared" si="2"/>
        <v>296</v>
      </c>
      <c r="T11" s="287">
        <f t="shared" si="3"/>
        <v>2526.8890000000001</v>
      </c>
      <c r="U11" s="229"/>
      <c r="V11" s="335">
        <v>296</v>
      </c>
      <c r="W11" s="335">
        <v>2526.8890000000001</v>
      </c>
      <c r="X11" s="230"/>
      <c r="Y11" s="303">
        <f t="shared" si="4"/>
        <v>0</v>
      </c>
      <c r="Z11" s="304">
        <f t="shared" si="5"/>
        <v>0</v>
      </c>
    </row>
    <row r="12" spans="1:26" s="264" customFormat="1" ht="13.95" customHeight="1" x14ac:dyDescent="0.25">
      <c r="A12" s="260"/>
      <c r="B12" s="261">
        <v>2005</v>
      </c>
      <c r="C12" s="262"/>
      <c r="D12" s="288">
        <v>626</v>
      </c>
      <c r="E12" s="317">
        <v>4619.866</v>
      </c>
      <c r="F12" s="262"/>
      <c r="G12" s="288">
        <v>78</v>
      </c>
      <c r="H12" s="288">
        <v>1029.883</v>
      </c>
      <c r="I12" s="288">
        <v>16</v>
      </c>
      <c r="J12" s="288">
        <v>3923.08</v>
      </c>
      <c r="K12" s="288">
        <v>0</v>
      </c>
      <c r="L12" s="288">
        <v>0</v>
      </c>
      <c r="M12" s="288">
        <f t="shared" si="0"/>
        <v>94</v>
      </c>
      <c r="N12" s="288">
        <f t="shared" si="1"/>
        <v>4952.9629999999997</v>
      </c>
      <c r="O12" s="262"/>
      <c r="P12" s="288">
        <v>0</v>
      </c>
      <c r="Q12" s="288">
        <v>0</v>
      </c>
      <c r="R12" s="262"/>
      <c r="S12" s="287">
        <f t="shared" si="2"/>
        <v>720</v>
      </c>
      <c r="T12" s="287">
        <f t="shared" si="3"/>
        <v>9572.8289999999997</v>
      </c>
      <c r="U12" s="45"/>
      <c r="V12" s="335">
        <v>720</v>
      </c>
      <c r="W12" s="335">
        <v>9572.8289999999997</v>
      </c>
      <c r="X12" s="230"/>
      <c r="Y12" s="305">
        <f t="shared" si="4"/>
        <v>0</v>
      </c>
      <c r="Z12" s="306">
        <f t="shared" si="5"/>
        <v>0</v>
      </c>
    </row>
    <row r="13" spans="1:26" s="7" customFormat="1" ht="13.95" customHeight="1" x14ac:dyDescent="0.25">
      <c r="A13" s="168"/>
      <c r="B13" s="226">
        <v>2006</v>
      </c>
      <c r="C13" s="227"/>
      <c r="D13" s="228">
        <v>743</v>
      </c>
      <c r="E13" s="316">
        <v>5308.1329999999998</v>
      </c>
      <c r="F13" s="227"/>
      <c r="G13" s="288">
        <v>105</v>
      </c>
      <c r="H13" s="288">
        <v>1881.529</v>
      </c>
      <c r="I13" s="288">
        <v>36</v>
      </c>
      <c r="J13" s="288">
        <v>11097.32</v>
      </c>
      <c r="K13" s="288">
        <v>0</v>
      </c>
      <c r="L13" s="288">
        <v>0</v>
      </c>
      <c r="M13" s="288">
        <f t="shared" si="0"/>
        <v>141</v>
      </c>
      <c r="N13" s="288">
        <f t="shared" si="1"/>
        <v>12978.849</v>
      </c>
      <c r="O13" s="227"/>
      <c r="P13" s="228">
        <v>0</v>
      </c>
      <c r="Q13" s="228">
        <v>0</v>
      </c>
      <c r="R13" s="227"/>
      <c r="S13" s="287">
        <f t="shared" si="2"/>
        <v>884</v>
      </c>
      <c r="T13" s="287">
        <f t="shared" si="3"/>
        <v>18286.982</v>
      </c>
      <c r="U13" s="229"/>
      <c r="V13" s="335">
        <v>884</v>
      </c>
      <c r="W13" s="335">
        <v>18286.982</v>
      </c>
      <c r="X13" s="230"/>
      <c r="Y13" s="303">
        <f t="shared" si="4"/>
        <v>0</v>
      </c>
      <c r="Z13" s="304">
        <f t="shared" si="5"/>
        <v>0</v>
      </c>
    </row>
    <row r="14" spans="1:26" s="7" customFormat="1" ht="13.95" customHeight="1" x14ac:dyDescent="0.25">
      <c r="A14" s="168"/>
      <c r="B14" s="226">
        <v>2007</v>
      </c>
      <c r="C14" s="227"/>
      <c r="D14" s="228">
        <v>524</v>
      </c>
      <c r="E14" s="316">
        <v>3803.471</v>
      </c>
      <c r="F14" s="227"/>
      <c r="G14" s="288">
        <v>95</v>
      </c>
      <c r="H14" s="288">
        <v>2123.4450000000002</v>
      </c>
      <c r="I14" s="288">
        <v>26</v>
      </c>
      <c r="J14" s="288">
        <v>8352.9079999999994</v>
      </c>
      <c r="K14" s="288">
        <v>0</v>
      </c>
      <c r="L14" s="288">
        <v>0</v>
      </c>
      <c r="M14" s="288">
        <f t="shared" si="0"/>
        <v>121</v>
      </c>
      <c r="N14" s="288">
        <f t="shared" si="1"/>
        <v>10476.352999999999</v>
      </c>
      <c r="O14" s="227"/>
      <c r="P14" s="228">
        <v>0</v>
      </c>
      <c r="Q14" s="228">
        <v>0</v>
      </c>
      <c r="R14" s="227"/>
      <c r="S14" s="287">
        <f t="shared" si="2"/>
        <v>645</v>
      </c>
      <c r="T14" s="287">
        <f t="shared" si="3"/>
        <v>14279.823999999999</v>
      </c>
      <c r="U14" s="229"/>
      <c r="V14" s="335">
        <v>645</v>
      </c>
      <c r="W14" s="335">
        <v>14279.823999999999</v>
      </c>
      <c r="X14" s="230"/>
      <c r="Y14" s="303">
        <f t="shared" si="4"/>
        <v>0</v>
      </c>
      <c r="Z14" s="304">
        <f t="shared" si="5"/>
        <v>0</v>
      </c>
    </row>
    <row r="15" spans="1:26" s="7" customFormat="1" ht="13.95" customHeight="1" x14ac:dyDescent="0.25">
      <c r="A15" s="168"/>
      <c r="B15" s="226">
        <v>2008</v>
      </c>
      <c r="C15" s="227"/>
      <c r="D15" s="228">
        <v>654</v>
      </c>
      <c r="E15" s="316">
        <v>4949.7650000000003</v>
      </c>
      <c r="F15" s="227"/>
      <c r="G15" s="288">
        <v>170</v>
      </c>
      <c r="H15" s="288">
        <v>3874.1970000000001</v>
      </c>
      <c r="I15" s="288">
        <v>44</v>
      </c>
      <c r="J15" s="288">
        <v>13247.054</v>
      </c>
      <c r="K15" s="288">
        <v>4</v>
      </c>
      <c r="L15" s="288">
        <v>6134.26</v>
      </c>
      <c r="M15" s="288">
        <f t="shared" si="0"/>
        <v>218</v>
      </c>
      <c r="N15" s="288">
        <f t="shared" si="1"/>
        <v>23255.510999999999</v>
      </c>
      <c r="O15" s="227"/>
      <c r="P15" s="228">
        <v>0</v>
      </c>
      <c r="Q15" s="228">
        <v>0</v>
      </c>
      <c r="R15" s="227"/>
      <c r="S15" s="287">
        <f t="shared" si="2"/>
        <v>872</v>
      </c>
      <c r="T15" s="287">
        <f t="shared" si="3"/>
        <v>28205.275999999998</v>
      </c>
      <c r="U15" s="229"/>
      <c r="V15" s="335">
        <v>872</v>
      </c>
      <c r="W15" s="335">
        <v>28205.275999999998</v>
      </c>
      <c r="X15" s="230"/>
      <c r="Y15" s="303">
        <f t="shared" si="4"/>
        <v>0</v>
      </c>
      <c r="Z15" s="304">
        <f t="shared" si="5"/>
        <v>0</v>
      </c>
    </row>
    <row r="16" spans="1:26" s="264" customFormat="1" ht="13.95" customHeight="1" x14ac:dyDescent="0.25">
      <c r="A16" s="260"/>
      <c r="B16" s="261">
        <v>2009</v>
      </c>
      <c r="C16" s="262"/>
      <c r="D16" s="263">
        <v>1057</v>
      </c>
      <c r="E16" s="317">
        <v>8012.0379999999996</v>
      </c>
      <c r="F16" s="262"/>
      <c r="G16" s="288">
        <v>242</v>
      </c>
      <c r="H16" s="288">
        <v>6797.9930000000004</v>
      </c>
      <c r="I16" s="288">
        <v>88</v>
      </c>
      <c r="J16" s="288">
        <v>24235.758000000002</v>
      </c>
      <c r="K16" s="288">
        <v>8</v>
      </c>
      <c r="L16" s="288">
        <v>14085.91</v>
      </c>
      <c r="M16" s="288">
        <f t="shared" si="0"/>
        <v>338</v>
      </c>
      <c r="N16" s="288">
        <f t="shared" si="1"/>
        <v>45119.661000000007</v>
      </c>
      <c r="O16" s="262"/>
      <c r="P16" s="263">
        <v>5</v>
      </c>
      <c r="Q16" s="263">
        <v>3370.56</v>
      </c>
      <c r="R16" s="262"/>
      <c r="S16" s="287">
        <f t="shared" ref="S16:S25" si="6">SUM(D16+M16+P16)</f>
        <v>1400</v>
      </c>
      <c r="T16" s="287">
        <f t="shared" ref="T16:T25" si="7">SUM(E16+N16+Q16)</f>
        <v>56502.259000000005</v>
      </c>
      <c r="U16" s="45"/>
      <c r="V16" s="335">
        <v>1400</v>
      </c>
      <c r="W16" s="335">
        <v>56502.259000000005</v>
      </c>
      <c r="X16" s="230"/>
      <c r="Y16" s="305">
        <f t="shared" si="4"/>
        <v>0</v>
      </c>
      <c r="Z16" s="306">
        <f t="shared" si="5"/>
        <v>0</v>
      </c>
    </row>
    <row r="17" spans="1:26" s="7" customFormat="1" ht="13.95" customHeight="1" x14ac:dyDescent="0.25">
      <c r="A17" s="168"/>
      <c r="B17" s="226">
        <v>2010</v>
      </c>
      <c r="C17" s="227"/>
      <c r="D17" s="228">
        <v>2135</v>
      </c>
      <c r="E17" s="316">
        <v>16490.742999999999</v>
      </c>
      <c r="F17" s="227"/>
      <c r="G17" s="288">
        <v>378</v>
      </c>
      <c r="H17" s="288">
        <v>12695.216</v>
      </c>
      <c r="I17" s="288">
        <v>154</v>
      </c>
      <c r="J17" s="288">
        <v>45624.902000000002</v>
      </c>
      <c r="K17" s="288">
        <v>12</v>
      </c>
      <c r="L17" s="288">
        <v>20986.6</v>
      </c>
      <c r="M17" s="288">
        <f t="shared" si="0"/>
        <v>544</v>
      </c>
      <c r="N17" s="288">
        <f t="shared" si="1"/>
        <v>79306.717999999993</v>
      </c>
      <c r="O17" s="227"/>
      <c r="P17" s="228">
        <v>19</v>
      </c>
      <c r="Q17" s="228">
        <v>25187.34</v>
      </c>
      <c r="R17" s="227"/>
      <c r="S17" s="287">
        <f t="shared" si="6"/>
        <v>2698</v>
      </c>
      <c r="T17" s="287">
        <f t="shared" si="7"/>
        <v>120984.80099999999</v>
      </c>
      <c r="U17" s="229"/>
      <c r="V17" s="335">
        <v>2698</v>
      </c>
      <c r="W17" s="335">
        <v>120984.80099999999</v>
      </c>
      <c r="X17" s="230"/>
      <c r="Y17" s="303">
        <f t="shared" si="4"/>
        <v>0</v>
      </c>
      <c r="Z17" s="304">
        <f t="shared" si="5"/>
        <v>0</v>
      </c>
    </row>
    <row r="18" spans="1:26" s="7" customFormat="1" ht="13.95" customHeight="1" x14ac:dyDescent="0.25">
      <c r="A18" s="168"/>
      <c r="B18" s="226">
        <v>2011</v>
      </c>
      <c r="C18" s="227"/>
      <c r="D18" s="286">
        <v>5115</v>
      </c>
      <c r="E18" s="316">
        <v>42951.544999999998</v>
      </c>
      <c r="F18" s="285"/>
      <c r="G18" s="288">
        <v>820</v>
      </c>
      <c r="H18" s="288">
        <v>26276.141</v>
      </c>
      <c r="I18" s="288">
        <v>435</v>
      </c>
      <c r="J18" s="288">
        <v>134006.34</v>
      </c>
      <c r="K18" s="288">
        <v>50</v>
      </c>
      <c r="L18" s="288">
        <v>106495.59299999999</v>
      </c>
      <c r="M18" s="288">
        <f t="shared" si="0"/>
        <v>1305</v>
      </c>
      <c r="N18" s="288">
        <f t="shared" si="1"/>
        <v>266778.07400000002</v>
      </c>
      <c r="O18" s="285"/>
      <c r="P18" s="286">
        <v>51</v>
      </c>
      <c r="Q18" s="286">
        <v>137618.951</v>
      </c>
      <c r="R18" s="227"/>
      <c r="S18" s="287">
        <f t="shared" si="6"/>
        <v>6471</v>
      </c>
      <c r="T18" s="287">
        <f t="shared" si="7"/>
        <v>447348.57</v>
      </c>
      <c r="U18" s="229"/>
      <c r="V18" s="335">
        <v>6471</v>
      </c>
      <c r="W18" s="335">
        <v>447348.57</v>
      </c>
      <c r="X18" s="230"/>
      <c r="Y18" s="303">
        <f t="shared" si="4"/>
        <v>0</v>
      </c>
      <c r="Z18" s="304">
        <f t="shared" si="5"/>
        <v>0</v>
      </c>
    </row>
    <row r="19" spans="1:26" s="7" customFormat="1" ht="13.95" customHeight="1" x14ac:dyDescent="0.25">
      <c r="A19" s="168">
        <v>41640</v>
      </c>
      <c r="B19" s="226">
        <v>2012</v>
      </c>
      <c r="C19" s="227"/>
      <c r="D19" s="286">
        <v>5312</v>
      </c>
      <c r="E19" s="316">
        <v>45861.453999999998</v>
      </c>
      <c r="F19" s="285"/>
      <c r="G19" s="288">
        <v>627</v>
      </c>
      <c r="H19" s="288">
        <v>22302.357</v>
      </c>
      <c r="I19" s="288">
        <v>413</v>
      </c>
      <c r="J19" s="288">
        <v>120416.802</v>
      </c>
      <c r="K19" s="288">
        <v>47</v>
      </c>
      <c r="L19" s="288">
        <v>87882.441000000006</v>
      </c>
      <c r="M19" s="288">
        <f t="shared" si="0"/>
        <v>1087</v>
      </c>
      <c r="N19" s="288">
        <f t="shared" si="1"/>
        <v>230601.59999999998</v>
      </c>
      <c r="O19" s="285"/>
      <c r="P19" s="286">
        <v>23</v>
      </c>
      <c r="Q19" s="286">
        <v>56793.803999999996</v>
      </c>
      <c r="R19" s="227"/>
      <c r="S19" s="287">
        <f t="shared" si="6"/>
        <v>6422</v>
      </c>
      <c r="T19" s="287">
        <f t="shared" si="7"/>
        <v>333256.85800000001</v>
      </c>
      <c r="U19" s="229"/>
      <c r="V19" s="335">
        <v>6421</v>
      </c>
      <c r="W19" s="335">
        <v>333253.49799999996</v>
      </c>
      <c r="X19" s="230"/>
      <c r="Y19" s="303">
        <f t="shared" si="4"/>
        <v>1</v>
      </c>
      <c r="Z19" s="304">
        <f t="shared" si="5"/>
        <v>3.3600000000442378</v>
      </c>
    </row>
    <row r="20" spans="1:26" s="22" customFormat="1" ht="14.4" customHeight="1" x14ac:dyDescent="0.3">
      <c r="A20" s="167"/>
      <c r="B20" s="226">
        <v>2013</v>
      </c>
      <c r="C20" s="227"/>
      <c r="D20" s="286">
        <v>5964</v>
      </c>
      <c r="E20" s="316">
        <v>47990.805999999997</v>
      </c>
      <c r="F20" s="285"/>
      <c r="G20" s="288">
        <v>270</v>
      </c>
      <c r="H20" s="288">
        <v>10896.834000000001</v>
      </c>
      <c r="I20" s="288">
        <v>229</v>
      </c>
      <c r="J20" s="288">
        <v>74125.370999999999</v>
      </c>
      <c r="K20" s="288">
        <v>26</v>
      </c>
      <c r="L20" s="288">
        <v>64412.160000000003</v>
      </c>
      <c r="M20" s="288">
        <f t="shared" si="0"/>
        <v>525</v>
      </c>
      <c r="N20" s="288">
        <f t="shared" si="1"/>
        <v>149434.36499999999</v>
      </c>
      <c r="O20" s="285"/>
      <c r="P20" s="286">
        <v>18</v>
      </c>
      <c r="Q20" s="286">
        <v>23162.1</v>
      </c>
      <c r="R20" s="227"/>
      <c r="S20" s="287">
        <f t="shared" si="6"/>
        <v>6507</v>
      </c>
      <c r="T20" s="287">
        <f t="shared" si="7"/>
        <v>220587.27099999998</v>
      </c>
      <c r="U20" s="231"/>
      <c r="V20" s="335">
        <v>6505</v>
      </c>
      <c r="W20" s="335">
        <v>220460.601</v>
      </c>
      <c r="X20" s="230"/>
      <c r="Y20" s="303">
        <f t="shared" si="4"/>
        <v>2</v>
      </c>
      <c r="Z20" s="304">
        <f t="shared" si="5"/>
        <v>126.6699999999837</v>
      </c>
    </row>
    <row r="21" spans="1:26" s="22" customFormat="1" ht="14.4" x14ac:dyDescent="0.3">
      <c r="A21" s="167"/>
      <c r="B21" s="226">
        <v>2014</v>
      </c>
      <c r="C21" s="227"/>
      <c r="D21" s="286">
        <v>6827</v>
      </c>
      <c r="E21" s="316">
        <v>55344.673999999999</v>
      </c>
      <c r="F21" s="285"/>
      <c r="G21" s="288">
        <v>115</v>
      </c>
      <c r="H21" s="288">
        <v>4269.0140000000001</v>
      </c>
      <c r="I21" s="288">
        <v>102</v>
      </c>
      <c r="J21" s="288">
        <v>35309.277999999998</v>
      </c>
      <c r="K21" s="288">
        <v>10</v>
      </c>
      <c r="L21" s="288">
        <v>45163.02</v>
      </c>
      <c r="M21" s="288">
        <f t="shared" si="0"/>
        <v>227</v>
      </c>
      <c r="N21" s="288">
        <f t="shared" si="1"/>
        <v>84741.312000000005</v>
      </c>
      <c r="O21" s="285"/>
      <c r="P21" s="286">
        <v>8</v>
      </c>
      <c r="Q21" s="286">
        <v>63370.64</v>
      </c>
      <c r="R21" s="227"/>
      <c r="S21" s="287">
        <f t="shared" si="6"/>
        <v>7062</v>
      </c>
      <c r="T21" s="287">
        <f t="shared" si="7"/>
        <v>203456.62599999999</v>
      </c>
      <c r="U21" s="231"/>
      <c r="V21" s="335">
        <v>7062</v>
      </c>
      <c r="W21" s="335">
        <v>203456.62599999999</v>
      </c>
      <c r="X21" s="230"/>
      <c r="Y21" s="303">
        <f t="shared" si="4"/>
        <v>0</v>
      </c>
      <c r="Z21" s="304">
        <f t="shared" si="5"/>
        <v>0</v>
      </c>
    </row>
    <row r="22" spans="1:26" s="7" customFormat="1" x14ac:dyDescent="0.25">
      <c r="A22" s="168">
        <v>42005</v>
      </c>
      <c r="B22" s="226">
        <v>2015</v>
      </c>
      <c r="C22" s="250"/>
      <c r="D22" s="283">
        <v>12882</v>
      </c>
      <c r="E22" s="318">
        <v>101907.98</v>
      </c>
      <c r="F22" s="250"/>
      <c r="G22" s="290">
        <v>109</v>
      </c>
      <c r="H22" s="289">
        <v>3651.21</v>
      </c>
      <c r="I22" s="290">
        <v>86</v>
      </c>
      <c r="J22" s="289">
        <v>27254.1</v>
      </c>
      <c r="K22" s="290">
        <v>7</v>
      </c>
      <c r="L22" s="289">
        <v>21629.63</v>
      </c>
      <c r="M22" s="288">
        <f t="shared" si="0"/>
        <v>202</v>
      </c>
      <c r="N22" s="288">
        <f t="shared" si="1"/>
        <v>52534.94</v>
      </c>
      <c r="O22" s="250"/>
      <c r="P22" s="290">
        <v>8</v>
      </c>
      <c r="Q22" s="289">
        <v>41683.64</v>
      </c>
      <c r="R22" s="250"/>
      <c r="S22" s="284">
        <f t="shared" si="6"/>
        <v>13092</v>
      </c>
      <c r="T22" s="284">
        <f t="shared" si="7"/>
        <v>196126.56</v>
      </c>
      <c r="U22" s="229"/>
      <c r="V22" s="334">
        <v>13089</v>
      </c>
      <c r="W22" s="334">
        <v>196106.03000000003</v>
      </c>
      <c r="X22" s="230"/>
      <c r="Y22" s="303">
        <f t="shared" si="4"/>
        <v>3</v>
      </c>
      <c r="Z22" s="304">
        <f t="shared" si="5"/>
        <v>20.529999999969732</v>
      </c>
    </row>
    <row r="23" spans="1:26" s="7" customFormat="1" x14ac:dyDescent="0.25">
      <c r="A23" s="168">
        <v>42370</v>
      </c>
      <c r="B23" s="226">
        <v>2016</v>
      </c>
      <c r="C23" s="250"/>
      <c r="D23" s="283">
        <v>21918</v>
      </c>
      <c r="E23" s="318">
        <v>180696.34</v>
      </c>
      <c r="F23" s="250"/>
      <c r="G23" s="290">
        <v>204</v>
      </c>
      <c r="H23" s="289">
        <v>6236.37</v>
      </c>
      <c r="I23" s="290">
        <v>122</v>
      </c>
      <c r="J23" s="289">
        <v>42645.64</v>
      </c>
      <c r="K23" s="290">
        <v>18</v>
      </c>
      <c r="L23" s="289">
        <v>42479.69</v>
      </c>
      <c r="M23" s="288">
        <f t="shared" si="0"/>
        <v>344</v>
      </c>
      <c r="N23" s="288">
        <f t="shared" si="1"/>
        <v>91361.700000000012</v>
      </c>
      <c r="O23" s="250"/>
      <c r="P23" s="290">
        <v>22</v>
      </c>
      <c r="Q23" s="289">
        <v>136222.10999999999</v>
      </c>
      <c r="R23" s="250"/>
      <c r="S23" s="287">
        <f t="shared" si="6"/>
        <v>22284</v>
      </c>
      <c r="T23" s="287">
        <f t="shared" si="7"/>
        <v>408280.15</v>
      </c>
      <c r="U23" s="229"/>
      <c r="V23" s="335">
        <v>22276</v>
      </c>
      <c r="W23" s="335">
        <v>408235.43</v>
      </c>
      <c r="X23" s="230"/>
      <c r="Y23" s="303">
        <f t="shared" si="4"/>
        <v>8</v>
      </c>
      <c r="Z23" s="304">
        <f t="shared" si="5"/>
        <v>44.720000000030268</v>
      </c>
    </row>
    <row r="24" spans="1:26" s="7" customFormat="1" x14ac:dyDescent="0.25">
      <c r="A24" s="168">
        <v>42736</v>
      </c>
      <c r="B24" s="226">
        <v>2017</v>
      </c>
      <c r="C24" s="250"/>
      <c r="D24" s="283">
        <v>18603</v>
      </c>
      <c r="E24" s="318">
        <v>159701.715</v>
      </c>
      <c r="F24" s="250"/>
      <c r="G24" s="290">
        <v>272</v>
      </c>
      <c r="H24" s="289">
        <v>9298.8700000000008</v>
      </c>
      <c r="I24" s="290">
        <v>171</v>
      </c>
      <c r="J24" s="289">
        <v>63568.39</v>
      </c>
      <c r="K24" s="290">
        <v>22</v>
      </c>
      <c r="L24" s="289">
        <v>57718.49</v>
      </c>
      <c r="M24" s="288">
        <f t="shared" si="0"/>
        <v>465</v>
      </c>
      <c r="N24" s="288">
        <f t="shared" si="1"/>
        <v>130585.75</v>
      </c>
      <c r="O24" s="250"/>
      <c r="P24" s="290">
        <v>8</v>
      </c>
      <c r="Q24" s="289">
        <v>60129.63</v>
      </c>
      <c r="R24" s="250"/>
      <c r="S24" s="287">
        <f t="shared" si="6"/>
        <v>19076</v>
      </c>
      <c r="T24" s="287">
        <f t="shared" si="7"/>
        <v>350417.09499999997</v>
      </c>
      <c r="U24" s="229"/>
      <c r="V24" s="335">
        <v>19068</v>
      </c>
      <c r="W24" s="335">
        <v>350341.76500000001</v>
      </c>
      <c r="X24" s="230"/>
      <c r="Y24" s="303">
        <f t="shared" si="4"/>
        <v>8</v>
      </c>
      <c r="Z24" s="304">
        <f t="shared" si="5"/>
        <v>75.32999999995809</v>
      </c>
    </row>
    <row r="25" spans="1:26" s="7" customFormat="1" x14ac:dyDescent="0.25">
      <c r="A25" s="168">
        <v>42736</v>
      </c>
      <c r="B25" s="226">
        <v>2018</v>
      </c>
      <c r="C25" s="250"/>
      <c r="D25" s="283">
        <v>17100</v>
      </c>
      <c r="E25" s="318">
        <v>149126.39000000001</v>
      </c>
      <c r="F25" s="250"/>
      <c r="G25" s="290">
        <v>319</v>
      </c>
      <c r="H25" s="289">
        <v>10488.13</v>
      </c>
      <c r="I25" s="290">
        <v>199</v>
      </c>
      <c r="J25" s="289">
        <v>68020.55</v>
      </c>
      <c r="K25" s="290">
        <v>26</v>
      </c>
      <c r="L25" s="289">
        <v>56308.67</v>
      </c>
      <c r="M25" s="288">
        <f t="shared" si="0"/>
        <v>544</v>
      </c>
      <c r="N25" s="288">
        <f t="shared" si="1"/>
        <v>134817.35</v>
      </c>
      <c r="O25" s="250"/>
      <c r="P25" s="290">
        <v>4</v>
      </c>
      <c r="Q25" s="289">
        <v>43687.12</v>
      </c>
      <c r="R25" s="250"/>
      <c r="S25" s="287">
        <f t="shared" si="6"/>
        <v>17648</v>
      </c>
      <c r="T25" s="287">
        <f t="shared" si="7"/>
        <v>327630.86</v>
      </c>
      <c r="U25" s="229"/>
      <c r="V25" s="335">
        <v>17574</v>
      </c>
      <c r="W25" s="335">
        <v>326850.68</v>
      </c>
      <c r="X25" s="230"/>
      <c r="Y25" s="303">
        <f t="shared" ref="Y25" si="8">S25-V25</f>
        <v>74</v>
      </c>
      <c r="Z25" s="304">
        <f t="shared" ref="Z25" si="9">T25-W25</f>
        <v>780.17999999999302</v>
      </c>
    </row>
    <row r="26" spans="1:26" s="7" customFormat="1" x14ac:dyDescent="0.25">
      <c r="A26" s="168">
        <v>42736</v>
      </c>
      <c r="B26" s="226">
        <v>2019</v>
      </c>
      <c r="C26" s="250"/>
      <c r="D26" s="283">
        <v>7427</v>
      </c>
      <c r="E26" s="318">
        <v>66282.17</v>
      </c>
      <c r="F26" s="250"/>
      <c r="G26" s="290">
        <v>136</v>
      </c>
      <c r="H26" s="318">
        <v>4741.83</v>
      </c>
      <c r="I26" s="290">
        <v>90</v>
      </c>
      <c r="J26" s="318">
        <v>29196.93</v>
      </c>
      <c r="K26" s="290">
        <v>14</v>
      </c>
      <c r="L26" s="318">
        <v>63763.98</v>
      </c>
      <c r="M26" s="288">
        <f t="shared" ref="M26" si="10">SUM(G26+I26+K26)</f>
        <v>240</v>
      </c>
      <c r="N26" s="288">
        <f t="shared" ref="N26" si="11">SUM(H26+J26+L26)</f>
        <v>97702.74</v>
      </c>
      <c r="O26" s="250"/>
      <c r="P26" s="290">
        <v>2</v>
      </c>
      <c r="Q26" s="318">
        <v>22987.8</v>
      </c>
      <c r="R26" s="250"/>
      <c r="S26" s="287">
        <f t="shared" ref="S26" si="12">SUM(D26+M26+P26)</f>
        <v>7669</v>
      </c>
      <c r="T26" s="287">
        <f t="shared" ref="T26" si="13">SUM(E26+N26+Q26)</f>
        <v>186972.71</v>
      </c>
      <c r="U26" s="229"/>
      <c r="V26" s="335">
        <v>6503</v>
      </c>
      <c r="W26" s="335">
        <v>169930.23999999999</v>
      </c>
      <c r="X26" s="230"/>
      <c r="Y26" s="303">
        <f t="shared" ref="Y26" si="14">S26-V26</f>
        <v>1166</v>
      </c>
      <c r="Z26" s="304">
        <f t="shared" ref="Z26" si="15">T26-W26</f>
        <v>17042.47</v>
      </c>
    </row>
    <row r="27" spans="1:26" ht="4.8" customHeight="1" x14ac:dyDescent="0.3">
      <c r="B27" s="232"/>
      <c r="C27" s="232"/>
      <c r="D27" s="232"/>
      <c r="E27" s="319"/>
      <c r="F27" s="232"/>
      <c r="G27" s="232"/>
      <c r="H27" s="232"/>
      <c r="I27" s="232"/>
      <c r="J27" s="232"/>
      <c r="K27" s="232"/>
      <c r="L27" s="232"/>
      <c r="M27" s="232"/>
      <c r="N27" s="320"/>
      <c r="O27" s="233"/>
      <c r="P27" s="233"/>
      <c r="Q27" s="233"/>
      <c r="R27" s="233"/>
      <c r="S27" s="233"/>
      <c r="T27" s="242"/>
      <c r="U27" s="234"/>
      <c r="V27" s="302"/>
      <c r="W27" s="302"/>
      <c r="X27" s="234"/>
      <c r="Y27" s="302"/>
      <c r="Z27" s="302"/>
    </row>
    <row r="28" spans="1:26" s="4" customFormat="1" ht="14.4" customHeight="1" x14ac:dyDescent="0.25">
      <c r="A28" s="169"/>
      <c r="B28" s="249" t="s">
        <v>1</v>
      </c>
      <c r="C28" s="246"/>
      <c r="D28" s="247">
        <f>SUM(D7:D26)</f>
        <v>107235</v>
      </c>
      <c r="E28" s="315">
        <f>SUM(E7:E26)</f>
        <v>895023.44</v>
      </c>
      <c r="F28" s="246"/>
      <c r="G28" s="248">
        <f>SUM(G7:G26)</f>
        <v>4010</v>
      </c>
      <c r="H28" s="248">
        <f t="shared" ref="H28:L28" si="16">SUM(H7:H26)</f>
        <v>127561.96500000001</v>
      </c>
      <c r="I28" s="248">
        <f t="shared" si="16"/>
        <v>2215</v>
      </c>
      <c r="J28" s="248">
        <f t="shared" si="16"/>
        <v>702389.74800000002</v>
      </c>
      <c r="K28" s="248">
        <f t="shared" si="16"/>
        <v>244</v>
      </c>
      <c r="L28" s="248">
        <f t="shared" si="16"/>
        <v>587060.44400000002</v>
      </c>
      <c r="M28" s="247">
        <f>SUM(M7:M26)</f>
        <v>6469</v>
      </c>
      <c r="N28" s="315">
        <f>SUM(N7:N26)</f>
        <v>1417012.1570000001</v>
      </c>
      <c r="O28" s="246"/>
      <c r="P28" s="247">
        <f>SUM(P7:P26)</f>
        <v>168</v>
      </c>
      <c r="Q28" s="315">
        <f>SUM(Q7:Q26)</f>
        <v>614213.69500000007</v>
      </c>
      <c r="R28" s="246"/>
      <c r="S28" s="245">
        <f>SUM(S7:S26)</f>
        <v>113872</v>
      </c>
      <c r="T28" s="245">
        <f>SUM(T7:T26)</f>
        <v>2926249.2919999999</v>
      </c>
      <c r="U28" s="233"/>
      <c r="V28" s="244">
        <f>SUM(V7:V26)</f>
        <v>112610</v>
      </c>
      <c r="W28" s="336">
        <f>SUM(W7:W26)</f>
        <v>2908156.0319999997</v>
      </c>
      <c r="X28" s="230"/>
      <c r="Y28" s="243">
        <f>SUM(Y7:Y26)</f>
        <v>1262</v>
      </c>
      <c r="Z28" s="243">
        <f>SUM(Z7:Z26)</f>
        <v>18093.25999999998</v>
      </c>
    </row>
    <row r="29" spans="1:26" ht="4.8" customHeight="1" x14ac:dyDescent="0.25">
      <c r="B29" s="179"/>
      <c r="C29" s="179"/>
      <c r="D29" s="179"/>
      <c r="E29" s="179"/>
      <c r="F29" s="179"/>
      <c r="G29" s="179"/>
      <c r="H29" s="179"/>
      <c r="I29" s="179"/>
      <c r="J29" s="179"/>
      <c r="K29" s="179"/>
      <c r="L29" s="170"/>
      <c r="M29" s="170"/>
      <c r="N29" s="21"/>
      <c r="O29" s="21"/>
      <c r="P29" s="21"/>
      <c r="Q29" s="21"/>
      <c r="R29" s="21"/>
      <c r="S29" s="21"/>
      <c r="T29" s="241"/>
    </row>
    <row r="30" spans="1:26" x14ac:dyDescent="0.25">
      <c r="B30" s="224"/>
      <c r="C30" s="225"/>
      <c r="D30" s="224"/>
      <c r="E30" s="297"/>
      <c r="F30" s="225"/>
      <c r="G30" s="224"/>
      <c r="H30" s="224"/>
      <c r="I30" s="224"/>
      <c r="J30" s="224"/>
      <c r="K30" s="224"/>
      <c r="L30" s="224"/>
      <c r="M30" s="224"/>
      <c r="N30" s="224"/>
      <c r="O30" s="225"/>
      <c r="P30" s="224"/>
      <c r="Q30" s="224"/>
      <c r="R30" s="225"/>
      <c r="S30" s="224"/>
      <c r="T30" s="224"/>
    </row>
    <row r="33" spans="4:28" ht="13.8" customHeight="1" x14ac:dyDescent="0.25">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row>
    <row r="34" spans="4:28" ht="13.8" customHeight="1" x14ac:dyDescent="0.25">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row>
  </sheetData>
  <mergeCells count="18">
    <mergeCell ref="S4:T5"/>
    <mergeCell ref="G5:H5"/>
    <mergeCell ref="M5:N5"/>
    <mergeCell ref="A2:M2"/>
    <mergeCell ref="Y5:Y6"/>
    <mergeCell ref="Z5:Z6"/>
    <mergeCell ref="P4:Q5"/>
    <mergeCell ref="I5:J5"/>
    <mergeCell ref="D4:E5"/>
    <mergeCell ref="G4:H4"/>
    <mergeCell ref="M4:N4"/>
    <mergeCell ref="I4:J4"/>
    <mergeCell ref="K4:L4"/>
    <mergeCell ref="K5:L5"/>
    <mergeCell ref="V3:W4"/>
    <mergeCell ref="Y3:Z4"/>
    <mergeCell ref="V5:V6"/>
    <mergeCell ref="W5:W6"/>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V67"/>
  <sheetViews>
    <sheetView workbookViewId="0"/>
  </sheetViews>
  <sheetFormatPr defaultRowHeight="13.2" x14ac:dyDescent="0.25"/>
  <cols>
    <col min="1" max="1" width="18" style="270" bestFit="1" customWidth="1"/>
    <col min="2" max="2" width="17.44140625" style="270" bestFit="1" customWidth="1"/>
    <col min="3" max="3" width="13.44140625" style="270" customWidth="1"/>
    <col min="4" max="4" width="16.6640625" style="270" bestFit="1" customWidth="1"/>
    <col min="5" max="5" width="23.44140625" style="270" customWidth="1"/>
    <col min="6" max="6" width="27.44140625" style="270" customWidth="1"/>
    <col min="7" max="7" width="20.109375" style="270" bestFit="1" customWidth="1"/>
    <col min="8" max="8" width="13.44140625" style="277" bestFit="1" customWidth="1"/>
    <col min="9" max="9" width="14.6640625" style="270" bestFit="1" customWidth="1"/>
    <col min="10" max="10" width="21.109375" style="278" customWidth="1"/>
    <col min="11" max="11" width="17.33203125" style="270" customWidth="1"/>
    <col min="12" max="12" width="11" style="270" customWidth="1"/>
    <col min="13" max="13" width="13.33203125" style="270" customWidth="1"/>
    <col min="14" max="14" width="15" style="270" customWidth="1"/>
    <col min="15" max="15" width="12.5546875" style="270" customWidth="1"/>
    <col min="16" max="16" width="10.109375" style="270" customWidth="1"/>
    <col min="17" max="17" width="14" style="270" customWidth="1"/>
    <col min="18" max="18" width="11.21875" style="270" customWidth="1"/>
    <col min="19" max="19" width="20.5546875" style="270" bestFit="1" customWidth="1"/>
    <col min="20" max="20" width="19.33203125" style="270" bestFit="1" customWidth="1"/>
    <col min="21" max="21" width="12.21875" style="278" customWidth="1"/>
    <col min="22" max="22" width="11" style="278" customWidth="1"/>
    <col min="23" max="16384" width="8.88671875" style="270"/>
  </cols>
  <sheetData>
    <row r="1" spans="1:22" s="271" customFormat="1" ht="21" x14ac:dyDescent="0.4">
      <c r="A1" s="271" t="s">
        <v>311</v>
      </c>
      <c r="H1" s="272"/>
      <c r="J1" s="273"/>
      <c r="U1" s="273"/>
      <c r="V1" s="273"/>
    </row>
    <row r="2" spans="1:22" s="274" customFormat="1" ht="14.4" x14ac:dyDescent="0.3">
      <c r="A2" s="274" t="s">
        <v>312</v>
      </c>
      <c r="H2" s="275"/>
      <c r="J2" s="276"/>
      <c r="U2" s="276"/>
      <c r="V2" s="276"/>
    </row>
    <row r="3" spans="1:22" x14ac:dyDescent="0.25">
      <c r="A3" s="270" t="s">
        <v>313</v>
      </c>
    </row>
    <row r="4" spans="1:22" x14ac:dyDescent="0.25">
      <c r="A4" s="270" t="s">
        <v>314</v>
      </c>
    </row>
    <row r="6" spans="1:22" s="274" customFormat="1" ht="28.8" x14ac:dyDescent="0.3">
      <c r="A6" s="274" t="s">
        <v>167</v>
      </c>
      <c r="B6" s="274" t="s">
        <v>105</v>
      </c>
      <c r="C6" s="274" t="s">
        <v>168</v>
      </c>
      <c r="D6" s="274" t="s">
        <v>169</v>
      </c>
      <c r="E6" s="274" t="s">
        <v>170</v>
      </c>
      <c r="F6" s="274" t="s">
        <v>315</v>
      </c>
      <c r="G6" s="274" t="s">
        <v>171</v>
      </c>
      <c r="H6" s="275" t="s">
        <v>316</v>
      </c>
      <c r="I6" s="274" t="s">
        <v>44</v>
      </c>
      <c r="J6" s="279" t="s">
        <v>172</v>
      </c>
      <c r="K6" s="280" t="s">
        <v>173</v>
      </c>
      <c r="L6" s="280" t="s">
        <v>76</v>
      </c>
      <c r="M6" s="280" t="s">
        <v>174</v>
      </c>
      <c r="N6" s="280" t="s">
        <v>175</v>
      </c>
      <c r="O6" s="280" t="s">
        <v>104</v>
      </c>
      <c r="P6" s="280" t="s">
        <v>176</v>
      </c>
      <c r="Q6" s="280" t="s">
        <v>177</v>
      </c>
      <c r="R6" s="280" t="s">
        <v>178</v>
      </c>
      <c r="S6" s="280" t="s">
        <v>179</v>
      </c>
      <c r="T6" s="280" t="s">
        <v>180</v>
      </c>
      <c r="U6" s="279" t="s">
        <v>181</v>
      </c>
      <c r="V6" s="279" t="s">
        <v>182</v>
      </c>
    </row>
    <row r="7" spans="1:22" x14ac:dyDescent="0.25">
      <c r="B7" s="270" t="s">
        <v>106</v>
      </c>
      <c r="C7" s="270" t="s">
        <v>183</v>
      </c>
      <c r="D7" s="270" t="s">
        <v>184</v>
      </c>
      <c r="E7" s="270" t="s">
        <v>185</v>
      </c>
      <c r="G7" s="270" t="s">
        <v>186</v>
      </c>
      <c r="H7" s="277">
        <v>8530</v>
      </c>
      <c r="I7" s="270">
        <v>4</v>
      </c>
      <c r="J7" s="278">
        <v>37242</v>
      </c>
      <c r="K7" s="270">
        <v>1.49</v>
      </c>
      <c r="L7" s="270" t="s">
        <v>5</v>
      </c>
      <c r="M7" s="270" t="s">
        <v>185</v>
      </c>
      <c r="N7" s="270" t="s">
        <v>187</v>
      </c>
      <c r="R7" s="270" t="s">
        <v>185</v>
      </c>
      <c r="S7" s="270" t="s">
        <v>188</v>
      </c>
      <c r="T7" s="270" t="s">
        <v>13</v>
      </c>
      <c r="U7" s="278">
        <v>37077</v>
      </c>
      <c r="V7" s="278">
        <v>37242</v>
      </c>
    </row>
    <row r="8" spans="1:22" x14ac:dyDescent="0.25">
      <c r="B8" s="270" t="s">
        <v>107</v>
      </c>
      <c r="C8" s="270" t="s">
        <v>183</v>
      </c>
      <c r="D8" s="270" t="s">
        <v>189</v>
      </c>
      <c r="E8" s="270" t="s">
        <v>185</v>
      </c>
      <c r="G8" s="270" t="s">
        <v>190</v>
      </c>
      <c r="H8" s="277">
        <v>7704</v>
      </c>
      <c r="I8" s="270">
        <v>17</v>
      </c>
      <c r="J8" s="278">
        <v>37257</v>
      </c>
      <c r="K8" s="270">
        <v>2.2599999999999998</v>
      </c>
      <c r="L8" s="270" t="s">
        <v>5</v>
      </c>
      <c r="M8" s="270" t="s">
        <v>185</v>
      </c>
      <c r="N8" s="270" t="s">
        <v>187</v>
      </c>
      <c r="R8" s="270" t="s">
        <v>185</v>
      </c>
      <c r="S8" s="270" t="s">
        <v>188</v>
      </c>
      <c r="T8" s="270" t="s">
        <v>13</v>
      </c>
      <c r="U8" s="278">
        <v>37081</v>
      </c>
      <c r="V8" s="278">
        <v>37242</v>
      </c>
    </row>
    <row r="9" spans="1:22" x14ac:dyDescent="0.25">
      <c r="B9" s="270" t="s">
        <v>108</v>
      </c>
      <c r="C9" s="270" t="s">
        <v>183</v>
      </c>
      <c r="D9" s="270" t="s">
        <v>191</v>
      </c>
      <c r="E9" s="270" t="s">
        <v>185</v>
      </c>
      <c r="G9" s="270" t="s">
        <v>192</v>
      </c>
      <c r="H9" s="277">
        <v>7838</v>
      </c>
      <c r="I9" s="270">
        <v>2</v>
      </c>
      <c r="J9" s="278">
        <v>37242</v>
      </c>
      <c r="K9" s="270">
        <v>3.76</v>
      </c>
      <c r="L9" s="270" t="s">
        <v>5</v>
      </c>
      <c r="M9" s="270" t="s">
        <v>185</v>
      </c>
      <c r="N9" s="270" t="s">
        <v>187</v>
      </c>
      <c r="R9" s="270" t="s">
        <v>185</v>
      </c>
      <c r="S9" s="270" t="s">
        <v>188</v>
      </c>
      <c r="T9" s="270" t="s">
        <v>13</v>
      </c>
      <c r="U9" s="278">
        <v>37067</v>
      </c>
      <c r="V9" s="278">
        <v>37242</v>
      </c>
    </row>
    <row r="10" spans="1:22" x14ac:dyDescent="0.25">
      <c r="B10" s="270" t="s">
        <v>109</v>
      </c>
      <c r="C10" s="270" t="s">
        <v>183</v>
      </c>
      <c r="D10" s="270" t="s">
        <v>193</v>
      </c>
      <c r="E10" s="270" t="s">
        <v>185</v>
      </c>
      <c r="G10" s="270" t="s">
        <v>194</v>
      </c>
      <c r="H10" s="277">
        <v>8230</v>
      </c>
      <c r="I10" s="270">
        <v>21</v>
      </c>
      <c r="J10" s="278">
        <v>37267</v>
      </c>
      <c r="K10" s="270">
        <v>0.26</v>
      </c>
      <c r="L10" s="270" t="s">
        <v>5</v>
      </c>
      <c r="M10" s="270" t="s">
        <v>185</v>
      </c>
      <c r="N10" s="270" t="s">
        <v>187</v>
      </c>
      <c r="R10" s="270" t="s">
        <v>185</v>
      </c>
      <c r="S10" s="270" t="s">
        <v>195</v>
      </c>
      <c r="T10" s="270" t="s">
        <v>13</v>
      </c>
      <c r="U10" s="278">
        <v>37216</v>
      </c>
      <c r="V10" s="278">
        <v>37267</v>
      </c>
    </row>
    <row r="11" spans="1:22" x14ac:dyDescent="0.25">
      <c r="B11" s="270" t="s">
        <v>110</v>
      </c>
      <c r="C11" s="270" t="s">
        <v>183</v>
      </c>
      <c r="D11" s="270" t="s">
        <v>196</v>
      </c>
      <c r="E11" s="270" t="s">
        <v>185</v>
      </c>
      <c r="G11" s="270" t="s">
        <v>197</v>
      </c>
      <c r="H11" s="277">
        <v>8551</v>
      </c>
      <c r="I11" s="270">
        <v>4</v>
      </c>
      <c r="J11" s="278">
        <v>37288</v>
      </c>
      <c r="K11" s="270">
        <v>3.72</v>
      </c>
      <c r="L11" s="270" t="s">
        <v>5</v>
      </c>
      <c r="M11" s="270" t="s">
        <v>185</v>
      </c>
      <c r="N11" s="270" t="s">
        <v>187</v>
      </c>
      <c r="R11" s="270" t="s">
        <v>185</v>
      </c>
      <c r="S11" s="270" t="s">
        <v>188</v>
      </c>
      <c r="T11" s="270" t="s">
        <v>13</v>
      </c>
      <c r="U11" s="278">
        <v>37083</v>
      </c>
      <c r="V11" s="278">
        <v>37320</v>
      </c>
    </row>
    <row r="12" spans="1:22" x14ac:dyDescent="0.25">
      <c r="B12" s="270" t="s">
        <v>111</v>
      </c>
      <c r="C12" s="270" t="s">
        <v>183</v>
      </c>
      <c r="D12" s="270" t="s">
        <v>198</v>
      </c>
      <c r="E12" s="270" t="s">
        <v>185</v>
      </c>
      <c r="G12" s="270" t="s">
        <v>199</v>
      </c>
      <c r="H12" s="277">
        <v>7039</v>
      </c>
      <c r="I12" s="270">
        <v>9</v>
      </c>
      <c r="J12" s="278">
        <v>37314</v>
      </c>
      <c r="K12" s="270">
        <v>2.2599999999999998</v>
      </c>
      <c r="L12" s="270" t="s">
        <v>5</v>
      </c>
      <c r="M12" s="270" t="s">
        <v>185</v>
      </c>
      <c r="N12" s="270" t="s">
        <v>187</v>
      </c>
      <c r="R12" s="270" t="s">
        <v>185</v>
      </c>
      <c r="S12" s="270" t="s">
        <v>200</v>
      </c>
      <c r="T12" s="270" t="s">
        <v>13</v>
      </c>
      <c r="U12" s="278">
        <v>37085</v>
      </c>
      <c r="V12" s="278">
        <v>37329</v>
      </c>
    </row>
    <row r="13" spans="1:22" x14ac:dyDescent="0.25">
      <c r="B13" s="270" t="s">
        <v>112</v>
      </c>
      <c r="C13" s="270" t="s">
        <v>183</v>
      </c>
      <c r="D13" s="270" t="s">
        <v>201</v>
      </c>
      <c r="E13" s="270" t="s">
        <v>185</v>
      </c>
      <c r="G13" s="270" t="s">
        <v>202</v>
      </c>
      <c r="H13" s="277">
        <v>8060</v>
      </c>
      <c r="I13" s="270">
        <v>13</v>
      </c>
      <c r="J13" s="278">
        <v>37336</v>
      </c>
      <c r="K13" s="270">
        <v>1.9</v>
      </c>
      <c r="L13" s="270" t="s">
        <v>5</v>
      </c>
      <c r="M13" s="270" t="s">
        <v>185</v>
      </c>
      <c r="N13" s="270" t="s">
        <v>187</v>
      </c>
      <c r="R13" s="270" t="s">
        <v>185</v>
      </c>
      <c r="S13" s="270" t="s">
        <v>200</v>
      </c>
      <c r="T13" s="270" t="s">
        <v>13</v>
      </c>
      <c r="U13" s="278">
        <v>37109</v>
      </c>
      <c r="V13" s="278">
        <v>37336</v>
      </c>
    </row>
    <row r="14" spans="1:22" x14ac:dyDescent="0.25">
      <c r="B14" s="270" t="s">
        <v>113</v>
      </c>
      <c r="C14" s="270" t="s">
        <v>183</v>
      </c>
      <c r="D14" s="270" t="s">
        <v>203</v>
      </c>
      <c r="E14" s="270" t="s">
        <v>185</v>
      </c>
      <c r="G14" s="270" t="s">
        <v>204</v>
      </c>
      <c r="H14" s="277">
        <v>8501</v>
      </c>
      <c r="I14" s="270">
        <v>17</v>
      </c>
      <c r="J14" s="278">
        <v>37280</v>
      </c>
      <c r="K14" s="270">
        <v>2.69</v>
      </c>
      <c r="L14" s="270" t="s">
        <v>5</v>
      </c>
      <c r="M14" s="270" t="s">
        <v>185</v>
      </c>
      <c r="N14" s="270" t="s">
        <v>187</v>
      </c>
      <c r="R14" s="270" t="s">
        <v>185</v>
      </c>
      <c r="S14" s="270" t="s">
        <v>200</v>
      </c>
      <c r="T14" s="270" t="s">
        <v>13</v>
      </c>
      <c r="U14" s="278">
        <v>37162</v>
      </c>
      <c r="V14" s="278">
        <v>37357</v>
      </c>
    </row>
    <row r="15" spans="1:22" x14ac:dyDescent="0.25">
      <c r="B15" s="270" t="s">
        <v>114</v>
      </c>
      <c r="C15" s="270" t="s">
        <v>183</v>
      </c>
      <c r="D15" s="270" t="s">
        <v>185</v>
      </c>
      <c r="E15" s="270" t="s">
        <v>205</v>
      </c>
      <c r="G15" s="270" t="s">
        <v>206</v>
      </c>
      <c r="H15" s="277">
        <v>7430</v>
      </c>
      <c r="I15" s="270">
        <v>7</v>
      </c>
      <c r="J15" s="278">
        <v>37361</v>
      </c>
      <c r="K15" s="270">
        <v>2</v>
      </c>
      <c r="L15" s="270" t="s">
        <v>101</v>
      </c>
      <c r="M15" s="270" t="s">
        <v>185</v>
      </c>
      <c r="N15" s="270" t="s">
        <v>187</v>
      </c>
      <c r="R15" s="270" t="s">
        <v>185</v>
      </c>
      <c r="S15" s="270" t="s">
        <v>207</v>
      </c>
      <c r="T15" s="270" t="s">
        <v>13</v>
      </c>
      <c r="U15" s="278">
        <v>37280</v>
      </c>
      <c r="V15" s="278">
        <v>37361</v>
      </c>
    </row>
    <row r="16" spans="1:22" x14ac:dyDescent="0.25">
      <c r="B16" s="270" t="s">
        <v>115</v>
      </c>
      <c r="C16" s="270" t="s">
        <v>183</v>
      </c>
      <c r="D16" s="270" t="s">
        <v>208</v>
      </c>
      <c r="E16" s="270" t="s">
        <v>185</v>
      </c>
      <c r="G16" s="270" t="s">
        <v>209</v>
      </c>
      <c r="H16" s="277">
        <v>7627</v>
      </c>
      <c r="I16" s="270">
        <v>7</v>
      </c>
      <c r="J16" s="278">
        <v>37361</v>
      </c>
      <c r="K16" s="270">
        <v>2.2599999999999998</v>
      </c>
      <c r="L16" s="270" t="s">
        <v>5</v>
      </c>
      <c r="M16" s="270" t="s">
        <v>185</v>
      </c>
      <c r="N16" s="270" t="s">
        <v>187</v>
      </c>
      <c r="R16" s="270" t="s">
        <v>185</v>
      </c>
      <c r="S16" s="270" t="s">
        <v>207</v>
      </c>
      <c r="T16" s="270" t="s">
        <v>13</v>
      </c>
      <c r="U16" s="278">
        <v>37152</v>
      </c>
      <c r="V16" s="278">
        <v>37361</v>
      </c>
    </row>
    <row r="17" spans="2:22" x14ac:dyDescent="0.25">
      <c r="B17" s="270" t="s">
        <v>116</v>
      </c>
      <c r="C17" s="270" t="s">
        <v>183</v>
      </c>
      <c r="D17" s="270" t="s">
        <v>185</v>
      </c>
      <c r="E17" s="270" t="s">
        <v>210</v>
      </c>
      <c r="G17" s="270" t="s">
        <v>211</v>
      </c>
      <c r="H17" s="277">
        <v>7043</v>
      </c>
      <c r="I17" s="270">
        <v>9</v>
      </c>
      <c r="J17" s="278">
        <v>37382</v>
      </c>
      <c r="K17" s="270">
        <v>2</v>
      </c>
      <c r="L17" s="270" t="s">
        <v>101</v>
      </c>
      <c r="M17" s="270" t="s">
        <v>185</v>
      </c>
      <c r="N17" s="270" t="s">
        <v>187</v>
      </c>
      <c r="R17" s="270" t="s">
        <v>185</v>
      </c>
      <c r="S17" s="270" t="s">
        <v>200</v>
      </c>
      <c r="T17" s="270" t="s">
        <v>13</v>
      </c>
      <c r="U17" s="278">
        <v>37379</v>
      </c>
      <c r="V17" s="278">
        <v>37382</v>
      </c>
    </row>
    <row r="18" spans="2:22" x14ac:dyDescent="0.25">
      <c r="B18" s="270" t="s">
        <v>117</v>
      </c>
      <c r="C18" s="270" t="s">
        <v>183</v>
      </c>
      <c r="D18" s="270" t="s">
        <v>213</v>
      </c>
      <c r="E18" s="270" t="s">
        <v>185</v>
      </c>
      <c r="G18" s="270" t="s">
        <v>214</v>
      </c>
      <c r="H18" s="277">
        <v>8008</v>
      </c>
      <c r="I18" s="270">
        <v>18</v>
      </c>
      <c r="J18" s="278">
        <v>37377</v>
      </c>
      <c r="K18" s="270">
        <v>2.71</v>
      </c>
      <c r="L18" s="270" t="s">
        <v>5</v>
      </c>
      <c r="M18" s="270" t="s">
        <v>185</v>
      </c>
      <c r="N18" s="270" t="s">
        <v>187</v>
      </c>
      <c r="R18" s="270" t="s">
        <v>185</v>
      </c>
      <c r="S18" s="270" t="s">
        <v>195</v>
      </c>
      <c r="T18" s="270" t="s">
        <v>13</v>
      </c>
      <c r="U18" s="278">
        <v>37298</v>
      </c>
      <c r="V18" s="278">
        <v>37420</v>
      </c>
    </row>
    <row r="19" spans="2:22" x14ac:dyDescent="0.25">
      <c r="B19" s="270" t="s">
        <v>118</v>
      </c>
      <c r="C19" s="270" t="s">
        <v>183</v>
      </c>
      <c r="D19" s="270" t="s">
        <v>215</v>
      </c>
      <c r="E19" s="270" t="s">
        <v>185</v>
      </c>
      <c r="G19" s="270" t="s">
        <v>216</v>
      </c>
      <c r="H19" s="277">
        <v>8251</v>
      </c>
      <c r="I19" s="270">
        <v>21</v>
      </c>
      <c r="J19" s="278">
        <v>37424</v>
      </c>
      <c r="K19" s="270">
        <v>0.89</v>
      </c>
      <c r="L19" s="270" t="s">
        <v>5</v>
      </c>
      <c r="M19" s="270" t="s">
        <v>185</v>
      </c>
      <c r="N19" s="270" t="s">
        <v>187</v>
      </c>
      <c r="R19" s="270" t="s">
        <v>185</v>
      </c>
      <c r="S19" s="270" t="s">
        <v>195</v>
      </c>
      <c r="T19" s="270" t="s">
        <v>13</v>
      </c>
      <c r="U19" s="278">
        <v>37090</v>
      </c>
      <c r="V19" s="278">
        <v>37424</v>
      </c>
    </row>
    <row r="20" spans="2:22" x14ac:dyDescent="0.25">
      <c r="B20" s="270" t="s">
        <v>119</v>
      </c>
      <c r="C20" s="270" t="s">
        <v>183</v>
      </c>
      <c r="D20" s="270" t="s">
        <v>185</v>
      </c>
      <c r="E20" s="270" t="s">
        <v>217</v>
      </c>
      <c r="F20" s="270" t="s">
        <v>218</v>
      </c>
      <c r="G20" s="270" t="s">
        <v>219</v>
      </c>
      <c r="H20" s="277">
        <v>8096</v>
      </c>
      <c r="I20" s="270">
        <v>15</v>
      </c>
      <c r="J20" s="278">
        <v>37434</v>
      </c>
      <c r="K20" s="270">
        <v>62.23</v>
      </c>
      <c r="L20" s="270" t="s">
        <v>4</v>
      </c>
      <c r="M20" s="270" t="s">
        <v>185</v>
      </c>
      <c r="N20" s="270" t="s">
        <v>187</v>
      </c>
      <c r="R20" s="270" t="s">
        <v>185</v>
      </c>
      <c r="S20" s="270" t="s">
        <v>200</v>
      </c>
      <c r="T20" s="270" t="s">
        <v>13</v>
      </c>
      <c r="U20" s="278">
        <v>37060</v>
      </c>
      <c r="V20" s="278">
        <v>37434</v>
      </c>
    </row>
    <row r="21" spans="2:22" x14ac:dyDescent="0.25">
      <c r="B21" s="270" t="s">
        <v>120</v>
      </c>
      <c r="C21" s="270" t="s">
        <v>183</v>
      </c>
      <c r="D21" s="270" t="s">
        <v>220</v>
      </c>
      <c r="E21" s="270" t="s">
        <v>185</v>
      </c>
      <c r="G21" s="270" t="s">
        <v>221</v>
      </c>
      <c r="H21" s="277">
        <v>7732</v>
      </c>
      <c r="I21" s="270">
        <v>17</v>
      </c>
      <c r="J21" s="278">
        <v>37377</v>
      </c>
      <c r="K21" s="270">
        <v>2.69</v>
      </c>
      <c r="L21" s="270" t="s">
        <v>5</v>
      </c>
      <c r="M21" s="270" t="s">
        <v>185</v>
      </c>
      <c r="N21" s="270" t="s">
        <v>187</v>
      </c>
      <c r="R21" s="270" t="s">
        <v>185</v>
      </c>
      <c r="S21" s="270" t="s">
        <v>188</v>
      </c>
      <c r="T21" s="270" t="s">
        <v>13</v>
      </c>
      <c r="U21" s="278">
        <v>37330</v>
      </c>
      <c r="V21" s="278">
        <v>37439</v>
      </c>
    </row>
    <row r="22" spans="2:22" x14ac:dyDescent="0.25">
      <c r="B22" s="270" t="s">
        <v>121</v>
      </c>
      <c r="C22" s="270" t="s">
        <v>183</v>
      </c>
      <c r="D22" s="270" t="s">
        <v>222</v>
      </c>
      <c r="E22" s="270" t="s">
        <v>185</v>
      </c>
      <c r="G22" s="270" t="s">
        <v>223</v>
      </c>
      <c r="H22" s="277">
        <v>8822</v>
      </c>
      <c r="I22" s="270">
        <v>4</v>
      </c>
      <c r="J22" s="278">
        <v>37408</v>
      </c>
      <c r="K22" s="270">
        <v>3.46</v>
      </c>
      <c r="L22" s="270" t="s">
        <v>5</v>
      </c>
      <c r="M22" s="270" t="s">
        <v>185</v>
      </c>
      <c r="N22" s="270" t="s">
        <v>187</v>
      </c>
      <c r="R22" s="270" t="s">
        <v>185</v>
      </c>
      <c r="S22" s="270" t="s">
        <v>188</v>
      </c>
      <c r="T22" s="270" t="s">
        <v>13</v>
      </c>
      <c r="U22" s="278">
        <v>37146</v>
      </c>
      <c r="V22" s="278">
        <v>37439</v>
      </c>
    </row>
    <row r="23" spans="2:22" x14ac:dyDescent="0.25">
      <c r="B23" s="270" t="s">
        <v>122</v>
      </c>
      <c r="C23" s="270" t="s">
        <v>183</v>
      </c>
      <c r="D23" s="270" t="s">
        <v>185</v>
      </c>
      <c r="E23" s="270" t="s">
        <v>224</v>
      </c>
      <c r="F23" s="270" t="s">
        <v>225</v>
      </c>
      <c r="G23" s="270" t="s">
        <v>226</v>
      </c>
      <c r="H23" s="277">
        <v>7059</v>
      </c>
      <c r="I23" s="270">
        <v>5</v>
      </c>
      <c r="J23" s="278">
        <v>37440</v>
      </c>
      <c r="K23" s="270">
        <v>68.400000000000006</v>
      </c>
      <c r="L23" s="270" t="s">
        <v>4</v>
      </c>
      <c r="M23" s="270" t="s">
        <v>185</v>
      </c>
      <c r="N23" s="270" t="s">
        <v>187</v>
      </c>
      <c r="R23" s="270" t="s">
        <v>185</v>
      </c>
      <c r="S23" s="270" t="s">
        <v>188</v>
      </c>
      <c r="T23" s="270" t="s">
        <v>13</v>
      </c>
      <c r="U23" s="278">
        <v>37063</v>
      </c>
      <c r="V23" s="278">
        <v>37440</v>
      </c>
    </row>
    <row r="24" spans="2:22" x14ac:dyDescent="0.25">
      <c r="B24" s="270" t="s">
        <v>123</v>
      </c>
      <c r="C24" s="270" t="s">
        <v>183</v>
      </c>
      <c r="D24" s="270" t="s">
        <v>227</v>
      </c>
      <c r="E24" s="270" t="s">
        <v>185</v>
      </c>
      <c r="G24" s="270" t="s">
        <v>228</v>
      </c>
      <c r="H24" s="277">
        <v>7722</v>
      </c>
      <c r="I24" s="270">
        <v>17</v>
      </c>
      <c r="J24" s="278">
        <v>37460</v>
      </c>
      <c r="K24" s="270">
        <v>8.3699999999999992</v>
      </c>
      <c r="L24" s="270" t="s">
        <v>5</v>
      </c>
      <c r="M24" s="270" t="s">
        <v>185</v>
      </c>
      <c r="N24" s="270" t="s">
        <v>187</v>
      </c>
      <c r="R24" s="270" t="s">
        <v>185</v>
      </c>
      <c r="S24" s="270" t="s">
        <v>188</v>
      </c>
      <c r="T24" s="270" t="s">
        <v>13</v>
      </c>
      <c r="U24" s="278">
        <v>37139</v>
      </c>
      <c r="V24" s="278">
        <v>37460</v>
      </c>
    </row>
    <row r="25" spans="2:22" x14ac:dyDescent="0.25">
      <c r="B25" s="270" t="s">
        <v>124</v>
      </c>
      <c r="C25" s="270" t="s">
        <v>183</v>
      </c>
      <c r="D25" s="270" t="s">
        <v>229</v>
      </c>
      <c r="E25" s="270" t="s">
        <v>185</v>
      </c>
      <c r="G25" s="270" t="s">
        <v>230</v>
      </c>
      <c r="H25" s="277">
        <v>8527</v>
      </c>
      <c r="I25" s="270">
        <v>18</v>
      </c>
      <c r="J25" s="278">
        <v>37469</v>
      </c>
      <c r="K25" s="270">
        <v>1.5</v>
      </c>
      <c r="L25" s="270" t="s">
        <v>5</v>
      </c>
      <c r="M25" s="270" t="s">
        <v>185</v>
      </c>
      <c r="N25" s="270" t="s">
        <v>187</v>
      </c>
      <c r="R25" s="270" t="s">
        <v>185</v>
      </c>
      <c r="S25" s="270" t="s">
        <v>188</v>
      </c>
      <c r="T25" s="270" t="s">
        <v>13</v>
      </c>
      <c r="U25" s="278">
        <v>37203</v>
      </c>
      <c r="V25" s="278">
        <v>37469</v>
      </c>
    </row>
    <row r="26" spans="2:22" x14ac:dyDescent="0.25">
      <c r="B26" s="270" t="s">
        <v>125</v>
      </c>
      <c r="C26" s="270" t="s">
        <v>183</v>
      </c>
      <c r="D26" s="270" t="s">
        <v>231</v>
      </c>
      <c r="E26" s="270" t="s">
        <v>185</v>
      </c>
      <c r="G26" s="270" t="s">
        <v>197</v>
      </c>
      <c r="H26" s="277">
        <v>8551</v>
      </c>
      <c r="I26" s="270">
        <v>4</v>
      </c>
      <c r="J26" s="278">
        <v>37470</v>
      </c>
      <c r="K26" s="270">
        <v>2.71</v>
      </c>
      <c r="L26" s="270" t="s">
        <v>5</v>
      </c>
      <c r="M26" s="270" t="s">
        <v>185</v>
      </c>
      <c r="N26" s="270" t="s">
        <v>187</v>
      </c>
      <c r="R26" s="270" t="s">
        <v>185</v>
      </c>
      <c r="S26" s="270" t="s">
        <v>188</v>
      </c>
      <c r="T26" s="270" t="s">
        <v>13</v>
      </c>
      <c r="U26" s="278">
        <v>37330</v>
      </c>
      <c r="V26" s="278">
        <v>37489</v>
      </c>
    </row>
    <row r="27" spans="2:22" x14ac:dyDescent="0.25">
      <c r="B27" s="270" t="s">
        <v>126</v>
      </c>
      <c r="C27" s="270" t="s">
        <v>183</v>
      </c>
      <c r="D27" s="270" t="s">
        <v>232</v>
      </c>
      <c r="E27" s="270" t="s">
        <v>185</v>
      </c>
      <c r="G27" s="270" t="s">
        <v>233</v>
      </c>
      <c r="H27" s="277">
        <v>7470</v>
      </c>
      <c r="I27" s="270">
        <v>6</v>
      </c>
      <c r="J27" s="278">
        <v>36739</v>
      </c>
      <c r="K27" s="270">
        <v>2.5</v>
      </c>
      <c r="L27" s="270" t="s">
        <v>5</v>
      </c>
      <c r="M27" s="270" t="s">
        <v>185</v>
      </c>
      <c r="N27" s="270" t="s">
        <v>187</v>
      </c>
      <c r="R27" s="270" t="s">
        <v>185</v>
      </c>
      <c r="S27" s="270" t="s">
        <v>188</v>
      </c>
      <c r="T27" s="270" t="s">
        <v>13</v>
      </c>
      <c r="U27" s="278">
        <v>37379</v>
      </c>
      <c r="V27" s="278">
        <v>37522</v>
      </c>
    </row>
    <row r="28" spans="2:22" x14ac:dyDescent="0.25">
      <c r="B28" s="270" t="s">
        <v>127</v>
      </c>
      <c r="C28" s="270" t="s">
        <v>183</v>
      </c>
      <c r="D28" s="270" t="s">
        <v>234</v>
      </c>
      <c r="E28" s="270" t="s">
        <v>185</v>
      </c>
      <c r="G28" s="270" t="s">
        <v>223</v>
      </c>
      <c r="H28" s="277">
        <v>8822</v>
      </c>
      <c r="I28" s="270">
        <v>4</v>
      </c>
      <c r="J28" s="278">
        <v>37523</v>
      </c>
      <c r="K28" s="270">
        <v>3.01</v>
      </c>
      <c r="L28" s="270" t="s">
        <v>5</v>
      </c>
      <c r="M28" s="270" t="s">
        <v>185</v>
      </c>
      <c r="N28" s="270" t="s">
        <v>187</v>
      </c>
      <c r="R28" s="270" t="s">
        <v>185</v>
      </c>
      <c r="S28" s="270" t="s">
        <v>188</v>
      </c>
      <c r="T28" s="270" t="s">
        <v>13</v>
      </c>
      <c r="U28" s="278">
        <v>37309</v>
      </c>
      <c r="V28" s="278">
        <v>37523</v>
      </c>
    </row>
    <row r="29" spans="2:22" x14ac:dyDescent="0.25">
      <c r="B29" s="270" t="s">
        <v>128</v>
      </c>
      <c r="C29" s="270" t="s">
        <v>183</v>
      </c>
      <c r="D29" s="270" t="s">
        <v>235</v>
      </c>
      <c r="E29" s="270" t="s">
        <v>185</v>
      </c>
      <c r="G29" s="270" t="s">
        <v>236</v>
      </c>
      <c r="H29" s="277">
        <v>7825</v>
      </c>
      <c r="I29" s="270">
        <v>2</v>
      </c>
      <c r="J29" s="278">
        <v>37469</v>
      </c>
      <c r="K29" s="270">
        <v>1.84</v>
      </c>
      <c r="L29" s="270" t="s">
        <v>5</v>
      </c>
      <c r="M29" s="270" t="s">
        <v>185</v>
      </c>
      <c r="N29" s="270" t="s">
        <v>187</v>
      </c>
      <c r="R29" s="270" t="s">
        <v>185</v>
      </c>
      <c r="S29" s="270" t="s">
        <v>188</v>
      </c>
      <c r="T29" s="270" t="s">
        <v>13</v>
      </c>
      <c r="U29" s="278">
        <v>37391</v>
      </c>
      <c r="V29" s="278">
        <v>37545</v>
      </c>
    </row>
    <row r="30" spans="2:22" x14ac:dyDescent="0.25">
      <c r="B30" s="270" t="s">
        <v>129</v>
      </c>
      <c r="C30" s="270" t="s">
        <v>183</v>
      </c>
      <c r="D30" s="270" t="s">
        <v>237</v>
      </c>
      <c r="E30" s="270" t="s">
        <v>185</v>
      </c>
      <c r="G30" s="270" t="s">
        <v>238</v>
      </c>
      <c r="H30" s="277">
        <v>8055</v>
      </c>
      <c r="I30" s="270">
        <v>13</v>
      </c>
      <c r="J30" s="278">
        <v>37530</v>
      </c>
      <c r="K30" s="270">
        <v>7.5</v>
      </c>
      <c r="L30" s="270" t="s">
        <v>5</v>
      </c>
      <c r="M30" s="270" t="s">
        <v>185</v>
      </c>
      <c r="N30" s="270" t="s">
        <v>187</v>
      </c>
      <c r="S30" s="270" t="s">
        <v>200</v>
      </c>
      <c r="T30" s="270" t="s">
        <v>13</v>
      </c>
      <c r="U30" s="278">
        <v>37274</v>
      </c>
      <c r="V30" s="278">
        <v>37582</v>
      </c>
    </row>
    <row r="31" spans="2:22" x14ac:dyDescent="0.25">
      <c r="B31" s="270" t="s">
        <v>130</v>
      </c>
      <c r="C31" s="270" t="s">
        <v>183</v>
      </c>
      <c r="D31" s="270" t="s">
        <v>185</v>
      </c>
      <c r="E31" s="270" t="s">
        <v>239</v>
      </c>
      <c r="F31" s="270" t="s">
        <v>240</v>
      </c>
      <c r="G31" s="270" t="s">
        <v>241</v>
      </c>
      <c r="H31" s="277">
        <v>8648</v>
      </c>
      <c r="I31" s="270">
        <v>12</v>
      </c>
      <c r="J31" s="278">
        <v>37600</v>
      </c>
      <c r="K31" s="270">
        <v>25.54</v>
      </c>
      <c r="L31" s="270" t="s">
        <v>4</v>
      </c>
      <c r="M31" s="270" t="s">
        <v>185</v>
      </c>
      <c r="N31" s="270" t="s">
        <v>187</v>
      </c>
      <c r="R31" s="270" t="s">
        <v>185</v>
      </c>
      <c r="S31" s="270" t="s">
        <v>200</v>
      </c>
      <c r="T31" s="270" t="s">
        <v>13</v>
      </c>
      <c r="U31" s="278">
        <v>37389</v>
      </c>
      <c r="V31" s="278">
        <v>37600</v>
      </c>
    </row>
    <row r="32" spans="2:22" x14ac:dyDescent="0.25">
      <c r="B32" s="270" t="s">
        <v>131</v>
      </c>
      <c r="C32" s="270" t="s">
        <v>183</v>
      </c>
      <c r="D32" s="270" t="s">
        <v>185</v>
      </c>
      <c r="E32" s="270" t="s">
        <v>242</v>
      </c>
      <c r="F32" s="270" t="s">
        <v>240</v>
      </c>
      <c r="G32" s="270" t="s">
        <v>241</v>
      </c>
      <c r="H32" s="277">
        <v>8648</v>
      </c>
      <c r="I32" s="270">
        <v>12</v>
      </c>
      <c r="J32" s="278">
        <v>37600</v>
      </c>
      <c r="K32" s="270">
        <v>31.58</v>
      </c>
      <c r="L32" s="270" t="s">
        <v>4</v>
      </c>
      <c r="M32" s="270" t="s">
        <v>185</v>
      </c>
      <c r="N32" s="270" t="s">
        <v>187</v>
      </c>
      <c r="R32" s="270" t="s">
        <v>185</v>
      </c>
      <c r="S32" s="270" t="s">
        <v>200</v>
      </c>
      <c r="T32" s="270" t="s">
        <v>13</v>
      </c>
      <c r="U32" s="278">
        <v>37371</v>
      </c>
      <c r="V32" s="278">
        <v>37600</v>
      </c>
    </row>
    <row r="33" spans="2:22" x14ac:dyDescent="0.25">
      <c r="B33" s="270" t="s">
        <v>132</v>
      </c>
      <c r="C33" s="270" t="s">
        <v>183</v>
      </c>
      <c r="D33" s="270" t="s">
        <v>185</v>
      </c>
      <c r="E33" s="270" t="s">
        <v>243</v>
      </c>
      <c r="F33" s="270" t="s">
        <v>244</v>
      </c>
      <c r="G33" s="270" t="s">
        <v>245</v>
      </c>
      <c r="H33" s="277">
        <v>7940</v>
      </c>
      <c r="I33" s="270">
        <v>3</v>
      </c>
      <c r="J33" s="278">
        <v>37600</v>
      </c>
      <c r="K33" s="270">
        <v>60.67</v>
      </c>
      <c r="L33" s="270" t="s">
        <v>4</v>
      </c>
      <c r="M33" s="270" t="s">
        <v>185</v>
      </c>
      <c r="N33" s="270" t="s">
        <v>187</v>
      </c>
      <c r="R33" s="270" t="s">
        <v>185</v>
      </c>
      <c r="S33" s="270" t="s">
        <v>200</v>
      </c>
      <c r="T33" s="270" t="s">
        <v>13</v>
      </c>
      <c r="U33" s="278">
        <v>37301</v>
      </c>
      <c r="V33" s="278">
        <v>37600</v>
      </c>
    </row>
    <row r="34" spans="2:22" x14ac:dyDescent="0.25">
      <c r="B34" s="270" t="s">
        <v>133</v>
      </c>
      <c r="C34" s="270" t="s">
        <v>183</v>
      </c>
      <c r="D34" s="270" t="s">
        <v>246</v>
      </c>
      <c r="E34" s="270" t="s">
        <v>185</v>
      </c>
      <c r="G34" s="270" t="s">
        <v>214</v>
      </c>
      <c r="H34" s="277">
        <v>8008</v>
      </c>
      <c r="I34" s="270">
        <v>18</v>
      </c>
      <c r="J34" s="278">
        <v>37601</v>
      </c>
      <c r="K34" s="270">
        <v>2.8</v>
      </c>
      <c r="L34" s="270" t="s">
        <v>5</v>
      </c>
      <c r="M34" s="270" t="s">
        <v>185</v>
      </c>
      <c r="N34" s="270" t="s">
        <v>187</v>
      </c>
      <c r="R34" s="270" t="s">
        <v>185</v>
      </c>
      <c r="S34" s="270" t="s">
        <v>195</v>
      </c>
      <c r="T34" s="270" t="s">
        <v>13</v>
      </c>
      <c r="U34" s="278">
        <v>37496</v>
      </c>
      <c r="V34" s="278">
        <v>37601</v>
      </c>
    </row>
    <row r="35" spans="2:22" x14ac:dyDescent="0.25">
      <c r="B35" s="270" t="s">
        <v>134</v>
      </c>
      <c r="C35" s="270" t="s">
        <v>183</v>
      </c>
      <c r="D35" s="270" t="s">
        <v>247</v>
      </c>
      <c r="E35" s="270" t="s">
        <v>185</v>
      </c>
      <c r="G35" s="270" t="s">
        <v>248</v>
      </c>
      <c r="H35" s="277">
        <v>8006</v>
      </c>
      <c r="I35" s="270">
        <v>18</v>
      </c>
      <c r="J35" s="278">
        <v>37572</v>
      </c>
      <c r="K35" s="270">
        <v>2.8</v>
      </c>
      <c r="L35" s="270" t="s">
        <v>5</v>
      </c>
      <c r="M35" s="270" t="s">
        <v>185</v>
      </c>
      <c r="N35" s="270" t="s">
        <v>187</v>
      </c>
      <c r="R35" s="270" t="s">
        <v>185</v>
      </c>
      <c r="S35" s="270" t="s">
        <v>195</v>
      </c>
      <c r="T35" s="270" t="s">
        <v>13</v>
      </c>
      <c r="U35" s="278">
        <v>37539</v>
      </c>
      <c r="V35" s="278">
        <v>37601</v>
      </c>
    </row>
    <row r="36" spans="2:22" x14ac:dyDescent="0.25">
      <c r="B36" s="270" t="s">
        <v>135</v>
      </c>
      <c r="C36" s="270" t="s">
        <v>183</v>
      </c>
      <c r="D36" s="270" t="s">
        <v>184</v>
      </c>
      <c r="E36" s="270" t="s">
        <v>185</v>
      </c>
      <c r="G36" s="270" t="s">
        <v>186</v>
      </c>
      <c r="H36" s="277">
        <v>8530</v>
      </c>
      <c r="I36" s="270">
        <v>4</v>
      </c>
      <c r="J36" s="278">
        <v>37606</v>
      </c>
      <c r="K36" s="270">
        <v>2.92</v>
      </c>
      <c r="L36" s="270" t="s">
        <v>5</v>
      </c>
      <c r="M36" s="270" t="s">
        <v>185</v>
      </c>
      <c r="N36" s="270" t="s">
        <v>187</v>
      </c>
      <c r="R36" s="270" t="s">
        <v>185</v>
      </c>
      <c r="S36" s="270" t="s">
        <v>188</v>
      </c>
      <c r="T36" s="270" t="s">
        <v>13</v>
      </c>
      <c r="U36" s="278">
        <v>37292</v>
      </c>
      <c r="V36" s="278">
        <v>37606</v>
      </c>
    </row>
    <row r="37" spans="2:22" x14ac:dyDescent="0.25">
      <c r="B37" s="270" t="s">
        <v>136</v>
      </c>
      <c r="C37" s="270" t="s">
        <v>183</v>
      </c>
      <c r="D37" s="270" t="s">
        <v>249</v>
      </c>
      <c r="E37" s="270" t="s">
        <v>185</v>
      </c>
      <c r="G37" s="270" t="s">
        <v>250</v>
      </c>
      <c r="H37" s="277">
        <v>8086</v>
      </c>
      <c r="I37" s="270">
        <v>15</v>
      </c>
      <c r="J37" s="278">
        <v>37602</v>
      </c>
      <c r="K37" s="270">
        <v>3.7</v>
      </c>
      <c r="L37" s="270" t="s">
        <v>5</v>
      </c>
      <c r="M37" s="270" t="s">
        <v>185</v>
      </c>
      <c r="N37" s="270" t="s">
        <v>187</v>
      </c>
      <c r="R37" s="270" t="s">
        <v>185</v>
      </c>
      <c r="S37" s="270" t="s">
        <v>200</v>
      </c>
      <c r="T37" s="270" t="s">
        <v>13</v>
      </c>
      <c r="U37" s="278">
        <v>37551</v>
      </c>
      <c r="V37" s="278">
        <v>37614</v>
      </c>
    </row>
    <row r="38" spans="2:22" x14ac:dyDescent="0.25">
      <c r="B38" s="270" t="s">
        <v>137</v>
      </c>
      <c r="C38" s="270" t="s">
        <v>183</v>
      </c>
      <c r="D38" s="270" t="s">
        <v>185</v>
      </c>
      <c r="E38" s="270" t="s">
        <v>251</v>
      </c>
      <c r="F38" s="270" t="s">
        <v>252</v>
      </c>
      <c r="G38" s="270" t="s">
        <v>253</v>
      </c>
      <c r="H38" s="277">
        <v>8066</v>
      </c>
      <c r="I38" s="270">
        <v>15</v>
      </c>
      <c r="J38" s="278">
        <v>37621</v>
      </c>
      <c r="K38" s="270">
        <v>262.14</v>
      </c>
      <c r="L38" s="270" t="s">
        <v>4</v>
      </c>
      <c r="M38" s="270" t="s">
        <v>185</v>
      </c>
      <c r="N38" s="270" t="s">
        <v>187</v>
      </c>
      <c r="R38" s="270" t="s">
        <v>185</v>
      </c>
      <c r="S38" s="270" t="s">
        <v>195</v>
      </c>
      <c r="T38" s="270" t="s">
        <v>13</v>
      </c>
      <c r="U38" s="278">
        <v>37267</v>
      </c>
      <c r="V38" s="278">
        <v>37621</v>
      </c>
    </row>
    <row r="39" spans="2:22" x14ac:dyDescent="0.25">
      <c r="B39" s="270" t="s">
        <v>138</v>
      </c>
      <c r="C39" s="270" t="s">
        <v>183</v>
      </c>
      <c r="D39" s="270" t="s">
        <v>254</v>
      </c>
      <c r="E39" s="270" t="s">
        <v>185</v>
      </c>
      <c r="G39" s="270" t="s">
        <v>255</v>
      </c>
      <c r="H39" s="277">
        <v>8094</v>
      </c>
      <c r="I39" s="270">
        <v>15</v>
      </c>
      <c r="J39" s="278">
        <v>37591</v>
      </c>
      <c r="K39" s="270">
        <v>3.74</v>
      </c>
      <c r="L39" s="270" t="s">
        <v>5</v>
      </c>
      <c r="M39" s="270" t="s">
        <v>185</v>
      </c>
      <c r="N39" s="270" t="s">
        <v>187</v>
      </c>
      <c r="R39" s="270" t="s">
        <v>185</v>
      </c>
      <c r="S39" s="270" t="s">
        <v>195</v>
      </c>
      <c r="T39" s="270" t="s">
        <v>13</v>
      </c>
      <c r="U39" s="278">
        <v>37454</v>
      </c>
      <c r="V39" s="278">
        <v>37627</v>
      </c>
    </row>
    <row r="40" spans="2:22" x14ac:dyDescent="0.25">
      <c r="B40" s="270" t="s">
        <v>139</v>
      </c>
      <c r="C40" s="270" t="s">
        <v>183</v>
      </c>
      <c r="D40" s="270" t="s">
        <v>256</v>
      </c>
      <c r="E40" s="270" t="s">
        <v>185</v>
      </c>
      <c r="G40" s="270" t="s">
        <v>199</v>
      </c>
      <c r="H40" s="277">
        <v>7039</v>
      </c>
      <c r="I40" s="270">
        <v>9</v>
      </c>
      <c r="J40" s="278">
        <v>37622</v>
      </c>
      <c r="K40" s="270">
        <v>10.26</v>
      </c>
      <c r="L40" s="270" t="s">
        <v>5</v>
      </c>
      <c r="M40" s="270" t="s">
        <v>185</v>
      </c>
      <c r="N40" s="270" t="s">
        <v>187</v>
      </c>
      <c r="R40" s="270" t="s">
        <v>185</v>
      </c>
      <c r="S40" s="270" t="s">
        <v>188</v>
      </c>
      <c r="T40" s="270" t="s">
        <v>13</v>
      </c>
      <c r="U40" s="278">
        <v>37390</v>
      </c>
      <c r="V40" s="278">
        <v>37636</v>
      </c>
    </row>
    <row r="41" spans="2:22" x14ac:dyDescent="0.25">
      <c r="B41" s="270" t="s">
        <v>140</v>
      </c>
      <c r="C41" s="270" t="s">
        <v>183</v>
      </c>
      <c r="D41" s="270" t="s">
        <v>257</v>
      </c>
      <c r="E41" s="270" t="s">
        <v>185</v>
      </c>
      <c r="G41" s="270" t="s">
        <v>202</v>
      </c>
      <c r="H41" s="277">
        <v>8060</v>
      </c>
      <c r="I41" s="270">
        <v>13</v>
      </c>
      <c r="J41" s="278">
        <v>37601</v>
      </c>
      <c r="K41" s="270">
        <v>2.27</v>
      </c>
      <c r="L41" s="270" t="s">
        <v>5</v>
      </c>
      <c r="M41" s="270" t="s">
        <v>185</v>
      </c>
      <c r="N41" s="270" t="s">
        <v>187</v>
      </c>
      <c r="R41" s="270" t="s">
        <v>185</v>
      </c>
      <c r="S41" s="270" t="s">
        <v>200</v>
      </c>
      <c r="T41" s="270" t="s">
        <v>13</v>
      </c>
      <c r="U41" s="278">
        <v>37540</v>
      </c>
      <c r="V41" s="278">
        <v>37644</v>
      </c>
    </row>
    <row r="42" spans="2:22" x14ac:dyDescent="0.25">
      <c r="B42" s="270" t="s">
        <v>141</v>
      </c>
      <c r="C42" s="270" t="s">
        <v>183</v>
      </c>
      <c r="D42" s="270" t="s">
        <v>258</v>
      </c>
      <c r="E42" s="270" t="s">
        <v>185</v>
      </c>
      <c r="G42" s="270" t="s">
        <v>259</v>
      </c>
      <c r="H42" s="277">
        <v>8873</v>
      </c>
      <c r="I42" s="270">
        <v>5</v>
      </c>
      <c r="J42" s="278">
        <v>37644</v>
      </c>
      <c r="K42" s="270">
        <v>4.53</v>
      </c>
      <c r="L42" s="270" t="s">
        <v>5</v>
      </c>
      <c r="M42" s="270" t="s">
        <v>185</v>
      </c>
      <c r="N42" s="270" t="s">
        <v>187</v>
      </c>
      <c r="R42" s="270" t="s">
        <v>185</v>
      </c>
      <c r="S42" s="270" t="s">
        <v>200</v>
      </c>
      <c r="T42" s="270" t="s">
        <v>13</v>
      </c>
      <c r="U42" s="278">
        <v>37546</v>
      </c>
      <c r="V42" s="278">
        <v>37644</v>
      </c>
    </row>
    <row r="43" spans="2:22" x14ac:dyDescent="0.25">
      <c r="B43" s="270" t="s">
        <v>142</v>
      </c>
      <c r="C43" s="270" t="s">
        <v>183</v>
      </c>
      <c r="D43" s="270" t="s">
        <v>260</v>
      </c>
      <c r="E43" s="270" t="s">
        <v>185</v>
      </c>
      <c r="G43" s="270" t="s">
        <v>261</v>
      </c>
      <c r="H43" s="277">
        <v>8110</v>
      </c>
      <c r="I43" s="270">
        <v>14</v>
      </c>
      <c r="J43" s="278">
        <v>37658</v>
      </c>
      <c r="K43" s="270">
        <v>4.96</v>
      </c>
      <c r="L43" s="270" t="s">
        <v>5</v>
      </c>
      <c r="M43" s="270" t="s">
        <v>185</v>
      </c>
      <c r="N43" s="270" t="s">
        <v>187</v>
      </c>
      <c r="R43" s="270" t="s">
        <v>185</v>
      </c>
      <c r="S43" s="270" t="s">
        <v>200</v>
      </c>
      <c r="T43" s="270" t="s">
        <v>13</v>
      </c>
      <c r="U43" s="278">
        <v>37515</v>
      </c>
      <c r="V43" s="278">
        <v>37658</v>
      </c>
    </row>
    <row r="44" spans="2:22" x14ac:dyDescent="0.25">
      <c r="B44" s="270" t="s">
        <v>143</v>
      </c>
      <c r="C44" s="270" t="s">
        <v>183</v>
      </c>
      <c r="D44" s="270" t="s">
        <v>262</v>
      </c>
      <c r="E44" s="270" t="s">
        <v>185</v>
      </c>
      <c r="G44" s="270" t="s">
        <v>214</v>
      </c>
      <c r="H44" s="277">
        <v>8008</v>
      </c>
      <c r="I44" s="270">
        <v>18</v>
      </c>
      <c r="J44" s="278">
        <v>37663</v>
      </c>
      <c r="K44" s="270">
        <v>2.48</v>
      </c>
      <c r="L44" s="270" t="s">
        <v>5</v>
      </c>
      <c r="M44" s="270" t="s">
        <v>185</v>
      </c>
      <c r="N44" s="270" t="s">
        <v>187</v>
      </c>
      <c r="R44" s="270" t="s">
        <v>185</v>
      </c>
      <c r="S44" s="270" t="s">
        <v>195</v>
      </c>
      <c r="T44" s="270" t="s">
        <v>13</v>
      </c>
      <c r="U44" s="278">
        <v>37567</v>
      </c>
      <c r="V44" s="278">
        <v>37663</v>
      </c>
    </row>
    <row r="45" spans="2:22" x14ac:dyDescent="0.25">
      <c r="B45" s="270" t="s">
        <v>144</v>
      </c>
      <c r="C45" s="270" t="s">
        <v>183</v>
      </c>
      <c r="D45" s="270" t="s">
        <v>263</v>
      </c>
      <c r="E45" s="270" t="s">
        <v>185</v>
      </c>
      <c r="G45" s="270" t="s">
        <v>212</v>
      </c>
      <c r="H45" s="277">
        <v>8302</v>
      </c>
      <c r="I45" s="270">
        <v>20</v>
      </c>
      <c r="J45" s="278">
        <v>37677</v>
      </c>
      <c r="K45" s="270">
        <v>9.94</v>
      </c>
      <c r="L45" s="270" t="s">
        <v>5</v>
      </c>
      <c r="M45" s="270" t="s">
        <v>185</v>
      </c>
      <c r="N45" s="270" t="s">
        <v>187</v>
      </c>
      <c r="R45" s="270" t="s">
        <v>185</v>
      </c>
      <c r="S45" s="270" t="s">
        <v>195</v>
      </c>
      <c r="T45" s="270" t="s">
        <v>13</v>
      </c>
      <c r="U45" s="278">
        <v>37529</v>
      </c>
      <c r="V45" s="278">
        <v>37694</v>
      </c>
    </row>
    <row r="46" spans="2:22" x14ac:dyDescent="0.25">
      <c r="B46" s="270" t="s">
        <v>145</v>
      </c>
      <c r="C46" s="270" t="s">
        <v>183</v>
      </c>
      <c r="D46" s="270" t="s">
        <v>264</v>
      </c>
      <c r="E46" s="270" t="s">
        <v>185</v>
      </c>
      <c r="G46" s="270" t="s">
        <v>265</v>
      </c>
      <c r="H46" s="277">
        <v>7052</v>
      </c>
      <c r="I46" s="270">
        <v>9</v>
      </c>
      <c r="J46" s="278">
        <v>37705</v>
      </c>
      <c r="K46" s="270">
        <v>4.6100000000000003</v>
      </c>
      <c r="L46" s="270" t="s">
        <v>5</v>
      </c>
      <c r="M46" s="270" t="s">
        <v>185</v>
      </c>
      <c r="N46" s="270" t="s">
        <v>187</v>
      </c>
      <c r="R46" s="270" t="s">
        <v>185</v>
      </c>
      <c r="S46" s="270" t="s">
        <v>200</v>
      </c>
      <c r="T46" s="270" t="s">
        <v>13</v>
      </c>
      <c r="U46" s="278">
        <v>37596</v>
      </c>
      <c r="V46" s="278">
        <v>37705</v>
      </c>
    </row>
    <row r="47" spans="2:22" x14ac:dyDescent="0.25">
      <c r="B47" s="270" t="s">
        <v>146</v>
      </c>
      <c r="C47" s="270" t="s">
        <v>183</v>
      </c>
      <c r="D47" s="270" t="s">
        <v>266</v>
      </c>
      <c r="E47" s="270" t="s">
        <v>185</v>
      </c>
      <c r="G47" s="270" t="s">
        <v>267</v>
      </c>
      <c r="H47" s="277">
        <v>8005</v>
      </c>
      <c r="I47" s="270">
        <v>18</v>
      </c>
      <c r="J47" s="278">
        <v>37712</v>
      </c>
      <c r="K47" s="270">
        <v>2.82</v>
      </c>
      <c r="L47" s="270" t="s">
        <v>5</v>
      </c>
      <c r="M47" s="270" t="s">
        <v>185</v>
      </c>
      <c r="N47" s="270" t="s">
        <v>187</v>
      </c>
      <c r="R47" s="270" t="s">
        <v>185</v>
      </c>
      <c r="S47" s="270" t="s">
        <v>188</v>
      </c>
      <c r="T47" s="270" t="s">
        <v>13</v>
      </c>
      <c r="U47" s="278">
        <v>37645</v>
      </c>
      <c r="V47" s="278">
        <v>37727</v>
      </c>
    </row>
    <row r="48" spans="2:22" x14ac:dyDescent="0.25">
      <c r="B48" s="270" t="s">
        <v>147</v>
      </c>
      <c r="C48" s="270" t="s">
        <v>183</v>
      </c>
      <c r="D48" s="270" t="s">
        <v>268</v>
      </c>
      <c r="E48" s="270" t="s">
        <v>185</v>
      </c>
      <c r="G48" s="270" t="s">
        <v>269</v>
      </c>
      <c r="H48" s="277">
        <v>8009</v>
      </c>
      <c r="I48" s="270">
        <v>14</v>
      </c>
      <c r="J48" s="278">
        <v>37739</v>
      </c>
      <c r="K48" s="270">
        <v>4.5199999999999996</v>
      </c>
      <c r="L48" s="270" t="s">
        <v>5</v>
      </c>
      <c r="M48" s="270" t="s">
        <v>185</v>
      </c>
      <c r="N48" s="270" t="s">
        <v>187</v>
      </c>
      <c r="R48" s="270" t="s">
        <v>185</v>
      </c>
      <c r="S48" s="270" t="s">
        <v>195</v>
      </c>
      <c r="T48" s="270" t="s">
        <v>13</v>
      </c>
      <c r="U48" s="278">
        <v>37574</v>
      </c>
      <c r="V48" s="278">
        <v>37739</v>
      </c>
    </row>
    <row r="49" spans="2:22" x14ac:dyDescent="0.25">
      <c r="B49" s="270" t="s">
        <v>148</v>
      </c>
      <c r="C49" s="270" t="s">
        <v>183</v>
      </c>
      <c r="D49" s="270" t="s">
        <v>270</v>
      </c>
      <c r="E49" s="270" t="s">
        <v>185</v>
      </c>
      <c r="G49" s="270" t="s">
        <v>271</v>
      </c>
      <c r="H49" s="277">
        <v>7040</v>
      </c>
      <c r="I49" s="270">
        <v>9</v>
      </c>
      <c r="J49" s="278">
        <v>37712</v>
      </c>
      <c r="K49" s="270">
        <v>2.78</v>
      </c>
      <c r="L49" s="270" t="s">
        <v>5</v>
      </c>
      <c r="M49" s="270" t="s">
        <v>185</v>
      </c>
      <c r="N49" s="270" t="s">
        <v>187</v>
      </c>
      <c r="R49" s="270" t="s">
        <v>185</v>
      </c>
      <c r="S49" s="270" t="s">
        <v>200</v>
      </c>
      <c r="T49" s="270" t="s">
        <v>13</v>
      </c>
      <c r="U49" s="278">
        <v>37573</v>
      </c>
      <c r="V49" s="278">
        <v>37749</v>
      </c>
    </row>
    <row r="50" spans="2:22" x14ac:dyDescent="0.25">
      <c r="B50" s="270" t="s">
        <v>149</v>
      </c>
      <c r="C50" s="270" t="s">
        <v>183</v>
      </c>
      <c r="D50" s="270" t="s">
        <v>272</v>
      </c>
      <c r="E50" s="270" t="s">
        <v>185</v>
      </c>
      <c r="G50" s="270" t="s">
        <v>273</v>
      </c>
      <c r="H50" s="277">
        <v>8525</v>
      </c>
      <c r="I50" s="270">
        <v>12</v>
      </c>
      <c r="J50" s="278">
        <v>37706</v>
      </c>
      <c r="K50" s="270">
        <v>4.79</v>
      </c>
      <c r="L50" s="270" t="s">
        <v>5</v>
      </c>
      <c r="M50" s="270" t="s">
        <v>185</v>
      </c>
      <c r="N50" s="270" t="s">
        <v>187</v>
      </c>
      <c r="R50" s="270" t="s">
        <v>185</v>
      </c>
      <c r="S50" s="270" t="s">
        <v>200</v>
      </c>
      <c r="T50" s="270" t="s">
        <v>13</v>
      </c>
      <c r="U50" s="278">
        <v>37583</v>
      </c>
      <c r="V50" s="278">
        <v>37749</v>
      </c>
    </row>
    <row r="51" spans="2:22" x14ac:dyDescent="0.25">
      <c r="B51" s="270" t="s">
        <v>150</v>
      </c>
      <c r="C51" s="270" t="s">
        <v>183</v>
      </c>
      <c r="D51" s="270" t="s">
        <v>185</v>
      </c>
      <c r="E51" s="270" t="s">
        <v>274</v>
      </c>
      <c r="F51" s="270" t="s">
        <v>275</v>
      </c>
      <c r="G51" s="270" t="s">
        <v>276</v>
      </c>
      <c r="H51" s="277">
        <v>7827</v>
      </c>
      <c r="I51" s="270">
        <v>1</v>
      </c>
      <c r="J51" s="278">
        <v>37752</v>
      </c>
      <c r="K51" s="270">
        <v>4.1900000000000004</v>
      </c>
      <c r="L51" s="270" t="s">
        <v>4</v>
      </c>
      <c r="M51" s="270" t="s">
        <v>185</v>
      </c>
      <c r="N51" s="270" t="s">
        <v>187</v>
      </c>
      <c r="R51" s="270" t="s">
        <v>185</v>
      </c>
      <c r="S51" s="270" t="s">
        <v>188</v>
      </c>
      <c r="T51" s="270" t="s">
        <v>13</v>
      </c>
      <c r="U51" s="278">
        <v>37462</v>
      </c>
      <c r="V51" s="278">
        <v>37752</v>
      </c>
    </row>
    <row r="52" spans="2:22" x14ac:dyDescent="0.25">
      <c r="B52" s="270" t="s">
        <v>151</v>
      </c>
      <c r="C52" s="270" t="s">
        <v>183</v>
      </c>
      <c r="D52" s="270" t="s">
        <v>277</v>
      </c>
      <c r="E52" s="270" t="s">
        <v>185</v>
      </c>
      <c r="G52" s="270" t="s">
        <v>276</v>
      </c>
      <c r="H52" s="277">
        <v>7827</v>
      </c>
      <c r="I52" s="270">
        <v>1</v>
      </c>
      <c r="J52" s="278">
        <v>37750</v>
      </c>
      <c r="K52" s="270">
        <v>8.3800000000000008</v>
      </c>
      <c r="L52" s="270" t="s">
        <v>5</v>
      </c>
      <c r="M52" s="270" t="s">
        <v>185</v>
      </c>
      <c r="N52" s="270" t="s">
        <v>187</v>
      </c>
      <c r="R52" s="270" t="s">
        <v>185</v>
      </c>
      <c r="S52" s="270" t="s">
        <v>188</v>
      </c>
      <c r="T52" s="270" t="s">
        <v>13</v>
      </c>
      <c r="U52" s="278">
        <v>37582</v>
      </c>
      <c r="V52" s="278">
        <v>37752</v>
      </c>
    </row>
    <row r="53" spans="2:22" x14ac:dyDescent="0.25">
      <c r="B53" s="270" t="s">
        <v>152</v>
      </c>
      <c r="C53" s="270" t="s">
        <v>183</v>
      </c>
      <c r="D53" s="270" t="s">
        <v>185</v>
      </c>
      <c r="E53" s="270" t="s">
        <v>274</v>
      </c>
      <c r="F53" s="270" t="s">
        <v>275</v>
      </c>
      <c r="G53" s="270" t="s">
        <v>276</v>
      </c>
      <c r="H53" s="277">
        <v>7827</v>
      </c>
      <c r="I53" s="270">
        <v>1</v>
      </c>
      <c r="J53" s="278">
        <v>37752</v>
      </c>
      <c r="K53" s="270">
        <v>9.77</v>
      </c>
      <c r="L53" s="270" t="s">
        <v>4</v>
      </c>
      <c r="M53" s="270" t="s">
        <v>185</v>
      </c>
      <c r="N53" s="270" t="s">
        <v>187</v>
      </c>
      <c r="R53" s="270" t="s">
        <v>185</v>
      </c>
      <c r="S53" s="270" t="s">
        <v>188</v>
      </c>
      <c r="T53" s="270" t="s">
        <v>13</v>
      </c>
      <c r="U53" s="278">
        <v>37462</v>
      </c>
      <c r="V53" s="278">
        <v>37752</v>
      </c>
    </row>
    <row r="54" spans="2:22" x14ac:dyDescent="0.25">
      <c r="B54" s="270" t="s">
        <v>153</v>
      </c>
      <c r="C54" s="270" t="s">
        <v>183</v>
      </c>
      <c r="D54" s="270" t="s">
        <v>185</v>
      </c>
      <c r="E54" s="270" t="s">
        <v>278</v>
      </c>
      <c r="F54" s="270" t="s">
        <v>279</v>
      </c>
      <c r="G54" s="270" t="s">
        <v>280</v>
      </c>
      <c r="H54" s="277">
        <v>8560</v>
      </c>
      <c r="I54" s="270">
        <v>12</v>
      </c>
      <c r="J54" s="278">
        <v>37764</v>
      </c>
      <c r="K54" s="270">
        <v>479.8</v>
      </c>
      <c r="L54" s="270" t="s">
        <v>4</v>
      </c>
      <c r="M54" s="270" t="s">
        <v>185</v>
      </c>
      <c r="N54" s="270" t="s">
        <v>187</v>
      </c>
      <c r="R54" s="270" t="s">
        <v>185</v>
      </c>
      <c r="S54" s="270" t="s">
        <v>200</v>
      </c>
      <c r="T54" s="270" t="s">
        <v>13</v>
      </c>
      <c r="U54" s="278">
        <v>37477</v>
      </c>
      <c r="V54" s="278">
        <v>37764</v>
      </c>
    </row>
    <row r="55" spans="2:22" x14ac:dyDescent="0.25">
      <c r="B55" s="270" t="s">
        <v>154</v>
      </c>
      <c r="C55" s="270" t="s">
        <v>183</v>
      </c>
      <c r="D55" s="270" t="s">
        <v>281</v>
      </c>
      <c r="E55" s="270" t="s">
        <v>185</v>
      </c>
      <c r="G55" s="270" t="s">
        <v>273</v>
      </c>
      <c r="H55" s="277">
        <v>8525</v>
      </c>
      <c r="I55" s="270">
        <v>12</v>
      </c>
      <c r="J55" s="278">
        <v>37750</v>
      </c>
      <c r="K55" s="270">
        <v>2.8</v>
      </c>
      <c r="L55" s="270" t="s">
        <v>5</v>
      </c>
      <c r="M55" s="270" t="s">
        <v>185</v>
      </c>
      <c r="N55" s="270" t="s">
        <v>187</v>
      </c>
      <c r="R55" s="270" t="s">
        <v>185</v>
      </c>
      <c r="S55" s="270" t="s">
        <v>200</v>
      </c>
      <c r="T55" s="270" t="s">
        <v>13</v>
      </c>
      <c r="U55" s="278">
        <v>37708</v>
      </c>
      <c r="V55" s="278">
        <v>37784</v>
      </c>
    </row>
    <row r="56" spans="2:22" x14ac:dyDescent="0.25">
      <c r="B56" s="270" t="s">
        <v>155</v>
      </c>
      <c r="C56" s="270" t="s">
        <v>183</v>
      </c>
      <c r="D56" s="270" t="s">
        <v>282</v>
      </c>
      <c r="E56" s="270" t="s">
        <v>185</v>
      </c>
      <c r="G56" s="270" t="s">
        <v>211</v>
      </c>
      <c r="H56" s="277">
        <v>7042</v>
      </c>
      <c r="I56" s="270">
        <v>9</v>
      </c>
      <c r="J56" s="278">
        <v>37742</v>
      </c>
      <c r="K56" s="270">
        <v>4.6100000000000003</v>
      </c>
      <c r="L56" s="270" t="s">
        <v>5</v>
      </c>
      <c r="M56" s="270" t="s">
        <v>185</v>
      </c>
      <c r="N56" s="270" t="s">
        <v>187</v>
      </c>
      <c r="R56" s="270" t="s">
        <v>185</v>
      </c>
      <c r="S56" s="270" t="s">
        <v>200</v>
      </c>
      <c r="T56" s="270" t="s">
        <v>13</v>
      </c>
      <c r="U56" s="278">
        <v>37683</v>
      </c>
      <c r="V56" s="278">
        <v>37784</v>
      </c>
    </row>
    <row r="57" spans="2:22" x14ac:dyDescent="0.25">
      <c r="B57" s="270" t="s">
        <v>156</v>
      </c>
      <c r="C57" s="270" t="s">
        <v>183</v>
      </c>
      <c r="D57" s="270" t="s">
        <v>283</v>
      </c>
      <c r="E57" s="270" t="s">
        <v>185</v>
      </c>
      <c r="G57" s="270" t="s">
        <v>284</v>
      </c>
      <c r="H57" s="277">
        <v>7438</v>
      </c>
      <c r="I57" s="270">
        <v>6</v>
      </c>
      <c r="J57" s="278">
        <v>37770</v>
      </c>
      <c r="K57" s="270">
        <v>2.88</v>
      </c>
      <c r="L57" s="270" t="s">
        <v>5</v>
      </c>
      <c r="M57" s="270" t="s">
        <v>185</v>
      </c>
      <c r="N57" s="270" t="s">
        <v>187</v>
      </c>
      <c r="R57" s="270" t="s">
        <v>185</v>
      </c>
      <c r="S57" s="270" t="s">
        <v>188</v>
      </c>
      <c r="T57" s="270" t="s">
        <v>13</v>
      </c>
      <c r="U57" s="278">
        <v>37683</v>
      </c>
      <c r="V57" s="278">
        <v>37813</v>
      </c>
    </row>
    <row r="58" spans="2:22" x14ac:dyDescent="0.25">
      <c r="B58" s="270" t="s">
        <v>157</v>
      </c>
      <c r="C58" s="270" t="s">
        <v>183</v>
      </c>
      <c r="D58" s="270" t="s">
        <v>289</v>
      </c>
      <c r="E58" s="270" t="s">
        <v>185</v>
      </c>
      <c r="G58" s="270" t="s">
        <v>290</v>
      </c>
      <c r="H58" s="277">
        <v>7865</v>
      </c>
      <c r="I58" s="270">
        <v>2</v>
      </c>
      <c r="J58" s="278">
        <v>36739</v>
      </c>
      <c r="K58" s="270">
        <v>4.4000000000000004</v>
      </c>
      <c r="L58" s="270" t="s">
        <v>5</v>
      </c>
      <c r="M58" s="270" t="s">
        <v>185</v>
      </c>
      <c r="N58" s="270" t="s">
        <v>187</v>
      </c>
      <c r="R58" s="270" t="s">
        <v>288</v>
      </c>
      <c r="S58" s="270" t="s">
        <v>188</v>
      </c>
      <c r="T58" s="270" t="s">
        <v>13</v>
      </c>
      <c r="U58" s="278">
        <v>37783</v>
      </c>
      <c r="V58" s="278">
        <v>37923</v>
      </c>
    </row>
    <row r="59" spans="2:22" x14ac:dyDescent="0.25">
      <c r="B59" s="270" t="s">
        <v>158</v>
      </c>
      <c r="C59" s="270" t="s">
        <v>183</v>
      </c>
      <c r="D59" s="270" t="s">
        <v>292</v>
      </c>
      <c r="E59" s="270" t="s">
        <v>185</v>
      </c>
      <c r="G59" s="270" t="s">
        <v>293</v>
      </c>
      <c r="H59" s="277">
        <v>7421</v>
      </c>
      <c r="I59" s="270">
        <v>6</v>
      </c>
      <c r="J59" s="278">
        <v>36739</v>
      </c>
      <c r="K59" s="270">
        <v>2.64</v>
      </c>
      <c r="L59" s="270" t="s">
        <v>5</v>
      </c>
      <c r="M59" s="270" t="s">
        <v>185</v>
      </c>
      <c r="N59" s="270" t="s">
        <v>187</v>
      </c>
      <c r="R59" s="270" t="s">
        <v>288</v>
      </c>
      <c r="S59" s="270" t="s">
        <v>207</v>
      </c>
      <c r="T59" s="270" t="s">
        <v>13</v>
      </c>
      <c r="U59" s="278">
        <v>37852</v>
      </c>
      <c r="V59" s="278">
        <v>37935</v>
      </c>
    </row>
    <row r="60" spans="2:22" x14ac:dyDescent="0.25">
      <c r="B60" s="270" t="s">
        <v>159</v>
      </c>
      <c r="C60" s="270" t="s">
        <v>183</v>
      </c>
      <c r="D60" s="270" t="s">
        <v>294</v>
      </c>
      <c r="E60" s="270" t="s">
        <v>185</v>
      </c>
      <c r="G60" s="270" t="s">
        <v>236</v>
      </c>
      <c r="H60" s="277">
        <v>7825</v>
      </c>
      <c r="I60" s="270">
        <v>2</v>
      </c>
      <c r="J60" s="278">
        <v>36800</v>
      </c>
      <c r="K60" s="270">
        <v>2.31</v>
      </c>
      <c r="L60" s="270" t="s">
        <v>5</v>
      </c>
      <c r="M60" s="270" t="s">
        <v>185</v>
      </c>
      <c r="N60" s="270" t="s">
        <v>187</v>
      </c>
      <c r="R60" s="270" t="s">
        <v>288</v>
      </c>
      <c r="S60" s="270" t="s">
        <v>188</v>
      </c>
      <c r="T60" s="270" t="s">
        <v>13</v>
      </c>
      <c r="U60" s="278">
        <v>37869</v>
      </c>
      <c r="V60" s="278">
        <v>37958</v>
      </c>
    </row>
    <row r="61" spans="2:22" x14ac:dyDescent="0.25">
      <c r="B61" s="270" t="s">
        <v>160</v>
      </c>
      <c r="C61" s="270" t="s">
        <v>183</v>
      </c>
      <c r="D61" s="270" t="s">
        <v>295</v>
      </c>
      <c r="E61" s="270" t="s">
        <v>296</v>
      </c>
      <c r="G61" s="270" t="s">
        <v>236</v>
      </c>
      <c r="H61" s="277">
        <v>7825</v>
      </c>
      <c r="I61" s="270">
        <v>2</v>
      </c>
      <c r="J61" s="278">
        <v>36831</v>
      </c>
      <c r="K61" s="270">
        <v>9.1999999999999993</v>
      </c>
      <c r="L61" s="270" t="s">
        <v>2</v>
      </c>
      <c r="M61" s="270" t="s">
        <v>185</v>
      </c>
      <c r="N61" s="270" t="s">
        <v>187</v>
      </c>
      <c r="R61" s="270" t="s">
        <v>288</v>
      </c>
      <c r="S61" s="270" t="s">
        <v>188</v>
      </c>
      <c r="T61" s="270" t="s">
        <v>13</v>
      </c>
      <c r="U61" s="278">
        <v>37815</v>
      </c>
      <c r="V61" s="278">
        <v>37984</v>
      </c>
    </row>
    <row r="62" spans="2:22" x14ac:dyDescent="0.25">
      <c r="B62" s="270" t="s">
        <v>161</v>
      </c>
      <c r="C62" s="270" t="s">
        <v>183</v>
      </c>
      <c r="D62" s="270" t="s">
        <v>263</v>
      </c>
      <c r="E62" s="270" t="s">
        <v>185</v>
      </c>
      <c r="G62" s="270" t="s">
        <v>212</v>
      </c>
      <c r="H62" s="277">
        <v>8302</v>
      </c>
      <c r="I62" s="270">
        <v>20</v>
      </c>
      <c r="J62" s="278">
        <v>37677</v>
      </c>
      <c r="K62" s="270">
        <v>9.4499999999999993</v>
      </c>
      <c r="L62" s="270" t="s">
        <v>5</v>
      </c>
      <c r="M62" s="270" t="s">
        <v>185</v>
      </c>
      <c r="N62" s="270" t="s">
        <v>187</v>
      </c>
      <c r="R62" s="270" t="s">
        <v>291</v>
      </c>
      <c r="S62" s="270" t="s">
        <v>286</v>
      </c>
      <c r="T62" s="270" t="s">
        <v>13</v>
      </c>
      <c r="U62" s="278">
        <v>38134</v>
      </c>
      <c r="V62" s="278">
        <v>38328</v>
      </c>
    </row>
    <row r="63" spans="2:22" x14ac:dyDescent="0.25">
      <c r="B63" s="270" t="s">
        <v>162</v>
      </c>
      <c r="C63" s="270" t="s">
        <v>183</v>
      </c>
      <c r="D63" s="270" t="s">
        <v>213</v>
      </c>
      <c r="E63" s="270" t="s">
        <v>185</v>
      </c>
      <c r="G63" s="270" t="s">
        <v>285</v>
      </c>
      <c r="H63" s="277">
        <v>8008</v>
      </c>
      <c r="I63" s="270">
        <v>18</v>
      </c>
      <c r="J63" s="278">
        <v>37377</v>
      </c>
      <c r="K63" s="270">
        <v>2.64</v>
      </c>
      <c r="L63" s="270" t="s">
        <v>5</v>
      </c>
      <c r="M63" s="270" t="s">
        <v>185</v>
      </c>
      <c r="N63" s="270" t="s">
        <v>187</v>
      </c>
      <c r="R63" s="270" t="s">
        <v>291</v>
      </c>
      <c r="S63" s="270" t="s">
        <v>286</v>
      </c>
      <c r="T63" s="270" t="s">
        <v>13</v>
      </c>
      <c r="U63" s="278">
        <v>38209</v>
      </c>
      <c r="V63" s="278">
        <v>38335</v>
      </c>
    </row>
    <row r="64" spans="2:22" x14ac:dyDescent="0.25">
      <c r="B64" s="270" t="s">
        <v>163</v>
      </c>
      <c r="C64" s="270" t="s">
        <v>183</v>
      </c>
      <c r="D64" s="270" t="s">
        <v>299</v>
      </c>
      <c r="E64" s="270" t="s">
        <v>300</v>
      </c>
      <c r="G64" s="270" t="s">
        <v>236</v>
      </c>
      <c r="H64" s="277">
        <v>7825</v>
      </c>
      <c r="I64" s="270">
        <v>2</v>
      </c>
      <c r="J64" s="278">
        <v>36831</v>
      </c>
      <c r="K64" s="270">
        <v>1.84</v>
      </c>
      <c r="L64" s="270" t="s">
        <v>2</v>
      </c>
      <c r="M64" s="270" t="s">
        <v>185</v>
      </c>
      <c r="N64" s="270" t="s">
        <v>187</v>
      </c>
      <c r="R64" s="270" t="s">
        <v>288</v>
      </c>
      <c r="S64" s="270" t="s">
        <v>188</v>
      </c>
      <c r="T64" s="270" t="s">
        <v>13</v>
      </c>
      <c r="U64" s="278">
        <v>38330</v>
      </c>
      <c r="V64" s="278">
        <v>38385</v>
      </c>
    </row>
    <row r="65" spans="2:22" x14ac:dyDescent="0.25">
      <c r="B65" s="270" t="s">
        <v>164</v>
      </c>
      <c r="C65" s="270" t="s">
        <v>183</v>
      </c>
      <c r="D65" s="270" t="s">
        <v>297</v>
      </c>
      <c r="E65" s="270" t="s">
        <v>301</v>
      </c>
      <c r="F65" s="270" t="s">
        <v>302</v>
      </c>
      <c r="G65" s="270" t="s">
        <v>298</v>
      </c>
      <c r="H65" s="277">
        <v>8648</v>
      </c>
      <c r="I65" s="270">
        <v>12</v>
      </c>
      <c r="J65" s="278">
        <v>37559</v>
      </c>
      <c r="K65" s="270">
        <v>8.8800000000000008</v>
      </c>
      <c r="L65" s="270" t="s">
        <v>4</v>
      </c>
      <c r="M65" s="270" t="s">
        <v>185</v>
      </c>
      <c r="N65" s="270" t="s">
        <v>187</v>
      </c>
      <c r="R65" s="270" t="s">
        <v>287</v>
      </c>
      <c r="S65" s="270" t="s">
        <v>200</v>
      </c>
      <c r="T65" s="270" t="s">
        <v>13</v>
      </c>
      <c r="U65" s="278">
        <v>37939</v>
      </c>
      <c r="V65" s="278">
        <v>38460</v>
      </c>
    </row>
    <row r="66" spans="2:22" x14ac:dyDescent="0.25">
      <c r="B66" s="270" t="s">
        <v>165</v>
      </c>
      <c r="C66" s="270" t="s">
        <v>183</v>
      </c>
      <c r="D66" s="270" t="s">
        <v>305</v>
      </c>
      <c r="E66" s="270" t="s">
        <v>185</v>
      </c>
      <c r="G66" s="270" t="s">
        <v>273</v>
      </c>
      <c r="H66" s="277">
        <v>8525</v>
      </c>
      <c r="I66" s="270">
        <v>12</v>
      </c>
      <c r="J66" s="278">
        <v>37257</v>
      </c>
      <c r="K66" s="270">
        <v>1.92</v>
      </c>
      <c r="L66" s="270" t="s">
        <v>5</v>
      </c>
      <c r="M66" s="270" t="s">
        <v>185</v>
      </c>
      <c r="N66" s="270" t="s">
        <v>187</v>
      </c>
      <c r="R66" s="270" t="s">
        <v>304</v>
      </c>
      <c r="S66" s="270" t="s">
        <v>188</v>
      </c>
      <c r="T66" s="270" t="s">
        <v>13</v>
      </c>
      <c r="U66" s="278">
        <v>38643</v>
      </c>
      <c r="V66" s="278">
        <v>38996</v>
      </c>
    </row>
    <row r="67" spans="2:22" x14ac:dyDescent="0.25">
      <c r="B67" s="270" t="s">
        <v>166</v>
      </c>
      <c r="C67" s="270" t="s">
        <v>306</v>
      </c>
      <c r="D67" s="270" t="s">
        <v>307</v>
      </c>
      <c r="E67" s="270" t="s">
        <v>308</v>
      </c>
      <c r="F67" s="270" t="s">
        <v>309</v>
      </c>
      <c r="G67" s="270" t="s">
        <v>303</v>
      </c>
      <c r="H67" s="277">
        <v>7310</v>
      </c>
      <c r="I67" s="270">
        <v>8</v>
      </c>
      <c r="J67" s="278">
        <v>37377</v>
      </c>
      <c r="K67" s="270">
        <v>62.7</v>
      </c>
      <c r="L67" s="270" t="s">
        <v>4</v>
      </c>
      <c r="M67" s="270" t="s">
        <v>185</v>
      </c>
      <c r="N67" s="270" t="s">
        <v>187</v>
      </c>
      <c r="R67" s="270" t="s">
        <v>310</v>
      </c>
      <c r="S67" s="270" t="s">
        <v>200</v>
      </c>
      <c r="T67" s="270" t="s">
        <v>13</v>
      </c>
      <c r="U67" s="278">
        <v>39722</v>
      </c>
      <c r="V67" s="278">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72"/>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24" bestFit="1" customWidth="1"/>
    <col min="4" max="4" width="0.88671875" style="5" customWidth="1"/>
    <col min="5" max="5" width="9.109375" style="1" customWidth="1"/>
    <col min="6" max="6" width="11" style="1" bestFit="1" customWidth="1"/>
    <col min="7" max="7" width="10.44140625" style="1" customWidth="1"/>
    <col min="8" max="8" width="11" style="1" bestFit="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95" t="str">
        <f>'Annual Capacity'!A2</f>
        <v>New Jersey Solar Installations as of 07/31/19</v>
      </c>
      <c r="B1" s="395"/>
      <c r="C1" s="395"/>
      <c r="D1" s="395"/>
      <c r="E1" s="395"/>
      <c r="F1" s="395"/>
      <c r="G1" s="395"/>
      <c r="H1" s="395"/>
      <c r="I1" s="395"/>
      <c r="J1" s="395"/>
      <c r="K1" s="395"/>
      <c r="L1" s="395"/>
      <c r="M1" s="395"/>
      <c r="N1" s="301" t="s">
        <v>323</v>
      </c>
      <c r="O1" s="298"/>
      <c r="P1" s="298"/>
      <c r="Q1" s="298"/>
      <c r="R1" s="298"/>
      <c r="S1" s="298"/>
      <c r="T1" s="298"/>
      <c r="U1" s="298"/>
      <c r="V1" s="298"/>
      <c r="W1" s="298"/>
      <c r="X1" s="298"/>
    </row>
    <row r="2" spans="1:24" ht="10.199999999999999" customHeight="1" x14ac:dyDescent="0.3">
      <c r="A2" s="46"/>
      <c r="B2" s="47"/>
      <c r="C2" s="323"/>
      <c r="E2" s="46"/>
      <c r="F2" s="46"/>
      <c r="G2" s="46"/>
      <c r="H2" s="46"/>
      <c r="I2" s="46"/>
      <c r="J2" s="46"/>
      <c r="K2" s="5"/>
      <c r="L2" s="5"/>
      <c r="N2" s="5"/>
      <c r="O2" s="5"/>
      <c r="Q2" s="5"/>
      <c r="R2" s="5"/>
      <c r="T2" s="265"/>
      <c r="U2" s="265"/>
      <c r="V2" s="266"/>
      <c r="X2" s="267"/>
    </row>
    <row r="3" spans="1:24" s="73" customFormat="1" ht="15.6" customHeight="1" x14ac:dyDescent="0.25">
      <c r="A3" s="72"/>
      <c r="B3" s="409" t="s">
        <v>87</v>
      </c>
      <c r="C3" s="409"/>
      <c r="D3" s="23"/>
      <c r="E3" s="377" t="s">
        <v>10</v>
      </c>
      <c r="F3" s="411"/>
      <c r="G3" s="377" t="s">
        <v>10</v>
      </c>
      <c r="H3" s="411"/>
      <c r="I3" s="377" t="s">
        <v>10</v>
      </c>
      <c r="J3" s="411"/>
      <c r="K3" s="379" t="s">
        <v>10</v>
      </c>
      <c r="L3" s="380"/>
      <c r="M3" s="23"/>
      <c r="N3" s="398" t="s">
        <v>86</v>
      </c>
      <c r="O3" s="399"/>
      <c r="P3" s="23"/>
      <c r="Q3" s="389" t="str">
        <f>'Annual Capacity'!S4</f>
        <v>Total of All Projects               as of 07/31/19 (kW)</v>
      </c>
      <c r="R3" s="390"/>
      <c r="S3" s="118"/>
      <c r="T3" s="406" t="str">
        <f>'Annual Capacity'!V3</f>
        <v>Previously Reported through 06/30/19</v>
      </c>
      <c r="U3" s="406"/>
      <c r="V3" s="266"/>
      <c r="W3" s="404" t="str">
        <f>'Annual Capacity'!Y3</f>
        <v>Difference between 06/30/19 and 07/31/19</v>
      </c>
      <c r="X3" s="404"/>
    </row>
    <row r="4" spans="1:24" s="73" customFormat="1" x14ac:dyDescent="0.25">
      <c r="A4" s="74"/>
      <c r="B4" s="410"/>
      <c r="C4" s="410"/>
      <c r="D4" s="23"/>
      <c r="E4" s="402" t="s">
        <v>83</v>
      </c>
      <c r="F4" s="403"/>
      <c r="G4" s="402" t="s">
        <v>88</v>
      </c>
      <c r="H4" s="403"/>
      <c r="I4" s="402" t="s">
        <v>85</v>
      </c>
      <c r="J4" s="403"/>
      <c r="K4" s="407" t="s">
        <v>80</v>
      </c>
      <c r="L4" s="408"/>
      <c r="M4" s="23"/>
      <c r="N4" s="400"/>
      <c r="O4" s="401"/>
      <c r="P4" s="23"/>
      <c r="Q4" s="391"/>
      <c r="R4" s="392"/>
      <c r="S4" s="118"/>
      <c r="T4" s="405"/>
      <c r="U4" s="405"/>
      <c r="V4" s="266"/>
      <c r="W4" s="405"/>
      <c r="X4" s="405"/>
    </row>
    <row r="5" spans="1:24" s="73" customFormat="1" ht="47.4" customHeight="1" x14ac:dyDescent="0.25">
      <c r="A5" s="396" t="s">
        <v>89</v>
      </c>
      <c r="B5" s="144" t="s">
        <v>9</v>
      </c>
      <c r="C5" s="322"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2"/>
      <c r="W5" s="97" t="s">
        <v>8</v>
      </c>
      <c r="X5" s="97" t="s">
        <v>29</v>
      </c>
    </row>
    <row r="6" spans="1:24" s="73" customFormat="1" ht="4.2" customHeight="1" x14ac:dyDescent="0.25">
      <c r="A6" s="396"/>
      <c r="B6" s="96"/>
      <c r="C6" s="321"/>
      <c r="D6" s="96"/>
      <c r="E6" s="96"/>
      <c r="F6" s="96"/>
      <c r="G6" s="96"/>
      <c r="H6" s="96"/>
      <c r="I6" s="96"/>
      <c r="J6" s="96"/>
      <c r="K6" s="96"/>
      <c r="L6" s="96"/>
      <c r="M6" s="91"/>
      <c r="N6" s="91"/>
      <c r="O6" s="91"/>
      <c r="P6" s="24"/>
      <c r="Q6" s="91"/>
      <c r="R6" s="91"/>
      <c r="S6" s="95"/>
      <c r="T6" s="98"/>
      <c r="U6" s="98"/>
      <c r="V6" s="142"/>
      <c r="W6" s="98"/>
      <c r="X6" s="98"/>
    </row>
    <row r="7" spans="1:24" s="73" customFormat="1" x14ac:dyDescent="0.25">
      <c r="A7" s="396"/>
      <c r="B7" s="96"/>
      <c r="C7" s="321"/>
      <c r="D7" s="96"/>
      <c r="E7" s="96"/>
      <c r="F7" s="96"/>
      <c r="G7" s="96"/>
      <c r="H7" s="96"/>
      <c r="I7" s="96"/>
      <c r="J7" s="96"/>
      <c r="K7" s="96"/>
      <c r="L7" s="96"/>
      <c r="M7" s="91"/>
      <c r="N7" s="91"/>
      <c r="O7" s="91"/>
      <c r="P7" s="24"/>
      <c r="Q7" s="91"/>
      <c r="R7" s="91"/>
      <c r="S7" s="95"/>
      <c r="T7" s="98"/>
      <c r="U7" s="98"/>
      <c r="V7" s="142"/>
      <c r="W7" s="98"/>
      <c r="X7" s="98"/>
    </row>
    <row r="8" spans="1:24" ht="14.4" x14ac:dyDescent="0.25">
      <c r="A8" s="173" t="s">
        <v>100</v>
      </c>
      <c r="B8" s="162">
        <f>SUM('Annual Capacity'!$D$7:$D$18)</f>
        <v>11202</v>
      </c>
      <c r="C8" s="326">
        <f>SUM('Annual Capacity'!$E$7:$E$18)</f>
        <v>88111.910999999993</v>
      </c>
      <c r="D8" s="172"/>
      <c r="E8" s="174">
        <f>SUM('Annual Capacity'!$G$7:$G$18)</f>
        <v>1958</v>
      </c>
      <c r="F8" s="175">
        <f>SUM('Annual Capacity'!$H$7:$H$18)</f>
        <v>55677.350000000006</v>
      </c>
      <c r="G8" s="174">
        <f>SUM('Annual Capacity'!$I$7:$I$18)</f>
        <v>803</v>
      </c>
      <c r="H8" s="175">
        <f>SUM('Annual Capacity'!$J$7:$J$18)</f>
        <v>241852.68700000001</v>
      </c>
      <c r="I8" s="174">
        <f>SUM('Annual Capacity'!$K$7:$K$18)</f>
        <v>74</v>
      </c>
      <c r="J8" s="175">
        <f>SUM('Annual Capacity'!$L$7:$L$18)</f>
        <v>147702.36299999998</v>
      </c>
      <c r="K8" s="162">
        <f t="shared" ref="K8:L11" si="0">SUM(E8+G8+I8)</f>
        <v>2835</v>
      </c>
      <c r="L8" s="131">
        <f t="shared" si="0"/>
        <v>445232.4</v>
      </c>
      <c r="M8" s="172"/>
      <c r="N8" s="162">
        <f>SUM('Annual Capacity'!$P$7:$P$18)</f>
        <v>75</v>
      </c>
      <c r="O8" s="128">
        <f>SUM('Annual Capacity'!$Q$7:$Q$18)</f>
        <v>166176.851</v>
      </c>
      <c r="P8" s="120"/>
      <c r="Q8" s="235">
        <f t="shared" ref="Q8:R11" si="1">SUM(B8+K8+N8)</f>
        <v>14112</v>
      </c>
      <c r="R8" s="236">
        <f t="shared" si="1"/>
        <v>699521.16200000001</v>
      </c>
      <c r="S8" s="121"/>
      <c r="T8" s="339">
        <v>14112</v>
      </c>
      <c r="U8" s="340">
        <v>699521.16200000001</v>
      </c>
      <c r="V8" s="142"/>
      <c r="W8" s="184">
        <f t="shared" ref="W8:X11" si="2">SUM(Q8-T8)</f>
        <v>0</v>
      </c>
      <c r="X8" s="185">
        <f t="shared" si="2"/>
        <v>0</v>
      </c>
    </row>
    <row r="9" spans="1:24" ht="14.4" x14ac:dyDescent="0.25">
      <c r="A9" s="176">
        <v>2012</v>
      </c>
      <c r="B9" s="164">
        <f>SUM('Annual Capacity'!$D$19)</f>
        <v>5312</v>
      </c>
      <c r="C9" s="327">
        <f>SUM('Annual Capacity'!$E$19)</f>
        <v>45861.453999999998</v>
      </c>
      <c r="D9" s="172"/>
      <c r="E9" s="177">
        <f>SUM('Annual Capacity'!$G$19)</f>
        <v>627</v>
      </c>
      <c r="F9" s="178">
        <f>SUM('Annual Capacity'!$H$19)</f>
        <v>22302.357</v>
      </c>
      <c r="G9" s="177">
        <f>SUM('Annual Capacity'!$I$19)</f>
        <v>413</v>
      </c>
      <c r="H9" s="178">
        <f>SUM('Annual Capacity'!$J$19)</f>
        <v>120416.802</v>
      </c>
      <c r="I9" s="177">
        <f>SUM('Annual Capacity'!$K$19)</f>
        <v>47</v>
      </c>
      <c r="J9" s="178">
        <f>SUM('Annual Capacity'!$L$19)</f>
        <v>87882.441000000006</v>
      </c>
      <c r="K9" s="164">
        <f t="shared" si="0"/>
        <v>1087</v>
      </c>
      <c r="L9" s="135">
        <f t="shared" si="0"/>
        <v>230601.59999999998</v>
      </c>
      <c r="M9" s="172"/>
      <c r="N9" s="164">
        <f>SUM('Annual Capacity'!$P$19)</f>
        <v>23</v>
      </c>
      <c r="O9" s="134">
        <f>SUM('Annual Capacity'!$Q$19)</f>
        <v>56793.803999999996</v>
      </c>
      <c r="P9" s="120"/>
      <c r="Q9" s="237">
        <f t="shared" si="1"/>
        <v>6422</v>
      </c>
      <c r="R9" s="238">
        <f t="shared" si="1"/>
        <v>333256.85800000001</v>
      </c>
      <c r="S9" s="121"/>
      <c r="T9" s="338">
        <v>6421</v>
      </c>
      <c r="U9" s="337">
        <v>333253.49799999996</v>
      </c>
      <c r="V9" s="142"/>
      <c r="W9" s="186">
        <f t="shared" si="2"/>
        <v>1</v>
      </c>
      <c r="X9" s="187">
        <f t="shared" si="2"/>
        <v>3.3600000000442378</v>
      </c>
    </row>
    <row r="10" spans="1:24" ht="14.4" x14ac:dyDescent="0.25">
      <c r="A10" s="173">
        <v>2013</v>
      </c>
      <c r="B10" s="162">
        <f>SUM('Annual Capacity'!$D$20)</f>
        <v>5964</v>
      </c>
      <c r="C10" s="326">
        <f>SUM('Annual Capacity'!$E$20)</f>
        <v>47990.805999999997</v>
      </c>
      <c r="D10" s="172"/>
      <c r="E10" s="174">
        <f>SUM('Annual Capacity'!$G$20)</f>
        <v>270</v>
      </c>
      <c r="F10" s="175">
        <f>SUM('Annual Capacity'!$H$20)</f>
        <v>10896.834000000001</v>
      </c>
      <c r="G10" s="174">
        <f>SUM('Annual Capacity'!$I$20)</f>
        <v>229</v>
      </c>
      <c r="H10" s="175">
        <f>SUM('Annual Capacity'!$J$20)</f>
        <v>74125.370999999999</v>
      </c>
      <c r="I10" s="174">
        <f>SUM('Annual Capacity'!$K$20)</f>
        <v>26</v>
      </c>
      <c r="J10" s="175">
        <f>SUM('Annual Capacity'!$L$20)</f>
        <v>64412.160000000003</v>
      </c>
      <c r="K10" s="162">
        <f t="shared" si="0"/>
        <v>525</v>
      </c>
      <c r="L10" s="131">
        <f t="shared" si="0"/>
        <v>149434.36499999999</v>
      </c>
      <c r="M10" s="172"/>
      <c r="N10" s="162">
        <f>SUM('Annual Capacity'!$P$20)</f>
        <v>18</v>
      </c>
      <c r="O10" s="128">
        <f>SUM('Annual Capacity'!$Q$20)</f>
        <v>23162.1</v>
      </c>
      <c r="P10" s="120"/>
      <c r="Q10" s="235">
        <f t="shared" si="1"/>
        <v>6507</v>
      </c>
      <c r="R10" s="236">
        <f t="shared" si="1"/>
        <v>220587.27099999998</v>
      </c>
      <c r="S10" s="121"/>
      <c r="T10" s="339">
        <v>6505</v>
      </c>
      <c r="U10" s="340">
        <v>220460.601</v>
      </c>
      <c r="V10" s="142"/>
      <c r="W10" s="184">
        <f t="shared" si="2"/>
        <v>2</v>
      </c>
      <c r="X10" s="185">
        <f t="shared" si="2"/>
        <v>126.6699999999837</v>
      </c>
    </row>
    <row r="11" spans="1:24" ht="14.4" x14ac:dyDescent="0.25">
      <c r="A11" s="173">
        <v>2014</v>
      </c>
      <c r="B11" s="162">
        <f>SUM('Annual Capacity'!$D$21)</f>
        <v>6827</v>
      </c>
      <c r="C11" s="326">
        <f>SUM('Annual Capacity'!$E$21)</f>
        <v>55344.673999999999</v>
      </c>
      <c r="D11" s="172"/>
      <c r="E11" s="174">
        <f>SUM('Annual Capacity'!$G$21)</f>
        <v>115</v>
      </c>
      <c r="F11" s="175">
        <f>SUM('Annual Capacity'!$H$21)</f>
        <v>4269.0140000000001</v>
      </c>
      <c r="G11" s="174">
        <f>SUM('Annual Capacity'!$I$21)</f>
        <v>102</v>
      </c>
      <c r="H11" s="175">
        <f>SUM('Annual Capacity'!$J$21)</f>
        <v>35309.277999999998</v>
      </c>
      <c r="I11" s="174">
        <f>SUM('Annual Capacity'!$K$21)</f>
        <v>10</v>
      </c>
      <c r="J11" s="175">
        <f>SUM('Annual Capacity'!$L$21)</f>
        <v>45163.02</v>
      </c>
      <c r="K11" s="162">
        <f t="shared" si="0"/>
        <v>227</v>
      </c>
      <c r="L11" s="131">
        <f t="shared" si="0"/>
        <v>84741.312000000005</v>
      </c>
      <c r="M11" s="172"/>
      <c r="N11" s="162">
        <f>SUM('Annual Capacity'!$P$21)</f>
        <v>8</v>
      </c>
      <c r="O11" s="128">
        <f>SUM('Annual Capacity'!$Q$21)</f>
        <v>63370.64</v>
      </c>
      <c r="P11" s="120"/>
      <c r="Q11" s="235">
        <f t="shared" si="1"/>
        <v>7062</v>
      </c>
      <c r="R11" s="236">
        <f t="shared" si="1"/>
        <v>203456.62599999999</v>
      </c>
      <c r="S11" s="121"/>
      <c r="T11" s="339">
        <v>7062</v>
      </c>
      <c r="U11" s="340">
        <v>203456.62599999999</v>
      </c>
      <c r="V11" s="142"/>
      <c r="W11" s="184">
        <f t="shared" si="2"/>
        <v>0</v>
      </c>
      <c r="X11" s="185">
        <f t="shared" si="2"/>
        <v>0</v>
      </c>
    </row>
    <row r="12" spans="1:24" s="251" customFormat="1" ht="14.4" x14ac:dyDescent="0.25">
      <c r="A12" s="173">
        <v>2015</v>
      </c>
      <c r="B12" s="162">
        <f>'Annual Capacity'!D22</f>
        <v>12882</v>
      </c>
      <c r="C12" s="326">
        <f>'Annual Capacity'!E22</f>
        <v>101907.98</v>
      </c>
      <c r="D12" s="172"/>
      <c r="E12" s="174">
        <f>'Annual Capacity'!G22</f>
        <v>109</v>
      </c>
      <c r="F12" s="175">
        <f>'Annual Capacity'!H22</f>
        <v>3651.21</v>
      </c>
      <c r="G12" s="174">
        <f>'Annual Capacity'!I22</f>
        <v>86</v>
      </c>
      <c r="H12" s="175">
        <f>'Annual Capacity'!J22</f>
        <v>27254.1</v>
      </c>
      <c r="I12" s="174">
        <f>'Annual Capacity'!K22</f>
        <v>7</v>
      </c>
      <c r="J12" s="175">
        <f>'Annual Capacity'!L22</f>
        <v>21629.63</v>
      </c>
      <c r="K12" s="162">
        <f t="shared" ref="K12" si="3">SUM(E12+G12+I12)</f>
        <v>202</v>
      </c>
      <c r="L12" s="131">
        <f t="shared" ref="L12" si="4">SUM(F12+H12+J12)</f>
        <v>52534.94</v>
      </c>
      <c r="M12" s="172"/>
      <c r="N12" s="162">
        <f>'Annual Capacity'!P22</f>
        <v>8</v>
      </c>
      <c r="O12" s="128">
        <f>'Annual Capacity'!Q22</f>
        <v>41683.64</v>
      </c>
      <c r="P12" s="120"/>
      <c r="Q12" s="235">
        <f t="shared" ref="Q12:Q13" si="5">SUM(B12+K12+N12)</f>
        <v>13092</v>
      </c>
      <c r="R12" s="236">
        <f t="shared" ref="R12:R13" si="6">SUM(C12+L12+O12)</f>
        <v>196126.56</v>
      </c>
      <c r="S12" s="121"/>
      <c r="T12" s="339">
        <v>13089</v>
      </c>
      <c r="U12" s="340">
        <v>196106.03000000003</v>
      </c>
      <c r="V12" s="142"/>
      <c r="W12" s="184">
        <f t="shared" ref="W12" si="7">SUM(Q12-T12)</f>
        <v>3</v>
      </c>
      <c r="X12" s="185">
        <f t="shared" ref="X12" si="8">SUM(R12-U12)</f>
        <v>20.529999999969732</v>
      </c>
    </row>
    <row r="13" spans="1:24" s="5" customFormat="1" ht="14.4" x14ac:dyDescent="0.25">
      <c r="A13" s="173">
        <v>2016</v>
      </c>
      <c r="B13" s="162">
        <f>'Annual Capacity'!D23</f>
        <v>21918</v>
      </c>
      <c r="C13" s="326">
        <f>'Annual Capacity'!E23</f>
        <v>180696.34</v>
      </c>
      <c r="D13" s="172"/>
      <c r="E13" s="174">
        <f>'Annual Capacity'!G23</f>
        <v>204</v>
      </c>
      <c r="F13" s="175">
        <f>'Annual Capacity'!H23</f>
        <v>6236.37</v>
      </c>
      <c r="G13" s="174">
        <f>'Annual Capacity'!I23</f>
        <v>122</v>
      </c>
      <c r="H13" s="175">
        <f>'Annual Capacity'!J23</f>
        <v>42645.64</v>
      </c>
      <c r="I13" s="174">
        <f>'Annual Capacity'!K23</f>
        <v>18</v>
      </c>
      <c r="J13" s="175">
        <f>'Annual Capacity'!L23</f>
        <v>42479.69</v>
      </c>
      <c r="K13" s="162">
        <f t="shared" ref="K13" si="9">SUM(E13+G13+I13)</f>
        <v>344</v>
      </c>
      <c r="L13" s="131">
        <f t="shared" ref="L13" si="10">SUM(F13+H13+J13)</f>
        <v>91361.700000000012</v>
      </c>
      <c r="M13" s="172"/>
      <c r="N13" s="162">
        <f>'Annual Capacity'!P23</f>
        <v>22</v>
      </c>
      <c r="O13" s="326">
        <f>'Annual Capacity'!Q23</f>
        <v>136222.10999999999</v>
      </c>
      <c r="P13" s="133"/>
      <c r="Q13" s="235">
        <f t="shared" si="5"/>
        <v>22284</v>
      </c>
      <c r="R13" s="236">
        <f t="shared" si="6"/>
        <v>408280.15</v>
      </c>
      <c r="S13" s="119"/>
      <c r="T13" s="339">
        <v>22276</v>
      </c>
      <c r="U13" s="340">
        <v>408235.43</v>
      </c>
      <c r="V13" s="142"/>
      <c r="W13" s="184">
        <f t="shared" ref="W13" si="11">SUM(Q13-T13)</f>
        <v>8</v>
      </c>
      <c r="X13" s="185">
        <f t="shared" ref="X13" si="12">SUM(R13-U13)</f>
        <v>44.720000000030268</v>
      </c>
    </row>
    <row r="14" spans="1:24" s="5" customFormat="1" ht="4.2" customHeight="1" thickBot="1" x14ac:dyDescent="0.3">
      <c r="A14" s="146"/>
      <c r="B14" s="122"/>
      <c r="C14" s="325"/>
      <c r="D14" s="133"/>
      <c r="E14" s="136"/>
      <c r="F14" s="325"/>
      <c r="G14" s="136"/>
      <c r="H14" s="325"/>
      <c r="I14" s="136"/>
      <c r="J14" s="325"/>
      <c r="K14" s="136"/>
      <c r="L14" s="124"/>
      <c r="M14" s="133"/>
      <c r="N14" s="136"/>
      <c r="O14" s="325"/>
      <c r="P14" s="133"/>
      <c r="Q14" s="122"/>
      <c r="R14" s="124"/>
      <c r="S14" s="119"/>
      <c r="T14" s="143"/>
      <c r="U14" s="126"/>
      <c r="V14" s="142"/>
      <c r="W14" s="125"/>
      <c r="X14" s="126"/>
    </row>
    <row r="15" spans="1:24" s="149" customFormat="1" ht="15" thickTop="1" thickBot="1" x14ac:dyDescent="0.3">
      <c r="A15" s="155" t="s">
        <v>324</v>
      </c>
      <c r="B15" s="163">
        <f>SUM(B8:B13)</f>
        <v>64105</v>
      </c>
      <c r="C15" s="329">
        <f>SUM(C8:C13)</f>
        <v>519913.16499999992</v>
      </c>
      <c r="D15" s="100"/>
      <c r="E15" s="329">
        <f>SUM(E8:E13)</f>
        <v>3283</v>
      </c>
      <c r="F15" s="329">
        <f>SUM(F8:F13)</f>
        <v>103033.13500000001</v>
      </c>
      <c r="G15" s="329">
        <f t="shared" ref="G15:L15" si="13">SUM(G8:G13)</f>
        <v>1755</v>
      </c>
      <c r="H15" s="329">
        <f t="shared" si="13"/>
        <v>541603.87799999991</v>
      </c>
      <c r="I15" s="329">
        <f t="shared" si="13"/>
        <v>182</v>
      </c>
      <c r="J15" s="329">
        <f t="shared" si="13"/>
        <v>409269.30400000006</v>
      </c>
      <c r="K15" s="329">
        <f t="shared" si="13"/>
        <v>5220</v>
      </c>
      <c r="L15" s="329">
        <f t="shared" si="13"/>
        <v>1053906.317</v>
      </c>
      <c r="M15" s="100"/>
      <c r="N15" s="329">
        <f t="shared" ref="N15:O15" si="14">SUM(N8:N13)</f>
        <v>154</v>
      </c>
      <c r="O15" s="329">
        <f t="shared" si="14"/>
        <v>487409.14500000002</v>
      </c>
      <c r="P15" s="100"/>
      <c r="Q15" s="153">
        <f>SUM(Q8:Q13)</f>
        <v>69479</v>
      </c>
      <c r="R15" s="154">
        <f>SUM(R8:R13)</f>
        <v>2061228.6269999999</v>
      </c>
      <c r="S15" s="147"/>
      <c r="T15" s="159">
        <f>SUM(T8:T13)</f>
        <v>69465</v>
      </c>
      <c r="U15" s="160">
        <f>SUM(U8:U13)</f>
        <v>2061033.3469999998</v>
      </c>
      <c r="V15" s="148"/>
      <c r="W15" s="161">
        <f>SUM(W8:W13)</f>
        <v>14</v>
      </c>
      <c r="X15" s="160">
        <f>SUM(X8:X13)</f>
        <v>195.28000000002794</v>
      </c>
    </row>
    <row r="16" spans="1:24" s="5" customFormat="1" ht="9.6" customHeight="1" thickTop="1" x14ac:dyDescent="0.25">
      <c r="A16" s="146"/>
      <c r="B16" s="122"/>
      <c r="C16" s="325"/>
      <c r="D16" s="133"/>
      <c r="E16" s="136"/>
      <c r="F16" s="123"/>
      <c r="G16" s="136"/>
      <c r="H16" s="123"/>
      <c r="I16" s="136"/>
      <c r="J16" s="123"/>
      <c r="K16" s="136"/>
      <c r="L16" s="124"/>
      <c r="M16" s="133"/>
      <c r="N16" s="136"/>
      <c r="O16" s="123"/>
      <c r="P16" s="133"/>
      <c r="Q16" s="122"/>
      <c r="R16" s="124"/>
      <c r="S16" s="119"/>
      <c r="T16" s="143"/>
      <c r="U16" s="126"/>
      <c r="V16" s="142"/>
      <c r="W16" s="125"/>
      <c r="X16" s="126"/>
    </row>
    <row r="17" spans="1:24" ht="14.4" x14ac:dyDescent="0.25">
      <c r="A17" s="44">
        <v>42736</v>
      </c>
      <c r="B17" s="162">
        <v>2039</v>
      </c>
      <c r="C17" s="326">
        <v>16896.599999999999</v>
      </c>
      <c r="D17" s="120"/>
      <c r="E17" s="268">
        <v>50</v>
      </c>
      <c r="F17" s="348">
        <v>1731.05</v>
      </c>
      <c r="G17" s="268">
        <v>16</v>
      </c>
      <c r="H17" s="130">
        <v>7457.86</v>
      </c>
      <c r="I17" s="268">
        <v>0</v>
      </c>
      <c r="J17" s="130">
        <v>0</v>
      </c>
      <c r="K17" s="127">
        <f t="shared" ref="K17:L17" si="15">SUM(E17+G17+I17)</f>
        <v>66</v>
      </c>
      <c r="L17" s="131">
        <f t="shared" si="15"/>
        <v>9188.91</v>
      </c>
      <c r="M17" s="120"/>
      <c r="N17" s="269">
        <v>1</v>
      </c>
      <c r="O17" s="128">
        <v>7746.05</v>
      </c>
      <c r="P17" s="120"/>
      <c r="Q17" s="235">
        <f t="shared" ref="Q17:R21" si="16">SUM(B17+K17+N17)</f>
        <v>2106</v>
      </c>
      <c r="R17" s="235">
        <f t="shared" si="16"/>
        <v>33831.56</v>
      </c>
      <c r="S17" s="121"/>
      <c r="T17" s="356">
        <v>2104</v>
      </c>
      <c r="U17" s="356">
        <v>33819.040000000001</v>
      </c>
      <c r="V17" s="142"/>
      <c r="W17" s="132">
        <f t="shared" ref="W17:X21" si="17">SUM(Q17-T17)</f>
        <v>2</v>
      </c>
      <c r="X17" s="132">
        <f t="shared" si="17"/>
        <v>12.519999999996799</v>
      </c>
    </row>
    <row r="18" spans="1:24" ht="14.4" x14ac:dyDescent="0.25">
      <c r="A18" s="102">
        <v>42767</v>
      </c>
      <c r="B18" s="162">
        <v>1994</v>
      </c>
      <c r="C18" s="326">
        <v>17011.73</v>
      </c>
      <c r="D18" s="120"/>
      <c r="E18" s="268">
        <v>14</v>
      </c>
      <c r="F18" s="348">
        <v>462.83</v>
      </c>
      <c r="G18" s="268">
        <v>16</v>
      </c>
      <c r="H18" s="130">
        <v>5532.4</v>
      </c>
      <c r="I18" s="268">
        <v>0</v>
      </c>
      <c r="J18" s="130">
        <v>0</v>
      </c>
      <c r="K18" s="127">
        <f t="shared" ref="K18:K24" si="18">SUM(E18+G18+I18)</f>
        <v>30</v>
      </c>
      <c r="L18" s="131">
        <f t="shared" ref="L18:L24" si="19">SUM(F18+H18+J18)</f>
        <v>5995.23</v>
      </c>
      <c r="M18" s="145"/>
      <c r="N18" s="269">
        <v>0</v>
      </c>
      <c r="O18" s="128">
        <v>0</v>
      </c>
      <c r="P18" s="120"/>
      <c r="Q18" s="235">
        <f t="shared" si="16"/>
        <v>2024</v>
      </c>
      <c r="R18" s="235">
        <f t="shared" si="16"/>
        <v>23006.959999999999</v>
      </c>
      <c r="S18" s="121"/>
      <c r="T18" s="356">
        <v>2023</v>
      </c>
      <c r="U18" s="356">
        <v>22998.899999999998</v>
      </c>
      <c r="V18" s="142"/>
      <c r="W18" s="132">
        <f t="shared" si="17"/>
        <v>1</v>
      </c>
      <c r="X18" s="132">
        <f t="shared" si="17"/>
        <v>8.0600000000013097</v>
      </c>
    </row>
    <row r="19" spans="1:24" ht="14.4" x14ac:dyDescent="0.25">
      <c r="A19" s="44">
        <v>42795</v>
      </c>
      <c r="B19" s="162">
        <v>1658</v>
      </c>
      <c r="C19" s="326">
        <v>14527.47</v>
      </c>
      <c r="D19" s="120"/>
      <c r="E19" s="268">
        <v>27</v>
      </c>
      <c r="F19" s="348">
        <v>699.19</v>
      </c>
      <c r="G19" s="268">
        <v>15</v>
      </c>
      <c r="H19" s="130">
        <v>4826.17</v>
      </c>
      <c r="I19" s="268">
        <v>2</v>
      </c>
      <c r="J19" s="130">
        <v>5702.92</v>
      </c>
      <c r="K19" s="127">
        <f t="shared" si="18"/>
        <v>44</v>
      </c>
      <c r="L19" s="131">
        <f t="shared" si="19"/>
        <v>11228.28</v>
      </c>
      <c r="M19" s="120"/>
      <c r="N19" s="269">
        <v>1</v>
      </c>
      <c r="O19" s="128">
        <v>9997.99</v>
      </c>
      <c r="P19" s="120"/>
      <c r="Q19" s="235">
        <f t="shared" si="16"/>
        <v>1703</v>
      </c>
      <c r="R19" s="235">
        <f t="shared" si="16"/>
        <v>35753.74</v>
      </c>
      <c r="S19" s="121"/>
      <c r="T19" s="356">
        <v>1700</v>
      </c>
      <c r="U19" s="356">
        <v>35726.120000000003</v>
      </c>
      <c r="V19" s="142"/>
      <c r="W19" s="132">
        <f t="shared" si="17"/>
        <v>3</v>
      </c>
      <c r="X19" s="132">
        <f t="shared" si="17"/>
        <v>27.619999999995343</v>
      </c>
    </row>
    <row r="20" spans="1:24" ht="14.4" x14ac:dyDescent="0.25">
      <c r="A20" s="44">
        <v>42826</v>
      </c>
      <c r="B20" s="162">
        <v>1195</v>
      </c>
      <c r="C20" s="326">
        <v>10139.780000000001</v>
      </c>
      <c r="D20" s="120"/>
      <c r="E20" s="268">
        <v>9</v>
      </c>
      <c r="F20" s="348">
        <v>403.17</v>
      </c>
      <c r="G20" s="268">
        <v>15</v>
      </c>
      <c r="H20" s="130">
        <v>5884.98</v>
      </c>
      <c r="I20" s="268">
        <v>0</v>
      </c>
      <c r="J20" s="130">
        <v>0</v>
      </c>
      <c r="K20" s="127">
        <f t="shared" si="18"/>
        <v>24</v>
      </c>
      <c r="L20" s="131">
        <f t="shared" si="19"/>
        <v>6288.15</v>
      </c>
      <c r="M20" s="120"/>
      <c r="N20" s="269">
        <v>0</v>
      </c>
      <c r="O20" s="128">
        <v>0</v>
      </c>
      <c r="P20" s="120"/>
      <c r="Q20" s="235">
        <f t="shared" si="16"/>
        <v>1219</v>
      </c>
      <c r="R20" s="235">
        <f t="shared" si="16"/>
        <v>16427.93</v>
      </c>
      <c r="S20" s="121"/>
      <c r="T20" s="356">
        <v>1219</v>
      </c>
      <c r="U20" s="356">
        <v>16427.93</v>
      </c>
      <c r="V20" s="142"/>
      <c r="W20" s="132">
        <f t="shared" si="17"/>
        <v>0</v>
      </c>
      <c r="X20" s="132">
        <f t="shared" si="17"/>
        <v>0</v>
      </c>
    </row>
    <row r="21" spans="1:24" ht="14.4" x14ac:dyDescent="0.25">
      <c r="A21" s="44">
        <v>42856</v>
      </c>
      <c r="B21" s="164">
        <v>1486</v>
      </c>
      <c r="C21" s="326">
        <v>12908.754999999999</v>
      </c>
      <c r="D21" s="120"/>
      <c r="E21" s="268">
        <v>24</v>
      </c>
      <c r="F21" s="348">
        <v>902.96</v>
      </c>
      <c r="G21" s="268">
        <v>7</v>
      </c>
      <c r="H21" s="130">
        <v>1781.04</v>
      </c>
      <c r="I21" s="268">
        <v>1</v>
      </c>
      <c r="J21" s="130">
        <v>1450</v>
      </c>
      <c r="K21" s="127">
        <f t="shared" si="18"/>
        <v>32</v>
      </c>
      <c r="L21" s="131">
        <f t="shared" si="19"/>
        <v>4134</v>
      </c>
      <c r="M21" s="120"/>
      <c r="N21" s="269">
        <v>1</v>
      </c>
      <c r="O21" s="128">
        <v>2496</v>
      </c>
      <c r="P21" s="120"/>
      <c r="Q21" s="235">
        <f t="shared" si="16"/>
        <v>1519</v>
      </c>
      <c r="R21" s="235">
        <f t="shared" si="16"/>
        <v>19538.754999999997</v>
      </c>
      <c r="S21" s="121"/>
      <c r="T21" s="356">
        <v>1518</v>
      </c>
      <c r="U21" s="356">
        <v>19528.315000000002</v>
      </c>
      <c r="V21" s="142"/>
      <c r="W21" s="132">
        <f t="shared" si="17"/>
        <v>1</v>
      </c>
      <c r="X21" s="132">
        <f t="shared" si="17"/>
        <v>10.439999999995052</v>
      </c>
    </row>
    <row r="22" spans="1:24" ht="14.4" x14ac:dyDescent="0.25">
      <c r="A22" s="44">
        <v>42887</v>
      </c>
      <c r="B22" s="164">
        <v>1588</v>
      </c>
      <c r="C22" s="326">
        <v>13330</v>
      </c>
      <c r="D22" s="120"/>
      <c r="E22" s="268">
        <v>9</v>
      </c>
      <c r="F22" s="348">
        <v>405.67</v>
      </c>
      <c r="G22" s="268">
        <v>12</v>
      </c>
      <c r="H22" s="130">
        <v>4309.47</v>
      </c>
      <c r="I22" s="268">
        <v>1</v>
      </c>
      <c r="J22" s="130">
        <v>1035.45</v>
      </c>
      <c r="K22" s="127">
        <f t="shared" si="18"/>
        <v>22</v>
      </c>
      <c r="L22" s="131">
        <f t="shared" si="19"/>
        <v>5750.59</v>
      </c>
      <c r="M22" s="120"/>
      <c r="N22" s="269">
        <v>3</v>
      </c>
      <c r="O22" s="128">
        <v>36512.93</v>
      </c>
      <c r="P22" s="120"/>
      <c r="Q22" s="235">
        <f t="shared" ref="Q22" si="20">SUM(B22+K22+N22)</f>
        <v>1613</v>
      </c>
      <c r="R22" s="235">
        <f t="shared" ref="R22" si="21">SUM(C22+L22+O22)</f>
        <v>55593.520000000004</v>
      </c>
      <c r="S22" s="121"/>
      <c r="T22" s="356">
        <v>1613</v>
      </c>
      <c r="U22" s="356">
        <v>55593.520000000004</v>
      </c>
      <c r="V22" s="142"/>
      <c r="W22" s="132">
        <f t="shared" ref="W22" si="22">SUM(Q22-T22)</f>
        <v>0</v>
      </c>
      <c r="X22" s="132">
        <f t="shared" ref="X22" si="23">SUM(R22-U22)</f>
        <v>0</v>
      </c>
    </row>
    <row r="23" spans="1:24" ht="14.4" x14ac:dyDescent="0.25">
      <c r="A23" s="44">
        <v>42933</v>
      </c>
      <c r="B23" s="164">
        <v>1378</v>
      </c>
      <c r="C23" s="326">
        <v>11793.75</v>
      </c>
      <c r="D23" s="120"/>
      <c r="E23" s="268">
        <v>15</v>
      </c>
      <c r="F23" s="348">
        <v>464.07</v>
      </c>
      <c r="G23" s="268">
        <v>4</v>
      </c>
      <c r="H23" s="130">
        <v>950.86</v>
      </c>
      <c r="I23" s="268">
        <v>0</v>
      </c>
      <c r="J23" s="130">
        <v>0</v>
      </c>
      <c r="K23" s="127">
        <f t="shared" si="18"/>
        <v>19</v>
      </c>
      <c r="L23" s="131">
        <f t="shared" si="19"/>
        <v>1414.93</v>
      </c>
      <c r="M23" s="120"/>
      <c r="N23" s="269">
        <v>0</v>
      </c>
      <c r="O23" s="128">
        <v>0</v>
      </c>
      <c r="P23" s="120"/>
      <c r="Q23" s="235">
        <f t="shared" ref="Q23" si="24">SUM(B23+K23+N23)</f>
        <v>1397</v>
      </c>
      <c r="R23" s="235">
        <f t="shared" ref="R23" si="25">SUM(C23+L23+O23)</f>
        <v>13208.68</v>
      </c>
      <c r="S23" s="121"/>
      <c r="T23" s="356">
        <v>1397</v>
      </c>
      <c r="U23" s="356">
        <v>13208.68</v>
      </c>
      <c r="V23" s="142"/>
      <c r="W23" s="132">
        <f t="shared" ref="W23:W24" si="26">SUM(Q23-T23)</f>
        <v>0</v>
      </c>
      <c r="X23" s="132">
        <f t="shared" ref="X23:X24" si="27">SUM(R23-U23)</f>
        <v>0</v>
      </c>
    </row>
    <row r="24" spans="1:24" ht="14.4" x14ac:dyDescent="0.25">
      <c r="A24" s="44">
        <v>42948</v>
      </c>
      <c r="B24" s="164">
        <v>1459</v>
      </c>
      <c r="C24" s="326">
        <v>12351.96</v>
      </c>
      <c r="D24" s="120"/>
      <c r="E24" s="268">
        <v>29</v>
      </c>
      <c r="F24" s="348">
        <v>962.74</v>
      </c>
      <c r="G24" s="268">
        <v>18</v>
      </c>
      <c r="H24" s="130">
        <v>7358.6</v>
      </c>
      <c r="I24" s="268">
        <v>1</v>
      </c>
      <c r="J24" s="130">
        <v>7509.24</v>
      </c>
      <c r="K24" s="127">
        <f t="shared" si="18"/>
        <v>48</v>
      </c>
      <c r="L24" s="131">
        <f t="shared" si="19"/>
        <v>15830.58</v>
      </c>
      <c r="M24" s="120"/>
      <c r="N24" s="269">
        <v>0</v>
      </c>
      <c r="O24" s="128">
        <v>0</v>
      </c>
      <c r="P24" s="120"/>
      <c r="Q24" s="235">
        <f t="shared" ref="Q24" si="28">SUM(B24+K24+N24)</f>
        <v>1507</v>
      </c>
      <c r="R24" s="235">
        <f t="shared" ref="R24" si="29">SUM(C24+L24+O24)</f>
        <v>28182.54</v>
      </c>
      <c r="S24" s="121"/>
      <c r="T24" s="356">
        <v>1507</v>
      </c>
      <c r="U24" s="356">
        <v>28182.54</v>
      </c>
      <c r="V24" s="142"/>
      <c r="W24" s="132">
        <f t="shared" si="26"/>
        <v>0</v>
      </c>
      <c r="X24" s="132">
        <f t="shared" si="27"/>
        <v>0</v>
      </c>
    </row>
    <row r="25" spans="1:24" s="251" customFormat="1" ht="14.4" x14ac:dyDescent="0.25">
      <c r="A25" s="44">
        <v>42979</v>
      </c>
      <c r="B25" s="164">
        <v>1567</v>
      </c>
      <c r="C25" s="326">
        <v>13417.95</v>
      </c>
      <c r="D25" s="120"/>
      <c r="E25" s="268">
        <v>21</v>
      </c>
      <c r="F25" s="348">
        <v>1011.42</v>
      </c>
      <c r="G25" s="268">
        <v>10</v>
      </c>
      <c r="H25" s="130">
        <v>3297.47</v>
      </c>
      <c r="I25" s="268">
        <v>5</v>
      </c>
      <c r="J25" s="130">
        <v>8217.8799999999992</v>
      </c>
      <c r="K25" s="127">
        <f t="shared" ref="K25" si="30">SUM(E25+G25+I25)</f>
        <v>36</v>
      </c>
      <c r="L25" s="131">
        <f t="shared" ref="L25" si="31">SUM(F25+H25+J25)</f>
        <v>12526.769999999999</v>
      </c>
      <c r="M25" s="120"/>
      <c r="N25" s="269">
        <v>0</v>
      </c>
      <c r="O25" s="128">
        <v>0</v>
      </c>
      <c r="P25" s="120"/>
      <c r="Q25" s="235">
        <f t="shared" ref="Q25" si="32">SUM(B25+K25+N25)</f>
        <v>1603</v>
      </c>
      <c r="R25" s="235">
        <f t="shared" ref="R25" si="33">SUM(C25+L25+O25)</f>
        <v>25944.720000000001</v>
      </c>
      <c r="S25" s="121"/>
      <c r="T25" s="356">
        <v>1603</v>
      </c>
      <c r="U25" s="356">
        <v>25943.43</v>
      </c>
      <c r="V25" s="142"/>
      <c r="W25" s="132">
        <f t="shared" ref="W25" si="34">SUM(Q25-T25)</f>
        <v>0</v>
      </c>
      <c r="X25" s="132">
        <f t="shared" ref="X25" si="35">SUM(R25-U25)</f>
        <v>1.2900000000008731</v>
      </c>
    </row>
    <row r="26" spans="1:24" s="251" customFormat="1" ht="14.4" x14ac:dyDescent="0.25">
      <c r="A26" s="44">
        <v>43009</v>
      </c>
      <c r="B26" s="164">
        <v>1463</v>
      </c>
      <c r="C26" s="326">
        <v>12507.61</v>
      </c>
      <c r="D26" s="120"/>
      <c r="E26" s="268">
        <v>19</v>
      </c>
      <c r="F26" s="348">
        <v>532.16999999999996</v>
      </c>
      <c r="G26" s="268">
        <v>17</v>
      </c>
      <c r="H26" s="130">
        <v>5924.12</v>
      </c>
      <c r="I26" s="268">
        <v>2</v>
      </c>
      <c r="J26" s="130">
        <v>10819.84</v>
      </c>
      <c r="K26" s="127">
        <f t="shared" ref="K26" si="36">SUM(E26+G26+I26)</f>
        <v>38</v>
      </c>
      <c r="L26" s="131">
        <f t="shared" ref="L26" si="37">SUM(F26+H26+J26)</f>
        <v>17276.13</v>
      </c>
      <c r="M26" s="120"/>
      <c r="N26" s="269">
        <v>0</v>
      </c>
      <c r="O26" s="128">
        <v>0</v>
      </c>
      <c r="P26" s="120"/>
      <c r="Q26" s="235">
        <f t="shared" ref="Q26" si="38">SUM(B26+K26+N26)</f>
        <v>1501</v>
      </c>
      <c r="R26" s="235">
        <f t="shared" ref="R26" si="39">SUM(C26+L26+O26)</f>
        <v>29783.74</v>
      </c>
      <c r="S26" s="121"/>
      <c r="T26" s="356">
        <v>1501</v>
      </c>
      <c r="U26" s="356">
        <v>29783.74</v>
      </c>
      <c r="V26" s="142"/>
      <c r="W26" s="132">
        <f t="shared" ref="W26" si="40">SUM(Q26-T26)</f>
        <v>0</v>
      </c>
      <c r="X26" s="132">
        <f t="shared" ref="X26" si="41">SUM(R26-U26)</f>
        <v>0</v>
      </c>
    </row>
    <row r="27" spans="1:24" s="251" customFormat="1" ht="14.4" x14ac:dyDescent="0.25">
      <c r="A27" s="44">
        <v>43040</v>
      </c>
      <c r="B27" s="164">
        <v>1424</v>
      </c>
      <c r="C27" s="326">
        <v>12741.52</v>
      </c>
      <c r="D27" s="120"/>
      <c r="E27" s="268">
        <v>19</v>
      </c>
      <c r="F27" s="348">
        <v>634.09</v>
      </c>
      <c r="G27" s="268">
        <v>12</v>
      </c>
      <c r="H27" s="130">
        <v>3494.65</v>
      </c>
      <c r="I27" s="268">
        <v>4</v>
      </c>
      <c r="J27" s="130">
        <v>10600.68</v>
      </c>
      <c r="K27" s="127">
        <f t="shared" ref="K27" si="42">SUM(E27+G27+I27)</f>
        <v>35</v>
      </c>
      <c r="L27" s="131">
        <f t="shared" ref="L27" si="43">SUM(F27+H27+J27)</f>
        <v>14729.42</v>
      </c>
      <c r="M27" s="120"/>
      <c r="N27" s="269">
        <v>1</v>
      </c>
      <c r="O27" s="128">
        <v>403.92</v>
      </c>
      <c r="P27" s="120"/>
      <c r="Q27" s="235">
        <f t="shared" ref="Q27" si="44">SUM(B27+K27+N27)</f>
        <v>1460</v>
      </c>
      <c r="R27" s="235">
        <f t="shared" ref="R27" si="45">SUM(C27+L27+O27)</f>
        <v>27874.86</v>
      </c>
      <c r="S27" s="121"/>
      <c r="T27" s="356">
        <v>1460</v>
      </c>
      <c r="U27" s="356">
        <v>27874.86</v>
      </c>
      <c r="V27" s="142"/>
      <c r="W27" s="132">
        <f t="shared" ref="W27" si="46">SUM(Q27-T27)</f>
        <v>0</v>
      </c>
      <c r="X27" s="132">
        <f t="shared" ref="X27" si="47">SUM(R27-U27)</f>
        <v>0</v>
      </c>
    </row>
    <row r="28" spans="1:24" s="251" customFormat="1" ht="14.4" x14ac:dyDescent="0.25">
      <c r="A28" s="44">
        <v>43070</v>
      </c>
      <c r="B28" s="164">
        <v>1352</v>
      </c>
      <c r="C28" s="326">
        <v>12074.59</v>
      </c>
      <c r="D28" s="120"/>
      <c r="E28" s="268">
        <v>36</v>
      </c>
      <c r="F28" s="348">
        <v>1089.51</v>
      </c>
      <c r="G28" s="268">
        <v>29</v>
      </c>
      <c r="H28" s="130">
        <v>12750.77</v>
      </c>
      <c r="I28" s="268">
        <v>6</v>
      </c>
      <c r="J28" s="130">
        <v>12382.48</v>
      </c>
      <c r="K28" s="127">
        <f t="shared" ref="K28" si="48">SUM(E28+G28+I28)</f>
        <v>71</v>
      </c>
      <c r="L28" s="131">
        <f t="shared" ref="L28" si="49">SUM(F28+H28+J28)</f>
        <v>26222.760000000002</v>
      </c>
      <c r="M28" s="120"/>
      <c r="N28" s="269">
        <v>1</v>
      </c>
      <c r="O28" s="128">
        <v>2972.74</v>
      </c>
      <c r="P28" s="120"/>
      <c r="Q28" s="235">
        <f t="shared" ref="Q28" si="50">SUM(B28+K28+N28)</f>
        <v>1424</v>
      </c>
      <c r="R28" s="235">
        <f t="shared" ref="R28" si="51">SUM(C28+L28+O28)</f>
        <v>41270.090000000004</v>
      </c>
      <c r="S28" s="121"/>
      <c r="T28" s="356">
        <v>1423</v>
      </c>
      <c r="U28" s="356">
        <v>41254.69</v>
      </c>
      <c r="V28" s="142"/>
      <c r="W28" s="132">
        <f t="shared" ref="W28" si="52">SUM(Q28-T28)</f>
        <v>1</v>
      </c>
      <c r="X28" s="132">
        <f t="shared" ref="X28" si="53">SUM(R28-U28)</f>
        <v>15.400000000001455</v>
      </c>
    </row>
    <row r="29" spans="1:24" ht="5.4" customHeight="1" thickBot="1" x14ac:dyDescent="0.3">
      <c r="A29" s="146"/>
      <c r="B29" s="122"/>
      <c r="C29" s="325"/>
      <c r="D29" s="133"/>
      <c r="E29" s="136"/>
      <c r="F29" s="325"/>
      <c r="G29" s="136"/>
      <c r="H29" s="325"/>
      <c r="I29" s="136"/>
      <c r="J29" s="325"/>
      <c r="K29" s="136"/>
      <c r="L29" s="124"/>
      <c r="M29" s="133"/>
      <c r="N29" s="136"/>
      <c r="O29" s="123"/>
      <c r="P29" s="133"/>
      <c r="Q29" s="122"/>
      <c r="R29" s="124"/>
      <c r="S29" s="119"/>
      <c r="T29" s="143"/>
      <c r="U29" s="126"/>
      <c r="V29" s="142"/>
      <c r="W29" s="125"/>
      <c r="X29" s="126"/>
    </row>
    <row r="30" spans="1:24" s="5" customFormat="1" ht="15" thickTop="1" thickBot="1" x14ac:dyDescent="0.3">
      <c r="A30" s="155" t="s">
        <v>99</v>
      </c>
      <c r="B30" s="163">
        <f>SUM(B17:B28)</f>
        <v>18603</v>
      </c>
      <c r="C30" s="328">
        <f>SUM(C17:C28)</f>
        <v>159701.715</v>
      </c>
      <c r="D30" s="100"/>
      <c r="E30" s="257">
        <f>SUM(E17:E28)</f>
        <v>272</v>
      </c>
      <c r="F30" s="257">
        <f t="shared" ref="F30:J30" si="54">SUM(F17:F28)</f>
        <v>9298.8700000000008</v>
      </c>
      <c r="G30" s="257">
        <f t="shared" si="54"/>
        <v>171</v>
      </c>
      <c r="H30" s="257">
        <f t="shared" si="54"/>
        <v>63568.390000000014</v>
      </c>
      <c r="I30" s="257">
        <f t="shared" si="54"/>
        <v>22</v>
      </c>
      <c r="J30" s="257">
        <f t="shared" si="54"/>
        <v>57718.490000000005</v>
      </c>
      <c r="K30" s="150">
        <f>SUM(K17:K28)</f>
        <v>465</v>
      </c>
      <c r="L30" s="329">
        <f>SUM(L17:L28)</f>
        <v>130585.75</v>
      </c>
      <c r="M30" s="100"/>
      <c r="N30" s="152">
        <f>SUM(N17:N28)</f>
        <v>8</v>
      </c>
      <c r="O30" s="151">
        <f>SUM(O17:O28)</f>
        <v>60129.63</v>
      </c>
      <c r="P30" s="100"/>
      <c r="Q30" s="153">
        <f>SUM(Q17:Q28)</f>
        <v>19076</v>
      </c>
      <c r="R30" s="154">
        <f>SUM(R17:R28)</f>
        <v>350417.09500000003</v>
      </c>
      <c r="S30" s="147"/>
      <c r="T30" s="159">
        <f>SUM(T17:T28)</f>
        <v>19068</v>
      </c>
      <c r="U30" s="160">
        <f>SUM(U17:U28)</f>
        <v>350341.76500000001</v>
      </c>
      <c r="V30" s="148"/>
      <c r="W30" s="161">
        <f>SUM(W17:W28)</f>
        <v>8</v>
      </c>
      <c r="X30" s="160">
        <f>SUM(X17:X28)</f>
        <v>75.329999999990832</v>
      </c>
    </row>
    <row r="31" spans="1:24" s="5" customFormat="1" ht="9.6" customHeight="1" thickTop="1" x14ac:dyDescent="0.25">
      <c r="A31" s="146"/>
      <c r="B31" s="122"/>
      <c r="C31" s="325"/>
      <c r="D31" s="133"/>
      <c r="E31" s="136"/>
      <c r="F31" s="123"/>
      <c r="G31" s="136"/>
      <c r="H31" s="123"/>
      <c r="I31" s="136"/>
      <c r="J31" s="123"/>
      <c r="K31" s="136"/>
      <c r="L31" s="124"/>
      <c r="M31" s="133"/>
      <c r="N31" s="136"/>
      <c r="O31" s="123"/>
      <c r="P31" s="133"/>
      <c r="Q31" s="122"/>
      <c r="R31" s="124"/>
      <c r="S31" s="119"/>
      <c r="T31" s="143"/>
      <c r="U31" s="126"/>
      <c r="V31" s="142"/>
      <c r="W31" s="125"/>
      <c r="X31" s="126"/>
    </row>
    <row r="32" spans="1:24" s="251" customFormat="1" ht="14.4" x14ac:dyDescent="0.25">
      <c r="A32" s="44">
        <v>43101</v>
      </c>
      <c r="B32" s="162">
        <v>1376</v>
      </c>
      <c r="C32" s="326">
        <v>12049.11</v>
      </c>
      <c r="D32" s="120"/>
      <c r="E32" s="268">
        <v>36</v>
      </c>
      <c r="F32" s="130">
        <v>1068.5999999999999</v>
      </c>
      <c r="G32" s="268">
        <v>25</v>
      </c>
      <c r="H32" s="130">
        <v>8452.56</v>
      </c>
      <c r="I32" s="268">
        <v>2</v>
      </c>
      <c r="J32" s="130">
        <v>3019.68</v>
      </c>
      <c r="K32" s="127">
        <f t="shared" ref="K32:L34" si="55">SUM(E32+G32+I32)</f>
        <v>63</v>
      </c>
      <c r="L32" s="131">
        <f t="shared" si="55"/>
        <v>12540.84</v>
      </c>
      <c r="M32" s="120"/>
      <c r="N32" s="269">
        <v>0</v>
      </c>
      <c r="O32" s="128">
        <v>0</v>
      </c>
      <c r="P32" s="120"/>
      <c r="Q32" s="235">
        <f t="shared" ref="Q32:R34" si="56">SUM(B32+K32+N32)</f>
        <v>1439</v>
      </c>
      <c r="R32" s="235">
        <f t="shared" si="56"/>
        <v>24589.95</v>
      </c>
      <c r="S32" s="121"/>
      <c r="T32" s="356">
        <v>1440</v>
      </c>
      <c r="U32" s="356">
        <v>24605.35</v>
      </c>
      <c r="V32" s="142"/>
      <c r="W32" s="132">
        <f t="shared" ref="W32" si="57">SUM(Q32-T32)</f>
        <v>-1</v>
      </c>
      <c r="X32" s="132">
        <f t="shared" ref="X32" si="58">SUM(R32-U32)</f>
        <v>-15.399999999997817</v>
      </c>
    </row>
    <row r="33" spans="1:24" s="251" customFormat="1" ht="14.4" x14ac:dyDescent="0.25">
      <c r="A33" s="44">
        <v>43132</v>
      </c>
      <c r="B33" s="162">
        <v>1365</v>
      </c>
      <c r="C33" s="326">
        <v>11579.94</v>
      </c>
      <c r="D33" s="120"/>
      <c r="E33" s="268">
        <v>30</v>
      </c>
      <c r="F33" s="130">
        <v>1033.77</v>
      </c>
      <c r="G33" s="268">
        <v>26</v>
      </c>
      <c r="H33" s="130">
        <v>10538.59</v>
      </c>
      <c r="I33" s="268">
        <v>0</v>
      </c>
      <c r="J33" s="130">
        <v>0</v>
      </c>
      <c r="K33" s="127">
        <f t="shared" si="55"/>
        <v>56</v>
      </c>
      <c r="L33" s="131">
        <f t="shared" si="55"/>
        <v>11572.36</v>
      </c>
      <c r="M33" s="120"/>
      <c r="N33" s="269">
        <v>0</v>
      </c>
      <c r="O33" s="128">
        <v>0</v>
      </c>
      <c r="P33" s="120"/>
      <c r="Q33" s="235">
        <f t="shared" si="56"/>
        <v>1421</v>
      </c>
      <c r="R33" s="235">
        <f t="shared" si="56"/>
        <v>23152.300000000003</v>
      </c>
      <c r="S33" s="121"/>
      <c r="T33" s="356">
        <v>1420</v>
      </c>
      <c r="U33" s="356">
        <v>23147.82</v>
      </c>
      <c r="V33" s="142"/>
      <c r="W33" s="132">
        <f t="shared" ref="W33" si="59">SUM(Q33-T33)</f>
        <v>1</v>
      </c>
      <c r="X33" s="132">
        <f t="shared" ref="X33" si="60">SUM(R33-U33)</f>
        <v>4.4800000000032014</v>
      </c>
    </row>
    <row r="34" spans="1:24" s="251" customFormat="1" ht="14.4" x14ac:dyDescent="0.25">
      <c r="A34" s="44">
        <v>43160</v>
      </c>
      <c r="B34" s="162">
        <v>1179</v>
      </c>
      <c r="C34" s="326">
        <v>10124.299999999999</v>
      </c>
      <c r="D34" s="120"/>
      <c r="E34" s="268">
        <v>17</v>
      </c>
      <c r="F34" s="130">
        <v>624.28</v>
      </c>
      <c r="G34" s="268">
        <v>8</v>
      </c>
      <c r="H34" s="130">
        <v>2548.0700000000002</v>
      </c>
      <c r="I34" s="268">
        <v>1</v>
      </c>
      <c r="J34" s="130">
        <v>4039.2</v>
      </c>
      <c r="K34" s="127">
        <f t="shared" si="55"/>
        <v>26</v>
      </c>
      <c r="L34" s="131">
        <f t="shared" si="55"/>
        <v>7211.55</v>
      </c>
      <c r="M34" s="120"/>
      <c r="N34" s="269">
        <v>0</v>
      </c>
      <c r="O34" s="128">
        <v>0</v>
      </c>
      <c r="P34" s="120"/>
      <c r="Q34" s="235">
        <f t="shared" si="56"/>
        <v>1205</v>
      </c>
      <c r="R34" s="235">
        <f t="shared" si="56"/>
        <v>17335.849999999999</v>
      </c>
      <c r="S34" s="121"/>
      <c r="T34" s="356">
        <v>1203</v>
      </c>
      <c r="U34" s="356">
        <v>17311.5</v>
      </c>
      <c r="V34" s="142"/>
      <c r="W34" s="132">
        <f t="shared" ref="W34" si="61">SUM(Q34-T34)</f>
        <v>2</v>
      </c>
      <c r="X34" s="132">
        <f t="shared" ref="X34" si="62">SUM(R34-U34)</f>
        <v>24.349999999998545</v>
      </c>
    </row>
    <row r="35" spans="1:24" s="251" customFormat="1" ht="14.4" x14ac:dyDescent="0.25">
      <c r="A35" s="44">
        <v>43191</v>
      </c>
      <c r="B35" s="162">
        <v>1529</v>
      </c>
      <c r="C35" s="326">
        <v>12958.28</v>
      </c>
      <c r="D35" s="120"/>
      <c r="E35" s="268">
        <v>22</v>
      </c>
      <c r="F35" s="130">
        <v>926.38</v>
      </c>
      <c r="G35" s="268">
        <v>20</v>
      </c>
      <c r="H35" s="130">
        <v>7907.69</v>
      </c>
      <c r="I35" s="268">
        <v>1</v>
      </c>
      <c r="J35" s="130">
        <v>1228.8</v>
      </c>
      <c r="K35" s="127">
        <f t="shared" ref="K35" si="63">SUM(E35+G35+I35)</f>
        <v>43</v>
      </c>
      <c r="L35" s="131">
        <f t="shared" ref="L35" si="64">SUM(F35+H35+J35)</f>
        <v>10062.869999999999</v>
      </c>
      <c r="M35" s="120"/>
      <c r="N35" s="269">
        <v>0</v>
      </c>
      <c r="O35" s="128">
        <v>0</v>
      </c>
      <c r="P35" s="120"/>
      <c r="Q35" s="235">
        <f t="shared" ref="Q35" si="65">SUM(B35+K35+N35)</f>
        <v>1572</v>
      </c>
      <c r="R35" s="235">
        <f t="shared" ref="R35" si="66">SUM(C35+L35+O35)</f>
        <v>23021.15</v>
      </c>
      <c r="S35" s="121"/>
      <c r="T35" s="356">
        <v>1572</v>
      </c>
      <c r="U35" s="356">
        <v>23021.15</v>
      </c>
      <c r="V35" s="142"/>
      <c r="W35" s="132">
        <f t="shared" ref="W35" si="67">SUM(Q35-T35)</f>
        <v>0</v>
      </c>
      <c r="X35" s="132">
        <f t="shared" ref="X35" si="68">SUM(R35-U35)</f>
        <v>0</v>
      </c>
    </row>
    <row r="36" spans="1:24" s="251" customFormat="1" ht="14.4" x14ac:dyDescent="0.25">
      <c r="A36" s="44">
        <v>43221</v>
      </c>
      <c r="B36" s="162">
        <v>1331</v>
      </c>
      <c r="C36" s="326">
        <v>11682.97</v>
      </c>
      <c r="D36" s="120"/>
      <c r="E36" s="268">
        <v>28</v>
      </c>
      <c r="F36" s="130">
        <v>1006.92</v>
      </c>
      <c r="G36" s="268">
        <v>15</v>
      </c>
      <c r="H36" s="130">
        <v>5387.83</v>
      </c>
      <c r="I36" s="268">
        <v>4</v>
      </c>
      <c r="J36" s="130">
        <v>7229.43</v>
      </c>
      <c r="K36" s="127">
        <f t="shared" ref="K36" si="69">SUM(E36+G36+I36)</f>
        <v>47</v>
      </c>
      <c r="L36" s="131">
        <f t="shared" ref="L36" si="70">SUM(F36+H36+J36)</f>
        <v>13624.18</v>
      </c>
      <c r="M36" s="120"/>
      <c r="N36" s="269">
        <v>1</v>
      </c>
      <c r="O36" s="128">
        <v>9997.65</v>
      </c>
      <c r="P36" s="120"/>
      <c r="Q36" s="235">
        <f t="shared" ref="Q36" si="71">SUM(B36+K36+N36)</f>
        <v>1379</v>
      </c>
      <c r="R36" s="235">
        <f t="shared" ref="R36" si="72">SUM(C36+L36+O36)</f>
        <v>35304.800000000003</v>
      </c>
      <c r="S36" s="121"/>
      <c r="T36" s="356">
        <v>1378</v>
      </c>
      <c r="U36" s="356">
        <v>35300.950000000004</v>
      </c>
      <c r="V36" s="142"/>
      <c r="W36" s="132">
        <f t="shared" ref="W36" si="73">SUM(Q36-T36)</f>
        <v>1</v>
      </c>
      <c r="X36" s="132">
        <f t="shared" ref="X36" si="74">SUM(R36-U36)</f>
        <v>3.8499999999985448</v>
      </c>
    </row>
    <row r="37" spans="1:24" s="251" customFormat="1" ht="14.4" x14ac:dyDescent="0.25">
      <c r="A37" s="44">
        <v>43252</v>
      </c>
      <c r="B37" s="162">
        <v>1739</v>
      </c>
      <c r="C37" s="326">
        <v>14925.85</v>
      </c>
      <c r="D37" s="120"/>
      <c r="E37" s="129">
        <v>21</v>
      </c>
      <c r="F37" s="130">
        <v>630.23</v>
      </c>
      <c r="G37" s="129">
        <v>16</v>
      </c>
      <c r="H37" s="130">
        <v>5599.44</v>
      </c>
      <c r="I37" s="129">
        <v>4</v>
      </c>
      <c r="J37" s="130">
        <v>7999.48</v>
      </c>
      <c r="K37" s="127">
        <f t="shared" ref="K37" si="75">SUM(E37+G37+I37)</f>
        <v>41</v>
      </c>
      <c r="L37" s="131">
        <f t="shared" ref="L37" si="76">SUM(F37+H37+J37)</f>
        <v>14229.15</v>
      </c>
      <c r="M37" s="120"/>
      <c r="N37" s="127">
        <v>1</v>
      </c>
      <c r="O37" s="128">
        <v>12998.7</v>
      </c>
      <c r="P37" s="120"/>
      <c r="Q37" s="235">
        <f t="shared" ref="Q37" si="77">SUM(B37+K37+N37)</f>
        <v>1781</v>
      </c>
      <c r="R37" s="235">
        <f t="shared" ref="R37" si="78">SUM(C37+L37+O37)</f>
        <v>42153.7</v>
      </c>
      <c r="S37" s="121"/>
      <c r="T37" s="356">
        <v>1777</v>
      </c>
      <c r="U37" s="356">
        <v>41990.600000000006</v>
      </c>
      <c r="V37" s="142"/>
      <c r="W37" s="132">
        <f t="shared" ref="W37" si="79">SUM(Q37-T37)</f>
        <v>4</v>
      </c>
      <c r="X37" s="132">
        <f t="shared" ref="X37" si="80">SUM(R37-U37)</f>
        <v>163.09999999999127</v>
      </c>
    </row>
    <row r="38" spans="1:24" s="251" customFormat="1" ht="14.4" x14ac:dyDescent="0.25">
      <c r="A38" s="44">
        <v>43282</v>
      </c>
      <c r="B38" s="162">
        <v>1344</v>
      </c>
      <c r="C38" s="326">
        <v>12187.47</v>
      </c>
      <c r="D38" s="120"/>
      <c r="E38" s="129">
        <v>21</v>
      </c>
      <c r="F38" s="130">
        <v>577.69000000000005</v>
      </c>
      <c r="G38" s="129">
        <v>10</v>
      </c>
      <c r="H38" s="130">
        <v>1955.64</v>
      </c>
      <c r="I38" s="129">
        <v>2</v>
      </c>
      <c r="J38" s="130">
        <v>3531.33</v>
      </c>
      <c r="K38" s="127">
        <f t="shared" ref="K38" si="81">SUM(E38+G38+I38)</f>
        <v>33</v>
      </c>
      <c r="L38" s="131">
        <f t="shared" ref="L38" si="82">SUM(F38+H38+J38)</f>
        <v>6064.66</v>
      </c>
      <c r="M38" s="120"/>
      <c r="N38" s="127">
        <v>0</v>
      </c>
      <c r="O38" s="128">
        <v>0</v>
      </c>
      <c r="P38" s="120"/>
      <c r="Q38" s="235">
        <f t="shared" ref="Q38" si="83">SUM(B38+K38+N38)</f>
        <v>1377</v>
      </c>
      <c r="R38" s="235">
        <f t="shared" ref="R38" si="84">SUM(C38+L38+O38)</f>
        <v>18252.129999999997</v>
      </c>
      <c r="S38" s="121"/>
      <c r="T38" s="356">
        <v>1375</v>
      </c>
      <c r="U38" s="356">
        <v>18232.53</v>
      </c>
      <c r="V38" s="142"/>
      <c r="W38" s="132">
        <f t="shared" ref="W38" si="85">SUM(Q38-T38)</f>
        <v>2</v>
      </c>
      <c r="X38" s="132">
        <f t="shared" ref="X38" si="86">SUM(R38-U38)</f>
        <v>19.599999999998545</v>
      </c>
    </row>
    <row r="39" spans="1:24" s="251" customFormat="1" ht="14.4" x14ac:dyDescent="0.25">
      <c r="A39" s="44">
        <v>43313</v>
      </c>
      <c r="B39" s="162">
        <v>1419</v>
      </c>
      <c r="C39" s="326">
        <v>12585.45</v>
      </c>
      <c r="D39" s="120"/>
      <c r="E39" s="129">
        <v>31</v>
      </c>
      <c r="F39" s="130">
        <v>1035.78</v>
      </c>
      <c r="G39" s="129">
        <v>8</v>
      </c>
      <c r="H39" s="130">
        <v>2113.21</v>
      </c>
      <c r="I39" s="129">
        <v>1</v>
      </c>
      <c r="J39" s="130">
        <v>3373.65</v>
      </c>
      <c r="K39" s="127">
        <f t="shared" ref="K39" si="87">SUM(E39+G39+I39)</f>
        <v>40</v>
      </c>
      <c r="L39" s="131">
        <f t="shared" ref="L39" si="88">SUM(F39+H39+J39)</f>
        <v>6522.6399999999994</v>
      </c>
      <c r="M39" s="120"/>
      <c r="N39" s="127">
        <v>1</v>
      </c>
      <c r="O39" s="128">
        <v>10693.44</v>
      </c>
      <c r="P39" s="120"/>
      <c r="Q39" s="235">
        <f t="shared" ref="Q39" si="89">SUM(B39+K39+N39)</f>
        <v>1460</v>
      </c>
      <c r="R39" s="235">
        <f t="shared" ref="R39" si="90">SUM(C39+L39+O39)</f>
        <v>29801.53</v>
      </c>
      <c r="S39" s="121"/>
      <c r="T39" s="356">
        <v>1458</v>
      </c>
      <c r="U39" s="356">
        <v>29766.090000000004</v>
      </c>
      <c r="V39" s="142"/>
      <c r="W39" s="132">
        <f t="shared" ref="W39" si="91">SUM(Q39-T39)</f>
        <v>2</v>
      </c>
      <c r="X39" s="132">
        <f t="shared" ref="X39" si="92">SUM(R39-U39)</f>
        <v>35.439999999995052</v>
      </c>
    </row>
    <row r="40" spans="1:24" s="251" customFormat="1" ht="14.4" x14ac:dyDescent="0.25">
      <c r="A40" s="44">
        <v>43344</v>
      </c>
      <c r="B40" s="162">
        <v>1550</v>
      </c>
      <c r="C40" s="326">
        <v>13515.12</v>
      </c>
      <c r="D40" s="120"/>
      <c r="E40" s="129">
        <v>27</v>
      </c>
      <c r="F40" s="130">
        <v>874.17</v>
      </c>
      <c r="G40" s="129">
        <v>10</v>
      </c>
      <c r="H40" s="130">
        <v>2264.2399999999998</v>
      </c>
      <c r="I40" s="129">
        <v>0</v>
      </c>
      <c r="J40" s="130">
        <v>0</v>
      </c>
      <c r="K40" s="127">
        <f t="shared" ref="K40" si="93">SUM(E40+G40+I40)</f>
        <v>37</v>
      </c>
      <c r="L40" s="131">
        <f t="shared" ref="L40" si="94">SUM(F40+H40+J40)</f>
        <v>3138.41</v>
      </c>
      <c r="M40" s="120"/>
      <c r="N40" s="127">
        <v>0</v>
      </c>
      <c r="O40" s="128">
        <v>0</v>
      </c>
      <c r="P40" s="120"/>
      <c r="Q40" s="235">
        <f t="shared" ref="Q40" si="95">SUM(B40+K40+N40)</f>
        <v>1587</v>
      </c>
      <c r="R40" s="235">
        <f t="shared" ref="R40" si="96">SUM(C40+L40+O40)</f>
        <v>16653.53</v>
      </c>
      <c r="S40" s="121"/>
      <c r="T40" s="356">
        <v>1578</v>
      </c>
      <c r="U40" s="356">
        <v>16584.21</v>
      </c>
      <c r="V40" s="142"/>
      <c r="W40" s="132">
        <f t="shared" ref="W40" si="97">SUM(Q40-T40)</f>
        <v>9</v>
      </c>
      <c r="X40" s="132">
        <f t="shared" ref="X40" si="98">SUM(R40-U40)</f>
        <v>69.319999999999709</v>
      </c>
    </row>
    <row r="41" spans="1:24" s="251" customFormat="1" ht="14.4" x14ac:dyDescent="0.25">
      <c r="A41" s="44">
        <v>43374</v>
      </c>
      <c r="B41" s="162">
        <v>1541</v>
      </c>
      <c r="C41" s="326">
        <v>13480.63</v>
      </c>
      <c r="D41" s="120"/>
      <c r="E41" s="129">
        <v>30</v>
      </c>
      <c r="F41" s="130">
        <v>731.46</v>
      </c>
      <c r="G41" s="129">
        <v>6</v>
      </c>
      <c r="H41" s="130">
        <v>1796.59</v>
      </c>
      <c r="I41" s="129">
        <v>2</v>
      </c>
      <c r="J41" s="130">
        <v>10832.95</v>
      </c>
      <c r="K41" s="127">
        <f t="shared" ref="K41" si="99">SUM(E41+G41+I41)</f>
        <v>38</v>
      </c>
      <c r="L41" s="131">
        <f t="shared" ref="L41" si="100">SUM(F41+H41+J41)</f>
        <v>13361</v>
      </c>
      <c r="M41" s="120"/>
      <c r="N41" s="127">
        <v>1</v>
      </c>
      <c r="O41" s="128">
        <v>9997.33</v>
      </c>
      <c r="P41" s="120"/>
      <c r="Q41" s="235">
        <f t="shared" ref="Q41" si="101">SUM(B41+K41+N41)</f>
        <v>1580</v>
      </c>
      <c r="R41" s="235">
        <f t="shared" ref="R41" si="102">SUM(C41+L41+O41)</f>
        <v>36838.959999999999</v>
      </c>
      <c r="S41" s="121"/>
      <c r="T41" s="356">
        <v>1546</v>
      </c>
      <c r="U41" s="356">
        <v>36546.79</v>
      </c>
      <c r="V41" s="142"/>
      <c r="W41" s="132">
        <f t="shared" ref="W41" si="103">SUM(Q41-T41)</f>
        <v>34</v>
      </c>
      <c r="X41" s="132">
        <f t="shared" ref="X41" si="104">SUM(R41-U41)</f>
        <v>292.16999999999825</v>
      </c>
    </row>
    <row r="42" spans="1:24" s="251" customFormat="1" ht="14.4" x14ac:dyDescent="0.25">
      <c r="A42" s="44">
        <v>43405</v>
      </c>
      <c r="B42" s="162">
        <v>1206</v>
      </c>
      <c r="C42" s="326">
        <v>10861</v>
      </c>
      <c r="D42" s="120"/>
      <c r="E42" s="129">
        <v>25</v>
      </c>
      <c r="F42" s="130">
        <v>857.77</v>
      </c>
      <c r="G42" s="129">
        <v>15</v>
      </c>
      <c r="H42" s="130">
        <v>4133.63</v>
      </c>
      <c r="I42" s="129">
        <v>4</v>
      </c>
      <c r="J42" s="130">
        <v>6262.38</v>
      </c>
      <c r="K42" s="127">
        <f t="shared" ref="K42" si="105">SUM(E42+G42+I42)</f>
        <v>44</v>
      </c>
      <c r="L42" s="131">
        <f t="shared" ref="L42" si="106">SUM(F42+H42+J42)</f>
        <v>11253.779999999999</v>
      </c>
      <c r="M42" s="120"/>
      <c r="N42" s="127">
        <v>0</v>
      </c>
      <c r="O42" s="128">
        <v>0</v>
      </c>
      <c r="P42" s="120"/>
      <c r="Q42" s="235">
        <f t="shared" ref="Q42" si="107">SUM(B42+K42+N42)</f>
        <v>1250</v>
      </c>
      <c r="R42" s="235">
        <f t="shared" ref="R42" si="108">SUM(C42+L42+O42)</f>
        <v>22114.78</v>
      </c>
      <c r="S42" s="121"/>
      <c r="T42" s="356">
        <v>1239</v>
      </c>
      <c r="U42" s="356">
        <v>22022.019999999997</v>
      </c>
      <c r="V42" s="142"/>
      <c r="W42" s="132">
        <f t="shared" ref="W42" si="109">SUM(Q42-T42)</f>
        <v>11</v>
      </c>
      <c r="X42" s="132">
        <f t="shared" ref="X42" si="110">SUM(R42-U42)</f>
        <v>92.760000000002037</v>
      </c>
    </row>
    <row r="43" spans="1:24" s="251" customFormat="1" ht="14.4" x14ac:dyDescent="0.25">
      <c r="A43" s="44">
        <v>43435</v>
      </c>
      <c r="B43" s="162">
        <v>1521</v>
      </c>
      <c r="C43" s="326">
        <v>13176.27</v>
      </c>
      <c r="D43" s="120"/>
      <c r="E43" s="129">
        <v>31</v>
      </c>
      <c r="F43" s="130">
        <v>1121.08</v>
      </c>
      <c r="G43" s="129">
        <v>40</v>
      </c>
      <c r="H43" s="130">
        <v>15323.06</v>
      </c>
      <c r="I43" s="129">
        <v>5</v>
      </c>
      <c r="J43" s="130">
        <v>8791.77</v>
      </c>
      <c r="K43" s="127">
        <f t="shared" ref="K43" si="111">SUM(E43+G43+I43)</f>
        <v>76</v>
      </c>
      <c r="L43" s="131">
        <f t="shared" ref="L43" si="112">SUM(F43+H43+J43)</f>
        <v>25235.91</v>
      </c>
      <c r="M43" s="120"/>
      <c r="N43" s="127">
        <v>0</v>
      </c>
      <c r="O43" s="128">
        <v>0</v>
      </c>
      <c r="P43" s="120"/>
      <c r="Q43" s="235">
        <f t="shared" ref="Q43" si="113">SUM(B43+K43+N43)</f>
        <v>1597</v>
      </c>
      <c r="R43" s="235">
        <f t="shared" ref="R43" si="114">SUM(C43+L43+O43)</f>
        <v>38412.18</v>
      </c>
      <c r="S43" s="121"/>
      <c r="T43" s="356">
        <v>1588</v>
      </c>
      <c r="U43" s="356">
        <v>38321.67</v>
      </c>
      <c r="V43" s="142"/>
      <c r="W43" s="132">
        <f t="shared" ref="W43" si="115">SUM(Q43-T43)</f>
        <v>9</v>
      </c>
      <c r="X43" s="132">
        <f t="shared" ref="X43" si="116">SUM(R43-U43)</f>
        <v>90.510000000002037</v>
      </c>
    </row>
    <row r="44" spans="1:24" s="251" customFormat="1" ht="5.4" customHeight="1" thickBot="1" x14ac:dyDescent="0.3">
      <c r="A44" s="146"/>
      <c r="B44" s="122"/>
      <c r="C44" s="325"/>
      <c r="D44" s="133"/>
      <c r="E44" s="136"/>
      <c r="F44" s="123"/>
      <c r="G44" s="136"/>
      <c r="H44" s="123"/>
      <c r="I44" s="136"/>
      <c r="J44" s="123"/>
      <c r="K44" s="136"/>
      <c r="L44" s="124"/>
      <c r="M44" s="133"/>
      <c r="N44" s="136"/>
      <c r="O44" s="123"/>
      <c r="P44" s="133"/>
      <c r="Q44" s="122"/>
      <c r="R44" s="124"/>
      <c r="S44" s="119"/>
      <c r="T44" s="143"/>
      <c r="U44" s="126"/>
      <c r="V44" s="142"/>
      <c r="W44" s="125"/>
      <c r="X44" s="126"/>
    </row>
    <row r="45" spans="1:24" s="5" customFormat="1" ht="15" thickTop="1" thickBot="1" x14ac:dyDescent="0.3">
      <c r="A45" s="155" t="s">
        <v>102</v>
      </c>
      <c r="B45" s="163">
        <f>SUM(B32:B43)</f>
        <v>17100</v>
      </c>
      <c r="C45" s="329">
        <f>SUM(C32:C43)</f>
        <v>149126.38999999998</v>
      </c>
      <c r="D45" s="100"/>
      <c r="E45" s="282">
        <f>SUM(E32:E43)</f>
        <v>319</v>
      </c>
      <c r="F45" s="282">
        <f t="shared" ref="F45:J45" si="117">SUM(F32:F43)</f>
        <v>10488.130000000001</v>
      </c>
      <c r="G45" s="282">
        <f t="shared" si="117"/>
        <v>199</v>
      </c>
      <c r="H45" s="282">
        <f t="shared" si="117"/>
        <v>68020.549999999988</v>
      </c>
      <c r="I45" s="282">
        <f t="shared" si="117"/>
        <v>26</v>
      </c>
      <c r="J45" s="282">
        <f t="shared" si="117"/>
        <v>56308.67</v>
      </c>
      <c r="K45" s="163">
        <f>SUM(K32:K43)</f>
        <v>544</v>
      </c>
      <c r="L45" s="163">
        <f>SUM(L32:L43)</f>
        <v>134817.35</v>
      </c>
      <c r="M45" s="100"/>
      <c r="N45" s="163">
        <f>SUM(N32:N43)</f>
        <v>4</v>
      </c>
      <c r="O45" s="163">
        <f>SUM(O32:O43)</f>
        <v>43687.12</v>
      </c>
      <c r="P45" s="100"/>
      <c r="Q45" s="281">
        <f>SUM(Q32:Q43)</f>
        <v>17648</v>
      </c>
      <c r="R45" s="281">
        <f>SUM(R32:R43)</f>
        <v>327630.86000000004</v>
      </c>
      <c r="S45" s="147"/>
      <c r="T45" s="291">
        <f>SUM(T32:T43)</f>
        <v>17574</v>
      </c>
      <c r="U45" s="291">
        <f>SUM(U32:U43)</f>
        <v>326850.68</v>
      </c>
      <c r="V45" s="148"/>
      <c r="W45" s="282">
        <f>SUM(W32:W43)</f>
        <v>74</v>
      </c>
      <c r="X45" s="282">
        <f>SUM(X32:X43)</f>
        <v>780.17999999998938</v>
      </c>
    </row>
    <row r="46" spans="1:24" s="5" customFormat="1" ht="9.6" customHeight="1" thickTop="1" x14ac:dyDescent="0.25">
      <c r="A46" s="146"/>
      <c r="B46" s="122"/>
      <c r="C46" s="325"/>
      <c r="D46" s="133"/>
      <c r="E46" s="136"/>
      <c r="F46" s="123"/>
      <c r="G46" s="136"/>
      <c r="H46" s="123"/>
      <c r="I46" s="136"/>
      <c r="J46" s="123"/>
      <c r="K46" s="136"/>
      <c r="L46" s="124"/>
      <c r="M46" s="133"/>
      <c r="N46" s="136"/>
      <c r="O46" s="123"/>
      <c r="P46" s="133"/>
      <c r="Q46" s="122"/>
      <c r="R46" s="124"/>
      <c r="S46" s="119"/>
      <c r="T46" s="143"/>
      <c r="U46" s="126"/>
      <c r="V46" s="142"/>
      <c r="W46" s="125"/>
      <c r="X46" s="126"/>
    </row>
    <row r="47" spans="1:24" s="251" customFormat="1" ht="14.4" x14ac:dyDescent="0.25">
      <c r="A47" s="44">
        <v>43466</v>
      </c>
      <c r="B47" s="162">
        <v>1560</v>
      </c>
      <c r="C47" s="326">
        <v>13979.2</v>
      </c>
      <c r="D47" s="120"/>
      <c r="E47" s="129">
        <v>29</v>
      </c>
      <c r="F47" s="130">
        <v>1038.45</v>
      </c>
      <c r="G47" s="129">
        <v>28</v>
      </c>
      <c r="H47" s="130">
        <v>9541.86</v>
      </c>
      <c r="I47" s="129">
        <v>2</v>
      </c>
      <c r="J47" s="130">
        <v>3871.88</v>
      </c>
      <c r="K47" s="127">
        <f t="shared" ref="K47" si="118">SUM(E47+G47+I47)</f>
        <v>59</v>
      </c>
      <c r="L47" s="131">
        <f t="shared" ref="L47" si="119">SUM(F47+H47+J47)</f>
        <v>14452.190000000002</v>
      </c>
      <c r="M47" s="120"/>
      <c r="N47" s="127">
        <v>0</v>
      </c>
      <c r="O47" s="326">
        <v>0</v>
      </c>
      <c r="P47" s="120"/>
      <c r="Q47" s="235">
        <f t="shared" ref="Q47" si="120">SUM(B47+K47+N47)</f>
        <v>1619</v>
      </c>
      <c r="R47" s="235">
        <f t="shared" ref="R47" si="121">SUM(C47+L47+O47)</f>
        <v>28431.390000000003</v>
      </c>
      <c r="S47" s="121"/>
      <c r="T47" s="356">
        <v>1613</v>
      </c>
      <c r="U47" s="356">
        <v>27767.550000000003</v>
      </c>
      <c r="V47" s="142"/>
      <c r="W47" s="132">
        <f t="shared" ref="W47" si="122">SUM(Q47-T47)</f>
        <v>6</v>
      </c>
      <c r="X47" s="132">
        <f t="shared" ref="X47" si="123">SUM(R47-U47)</f>
        <v>663.84000000000015</v>
      </c>
    </row>
    <row r="48" spans="1:24" s="251" customFormat="1" ht="14.4" x14ac:dyDescent="0.25">
      <c r="A48" s="44">
        <v>43497</v>
      </c>
      <c r="B48" s="162">
        <v>1208</v>
      </c>
      <c r="C48" s="326">
        <v>10690.23</v>
      </c>
      <c r="D48" s="120"/>
      <c r="E48" s="129">
        <v>21</v>
      </c>
      <c r="F48" s="130">
        <v>700.92</v>
      </c>
      <c r="G48" s="129">
        <v>20</v>
      </c>
      <c r="H48" s="130">
        <v>5215.29</v>
      </c>
      <c r="I48" s="129">
        <v>4</v>
      </c>
      <c r="J48" s="130">
        <v>20070.78</v>
      </c>
      <c r="K48" s="127">
        <f t="shared" ref="K48" si="124">SUM(E48+G48+I48)</f>
        <v>45</v>
      </c>
      <c r="L48" s="131">
        <f t="shared" ref="L48" si="125">SUM(F48+H48+J48)</f>
        <v>25986.989999999998</v>
      </c>
      <c r="M48" s="120"/>
      <c r="N48" s="127">
        <v>0</v>
      </c>
      <c r="O48" s="326">
        <v>0</v>
      </c>
      <c r="P48" s="120"/>
      <c r="Q48" s="235">
        <f t="shared" ref="Q48" si="126">SUM(B48+K48+N48)</f>
        <v>1253</v>
      </c>
      <c r="R48" s="235">
        <f t="shared" ref="R48" si="127">SUM(C48+L48+O48)</f>
        <v>36677.22</v>
      </c>
      <c r="S48" s="121"/>
      <c r="T48" s="356">
        <v>1245</v>
      </c>
      <c r="U48" s="356">
        <v>36609.74</v>
      </c>
      <c r="V48" s="142"/>
      <c r="W48" s="132">
        <f t="shared" ref="W48" si="128">SUM(Q48-T48)</f>
        <v>8</v>
      </c>
      <c r="X48" s="132">
        <f t="shared" ref="X48" si="129">SUM(R48-U48)</f>
        <v>67.480000000003201</v>
      </c>
    </row>
    <row r="49" spans="1:24" s="251" customFormat="1" ht="14.4" x14ac:dyDescent="0.25">
      <c r="A49" s="44">
        <v>43525</v>
      </c>
      <c r="B49" s="162">
        <v>1165</v>
      </c>
      <c r="C49" s="326">
        <v>10449.14</v>
      </c>
      <c r="D49" s="120"/>
      <c r="E49" s="129">
        <v>15</v>
      </c>
      <c r="F49" s="130">
        <v>414.85</v>
      </c>
      <c r="G49" s="129">
        <v>14</v>
      </c>
      <c r="H49" s="130">
        <v>2642.1</v>
      </c>
      <c r="I49" s="129">
        <v>0</v>
      </c>
      <c r="J49" s="130">
        <v>0</v>
      </c>
      <c r="K49" s="127">
        <f t="shared" ref="K49" si="130">SUM(E49+G49+I49)</f>
        <v>29</v>
      </c>
      <c r="L49" s="131">
        <f t="shared" ref="L49" si="131">SUM(F49+H49+J49)</f>
        <v>3056.95</v>
      </c>
      <c r="M49" s="120"/>
      <c r="N49" s="127">
        <v>1</v>
      </c>
      <c r="O49" s="326">
        <v>12996</v>
      </c>
      <c r="P49" s="120"/>
      <c r="Q49" s="235">
        <f t="shared" ref="Q49" si="132">SUM(B49+K49+N49)</f>
        <v>1195</v>
      </c>
      <c r="R49" s="235">
        <f t="shared" ref="R49" si="133">SUM(C49+L49+O49)</f>
        <v>26502.09</v>
      </c>
      <c r="S49" s="121"/>
      <c r="T49" s="356">
        <v>1175</v>
      </c>
      <c r="U49" s="356">
        <v>26257.239999999998</v>
      </c>
      <c r="V49" s="142"/>
      <c r="W49" s="132">
        <f t="shared" ref="W49" si="134">SUM(Q49-T49)</f>
        <v>20</v>
      </c>
      <c r="X49" s="132">
        <f t="shared" ref="X49" si="135">SUM(R49-U49)</f>
        <v>244.85000000000218</v>
      </c>
    </row>
    <row r="50" spans="1:24" s="341" customFormat="1" ht="14.4" x14ac:dyDescent="0.25">
      <c r="A50" s="342">
        <v>43556</v>
      </c>
      <c r="B50" s="353">
        <v>1124</v>
      </c>
      <c r="C50" s="346">
        <v>10133.540000000001</v>
      </c>
      <c r="D50" s="343"/>
      <c r="E50" s="347">
        <v>22</v>
      </c>
      <c r="F50" s="348">
        <v>744.89</v>
      </c>
      <c r="G50" s="347">
        <v>15</v>
      </c>
      <c r="H50" s="348">
        <v>5318.22</v>
      </c>
      <c r="I50" s="347">
        <v>3</v>
      </c>
      <c r="J50" s="348">
        <v>5644.96</v>
      </c>
      <c r="K50" s="345">
        <f t="shared" ref="K50" si="136">SUM(E50+G50+I50)</f>
        <v>40</v>
      </c>
      <c r="L50" s="349">
        <f t="shared" ref="L50" si="137">SUM(F50+H50+J50)</f>
        <v>11708.07</v>
      </c>
      <c r="M50" s="343"/>
      <c r="N50" s="345">
        <v>0</v>
      </c>
      <c r="O50" s="346">
        <v>0</v>
      </c>
      <c r="P50" s="343"/>
      <c r="Q50" s="354">
        <f t="shared" ref="Q50" si="138">SUM(B50+K50+N50)</f>
        <v>1164</v>
      </c>
      <c r="R50" s="354">
        <f t="shared" ref="R50" si="139">SUM(C50+L50+O50)</f>
        <v>21841.61</v>
      </c>
      <c r="S50" s="344"/>
      <c r="T50" s="352">
        <v>1101</v>
      </c>
      <c r="U50" s="352">
        <v>19638.330000000002</v>
      </c>
      <c r="V50" s="351"/>
      <c r="W50" s="350">
        <f t="shared" ref="W50" si="140">SUM(Q50-T50)</f>
        <v>63</v>
      </c>
      <c r="X50" s="350">
        <f t="shared" ref="X50" si="141">SUM(R50-U50)</f>
        <v>2203.2799999999988</v>
      </c>
    </row>
    <row r="51" spans="1:24" s="341" customFormat="1" ht="14.4" x14ac:dyDescent="0.25">
      <c r="A51" s="342">
        <v>43586</v>
      </c>
      <c r="B51" s="353">
        <v>987</v>
      </c>
      <c r="C51" s="346">
        <v>8808.7900000000009</v>
      </c>
      <c r="D51" s="343"/>
      <c r="E51" s="347">
        <v>24</v>
      </c>
      <c r="F51" s="348">
        <v>899.1</v>
      </c>
      <c r="G51" s="347">
        <v>8</v>
      </c>
      <c r="H51" s="348">
        <v>4647</v>
      </c>
      <c r="I51" s="347">
        <v>3</v>
      </c>
      <c r="J51" s="348">
        <v>8267.0400000000009</v>
      </c>
      <c r="K51" s="345">
        <f t="shared" ref="K51" si="142">SUM(E51+G51+I51)</f>
        <v>35</v>
      </c>
      <c r="L51" s="349">
        <f t="shared" ref="L51" si="143">SUM(F51+H51+J51)</f>
        <v>13813.140000000001</v>
      </c>
      <c r="M51" s="343"/>
      <c r="N51" s="345">
        <v>0</v>
      </c>
      <c r="O51" s="346">
        <v>0</v>
      </c>
      <c r="P51" s="343"/>
      <c r="Q51" s="354">
        <f t="shared" ref="Q51" si="144">SUM(B51+K51+N51)</f>
        <v>1022</v>
      </c>
      <c r="R51" s="354">
        <f t="shared" ref="R51" si="145">SUM(C51+L51+O51)</f>
        <v>22621.93</v>
      </c>
      <c r="S51" s="344"/>
      <c r="T51" s="352">
        <v>876</v>
      </c>
      <c r="U51" s="352">
        <v>20962.620000000003</v>
      </c>
      <c r="V51" s="351"/>
      <c r="W51" s="350">
        <f t="shared" ref="W51" si="146">SUM(Q51-T51)</f>
        <v>146</v>
      </c>
      <c r="X51" s="350">
        <f t="shared" ref="X51" si="147">SUM(R51-U51)</f>
        <v>1659.3099999999977</v>
      </c>
    </row>
    <row r="52" spans="1:24" s="341" customFormat="1" ht="14.4" x14ac:dyDescent="0.25">
      <c r="A52" s="342">
        <v>43617</v>
      </c>
      <c r="B52" s="353">
        <v>811</v>
      </c>
      <c r="C52" s="346">
        <v>7494.31</v>
      </c>
      <c r="D52" s="343"/>
      <c r="E52" s="347">
        <v>14</v>
      </c>
      <c r="F52" s="348">
        <v>512.02</v>
      </c>
      <c r="G52" s="347">
        <v>1</v>
      </c>
      <c r="H52" s="348">
        <v>867.24</v>
      </c>
      <c r="I52" s="347">
        <v>1</v>
      </c>
      <c r="J52" s="348">
        <v>23446.92</v>
      </c>
      <c r="K52" s="345">
        <f t="shared" ref="K52" si="148">SUM(E52+G52+I52)</f>
        <v>16</v>
      </c>
      <c r="L52" s="349">
        <f t="shared" ref="L52" si="149">SUM(F52+H52+J52)</f>
        <v>24826.179999999997</v>
      </c>
      <c r="M52" s="343"/>
      <c r="N52" s="345">
        <v>1</v>
      </c>
      <c r="O52" s="346">
        <v>9991.7999999999993</v>
      </c>
      <c r="P52" s="343"/>
      <c r="Q52" s="354">
        <f t="shared" ref="Q52" si="150">SUM(B52+K52+N52)</f>
        <v>828</v>
      </c>
      <c r="R52" s="354">
        <f t="shared" ref="R52" si="151">SUM(C52+L52+O52)</f>
        <v>42312.289999999994</v>
      </c>
      <c r="S52" s="344"/>
      <c r="T52" s="352">
        <v>493</v>
      </c>
      <c r="U52" s="352">
        <v>38694.76</v>
      </c>
      <c r="V52" s="351"/>
      <c r="W52" s="350">
        <f t="shared" ref="W52" si="152">SUM(Q52-T52)</f>
        <v>335</v>
      </c>
      <c r="X52" s="350">
        <f t="shared" ref="X52" si="153">SUM(R52-U52)</f>
        <v>3617.5299999999916</v>
      </c>
    </row>
    <row r="53" spans="1:24" s="341" customFormat="1" ht="14.4" x14ac:dyDescent="0.25">
      <c r="A53" s="342">
        <v>43647</v>
      </c>
      <c r="B53" s="353">
        <v>572</v>
      </c>
      <c r="C53" s="346">
        <v>4726.96</v>
      </c>
      <c r="D53" s="343"/>
      <c r="E53" s="347">
        <v>11</v>
      </c>
      <c r="F53" s="348">
        <v>431.6</v>
      </c>
      <c r="G53" s="347">
        <v>4</v>
      </c>
      <c r="H53" s="348">
        <v>965.09</v>
      </c>
      <c r="I53" s="347">
        <v>1</v>
      </c>
      <c r="J53" s="348">
        <v>2462.4</v>
      </c>
      <c r="K53" s="345">
        <f t="shared" ref="K53" si="154">SUM(E53+G53+I53)</f>
        <v>16</v>
      </c>
      <c r="L53" s="349">
        <f t="shared" ref="L53" si="155">SUM(F53+H53+J53)</f>
        <v>3859.09</v>
      </c>
      <c r="M53" s="343"/>
      <c r="N53" s="345">
        <v>0</v>
      </c>
      <c r="O53" s="346">
        <v>0</v>
      </c>
      <c r="P53" s="343"/>
      <c r="Q53" s="354">
        <f t="shared" ref="Q53" si="156">SUM(B53+K53+N53)</f>
        <v>588</v>
      </c>
      <c r="R53" s="354">
        <f t="shared" ref="R53" si="157">SUM(C53+L53+O53)</f>
        <v>8586.0499999999993</v>
      </c>
      <c r="S53" s="344"/>
      <c r="T53" s="352">
        <v>0</v>
      </c>
      <c r="U53" s="352">
        <v>0</v>
      </c>
      <c r="V53" s="351"/>
      <c r="W53" s="350">
        <f t="shared" ref="W53" si="158">SUM(Q53-T53)</f>
        <v>588</v>
      </c>
      <c r="X53" s="350">
        <f t="shared" ref="X53" si="159">SUM(R53-U53)</f>
        <v>8586.0499999999993</v>
      </c>
    </row>
    <row r="54" spans="1:24" s="251" customFormat="1" ht="5.4" customHeight="1" thickBot="1" x14ac:dyDescent="0.3">
      <c r="A54" s="146"/>
      <c r="B54" s="122"/>
      <c r="C54" s="325"/>
      <c r="D54" s="133"/>
      <c r="E54" s="136"/>
      <c r="F54" s="325"/>
      <c r="G54" s="136"/>
      <c r="H54" s="325"/>
      <c r="I54" s="136"/>
      <c r="J54" s="325"/>
      <c r="K54" s="136"/>
      <c r="L54" s="124"/>
      <c r="M54" s="133"/>
      <c r="N54" s="136"/>
      <c r="O54" s="325"/>
      <c r="P54" s="133"/>
      <c r="Q54" s="122"/>
      <c r="R54" s="124"/>
      <c r="S54" s="119"/>
      <c r="T54" s="143"/>
      <c r="U54" s="126"/>
      <c r="V54" s="142"/>
      <c r="W54" s="125"/>
      <c r="X54" s="126"/>
    </row>
    <row r="55" spans="1:24" s="5" customFormat="1" ht="15" thickTop="1" thickBot="1" x14ac:dyDescent="0.3">
      <c r="A55" s="155" t="s">
        <v>325</v>
      </c>
      <c r="B55" s="329">
        <f>SUM(B47:B53)</f>
        <v>7427</v>
      </c>
      <c r="C55" s="355">
        <f>SUM(C47:C53)</f>
        <v>66282.17</v>
      </c>
      <c r="D55" s="100"/>
      <c r="E55" s="355">
        <f t="shared" ref="E55:J55" si="160">SUM(E47:E53)</f>
        <v>136</v>
      </c>
      <c r="F55" s="355">
        <f t="shared" si="160"/>
        <v>4741.83</v>
      </c>
      <c r="G55" s="355">
        <f t="shared" si="160"/>
        <v>90</v>
      </c>
      <c r="H55" s="355">
        <f t="shared" si="160"/>
        <v>29196.800000000003</v>
      </c>
      <c r="I55" s="355">
        <f t="shared" si="160"/>
        <v>14</v>
      </c>
      <c r="J55" s="355">
        <f t="shared" si="160"/>
        <v>63763.98</v>
      </c>
      <c r="K55" s="355">
        <f>SUM(K47:K53)</f>
        <v>240</v>
      </c>
      <c r="L55" s="355">
        <f>SUM(L47:L53)</f>
        <v>97702.609999999986</v>
      </c>
      <c r="M55" s="100"/>
      <c r="N55" s="355">
        <f>SUM(N47:N53)</f>
        <v>2</v>
      </c>
      <c r="O55" s="355">
        <f>SUM(O47:O53)</f>
        <v>22987.8</v>
      </c>
      <c r="P55" s="100"/>
      <c r="Q55" s="355">
        <f>SUM(Q47:Q53)</f>
        <v>7669</v>
      </c>
      <c r="R55" s="355">
        <f>SUM(R47:R53)</f>
        <v>186972.57999999996</v>
      </c>
      <c r="S55" s="147"/>
      <c r="T55" s="355">
        <f>SUM(T47:T53)</f>
        <v>6503</v>
      </c>
      <c r="U55" s="355">
        <f>SUM(U47:U53)</f>
        <v>169930.24000000002</v>
      </c>
      <c r="V55" s="148"/>
      <c r="W55" s="355">
        <f>SUM(W47:W53)</f>
        <v>1166</v>
      </c>
      <c r="X55" s="355">
        <f>SUM(X47:X53)</f>
        <v>17042.339999999993</v>
      </c>
    </row>
    <row r="56" spans="1:24" s="5" customFormat="1" ht="9.6" customHeight="1" thickTop="1" thickBot="1" x14ac:dyDescent="0.3">
      <c r="A56" s="146"/>
      <c r="B56" s="122"/>
      <c r="C56" s="325"/>
      <c r="D56" s="133"/>
      <c r="E56" s="136"/>
      <c r="F56" s="325"/>
      <c r="G56" s="136"/>
      <c r="H56" s="325"/>
      <c r="I56" s="136"/>
      <c r="J56" s="325"/>
      <c r="K56" s="136"/>
      <c r="L56" s="124"/>
      <c r="M56" s="133"/>
      <c r="N56" s="136"/>
      <c r="O56" s="325"/>
      <c r="P56" s="133"/>
      <c r="Q56" s="122"/>
      <c r="R56" s="124"/>
      <c r="S56" s="119"/>
      <c r="T56" s="143"/>
      <c r="U56" s="126"/>
      <c r="V56" s="142"/>
      <c r="W56" s="125"/>
      <c r="X56" s="126"/>
    </row>
    <row r="57" spans="1:24" s="5" customFormat="1" ht="15" thickBot="1" x14ac:dyDescent="0.3">
      <c r="A57" s="258" t="s">
        <v>1</v>
      </c>
      <c r="B57" s="259">
        <f>SUM(B8:B13)+B30+B45+B55</f>
        <v>107235</v>
      </c>
      <c r="C57" s="330">
        <f>SUM(C8:C13)+C30+C45+C55</f>
        <v>895023.44</v>
      </c>
      <c r="D57" s="156"/>
      <c r="E57" s="330">
        <f t="shared" ref="E57:J57" si="161">SUM(E8:E13)+E30+E45+E55</f>
        <v>4010</v>
      </c>
      <c r="F57" s="330">
        <f t="shared" si="161"/>
        <v>127561.96500000001</v>
      </c>
      <c r="G57" s="330">
        <f t="shared" si="161"/>
        <v>2215</v>
      </c>
      <c r="H57" s="330">
        <f t="shared" si="161"/>
        <v>702389.61800000002</v>
      </c>
      <c r="I57" s="330">
        <f t="shared" si="161"/>
        <v>244</v>
      </c>
      <c r="J57" s="330">
        <f t="shared" si="161"/>
        <v>587060.44400000002</v>
      </c>
      <c r="K57" s="330">
        <f>SUM(K8:K13)+K30+K45+K55</f>
        <v>6469</v>
      </c>
      <c r="L57" s="330">
        <f>SUM(L8:L13)+L30+L45+L55</f>
        <v>1417012.0270000002</v>
      </c>
      <c r="M57" s="156"/>
      <c r="N57" s="330">
        <f>SUM(N8:N13)+N30+N45+N55</f>
        <v>168</v>
      </c>
      <c r="O57" s="330">
        <f>SUM(O8:O13)+O30+O45+O55</f>
        <v>614213.69500000007</v>
      </c>
      <c r="P57" s="156"/>
      <c r="Q57" s="330">
        <f>SUM(Q8:Q13)+Q30+Q45+Q55</f>
        <v>113872</v>
      </c>
      <c r="R57" s="330">
        <f>SUM(R8:R13)+R30+R45+R55</f>
        <v>2926249.162</v>
      </c>
      <c r="S57" s="157"/>
      <c r="T57" s="330">
        <f>SUM(T8:T13)+T30+T45+T55</f>
        <v>112610</v>
      </c>
      <c r="U57" s="330">
        <f>SUM(U8:U13)+U30+U45+U55</f>
        <v>2908156.0320000001</v>
      </c>
      <c r="V57" s="158"/>
      <c r="W57" s="330">
        <f>SUM(W8:W13)+W30+W45+W55</f>
        <v>1262</v>
      </c>
      <c r="X57" s="330">
        <f>SUM(X8:X13)+X30+X45+X55</f>
        <v>18093.13</v>
      </c>
    </row>
    <row r="58" spans="1:24" s="5" customFormat="1" ht="9.6" customHeight="1" x14ac:dyDescent="0.25">
      <c r="A58" s="146"/>
      <c r="B58" s="122"/>
      <c r="C58" s="325"/>
      <c r="D58" s="133"/>
      <c r="E58" s="136"/>
      <c r="F58" s="123"/>
      <c r="G58" s="136"/>
      <c r="H58" s="123"/>
      <c r="I58" s="136"/>
      <c r="J58" s="123"/>
      <c r="K58" s="136" t="s">
        <v>103</v>
      </c>
      <c r="L58" s="124"/>
      <c r="M58" s="133"/>
      <c r="N58" s="136"/>
      <c r="O58" s="123"/>
      <c r="P58" s="133"/>
      <c r="Q58" s="122"/>
      <c r="R58" s="124"/>
      <c r="S58" s="119"/>
      <c r="T58" s="143"/>
      <c r="U58" s="126"/>
      <c r="V58" s="142"/>
      <c r="W58" s="125"/>
      <c r="X58" s="126"/>
    </row>
    <row r="59" spans="1:24" ht="73.8" customHeight="1" x14ac:dyDescent="0.25">
      <c r="A59" s="397" t="s">
        <v>319</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sheetData>
  <mergeCells count="16">
    <mergeCell ref="A1:M1"/>
    <mergeCell ref="A5:A7"/>
    <mergeCell ref="A59:X59"/>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42"/>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6640625" style="48" customWidth="1"/>
    <col min="7" max="7" width="15.44140625" style="48" customWidth="1"/>
    <col min="8" max="8" width="0.5546875" style="48" customWidth="1"/>
    <col min="9" max="9" width="10.33203125" style="48"/>
    <col min="10" max="10" width="15.44140625" style="48" bestFit="1" customWidth="1"/>
    <col min="11" max="16384" width="10.33203125" style="48"/>
  </cols>
  <sheetData>
    <row r="1" spans="1:8" ht="18.600000000000001" customHeight="1" x14ac:dyDescent="0.25">
      <c r="A1" s="412" t="str">
        <f>'Annual Capacity'!A2</f>
        <v>New Jersey Solar Installations as of 07/31/19</v>
      </c>
      <c r="B1" s="412"/>
      <c r="C1" s="412"/>
      <c r="D1" s="296"/>
      <c r="E1" s="307"/>
      <c r="F1" s="307"/>
      <c r="G1" s="101"/>
      <c r="H1" s="101"/>
    </row>
    <row r="2" spans="1:8" ht="18.600000000000001" customHeight="1" x14ac:dyDescent="0.25">
      <c r="A2" s="332" t="s">
        <v>326</v>
      </c>
      <c r="B2" s="332"/>
      <c r="C2" s="332"/>
      <c r="D2" s="332"/>
      <c r="E2" s="307"/>
      <c r="F2" s="307"/>
      <c r="G2" s="332"/>
      <c r="H2" s="332"/>
    </row>
    <row r="3" spans="1:8" ht="6" customHeight="1" x14ac:dyDescent="0.3">
      <c r="A3" s="28"/>
    </row>
    <row r="4" spans="1:8" ht="27.6" customHeight="1" x14ac:dyDescent="0.25">
      <c r="A4" s="88" t="s">
        <v>33</v>
      </c>
      <c r="B4" s="87" t="s">
        <v>34</v>
      </c>
      <c r="C4" s="86" t="s">
        <v>72</v>
      </c>
      <c r="D4" s="86" t="s">
        <v>28</v>
      </c>
    </row>
    <row r="5" spans="1:8" x14ac:dyDescent="0.25">
      <c r="A5" s="29" t="s">
        <v>35</v>
      </c>
      <c r="B5" s="140">
        <f>SUM('Annual Capacity'!D28+'Annual Capacity'!M28)</f>
        <v>113704</v>
      </c>
      <c r="C5" s="137">
        <f>SUM('Annual Capacity'!E28+'Annual Capacity'!N28)</f>
        <v>2312035.5970000001</v>
      </c>
      <c r="D5" s="66">
        <f>C5/$C$7</f>
        <v>0.79010206113362125</v>
      </c>
    </row>
    <row r="6" spans="1:8" x14ac:dyDescent="0.25">
      <c r="A6" s="29" t="s">
        <v>32</v>
      </c>
      <c r="B6" s="140">
        <f>'Annual Capacity'!P28</f>
        <v>168</v>
      </c>
      <c r="C6" s="137">
        <f>'Annual Capacity'!Q28</f>
        <v>614213.69500000007</v>
      </c>
      <c r="D6" s="66">
        <f>C6/$C$7</f>
        <v>0.20989793886637872</v>
      </c>
    </row>
    <row r="7" spans="1:8" x14ac:dyDescent="0.25">
      <c r="A7" s="6" t="s">
        <v>1</v>
      </c>
      <c r="B7" s="141">
        <f>SUM(B5:B6)</f>
        <v>113872</v>
      </c>
      <c r="C7" s="138">
        <f>SUM(C5:C6)</f>
        <v>2926249.2920000004</v>
      </c>
      <c r="D7" s="139">
        <f>SUM(D5:D6)</f>
        <v>1</v>
      </c>
    </row>
    <row r="8" spans="1:8" ht="22.2" customHeight="1" x14ac:dyDescent="0.25"/>
    <row r="9" spans="1:8" ht="17.399999999999999" customHeight="1" x14ac:dyDescent="0.25">
      <c r="A9" s="412" t="s">
        <v>328</v>
      </c>
      <c r="B9" s="412"/>
      <c r="C9" s="412"/>
      <c r="D9" s="412"/>
      <c r="E9" s="412"/>
      <c r="F9" s="412"/>
      <c r="G9" s="101"/>
      <c r="H9" s="101"/>
    </row>
    <row r="10" spans="1:8" ht="17.399999999999999" x14ac:dyDescent="0.3">
      <c r="A10" s="333" t="s">
        <v>327</v>
      </c>
    </row>
    <row r="11" spans="1:8" ht="6" customHeight="1" x14ac:dyDescent="0.3">
      <c r="A11" s="28"/>
    </row>
    <row r="12" spans="1:8" ht="27.6" customHeight="1" x14ac:dyDescent="0.25">
      <c r="A12" s="89" t="s">
        <v>76</v>
      </c>
      <c r="B12" s="87" t="s">
        <v>34</v>
      </c>
      <c r="C12" s="86" t="s">
        <v>72</v>
      </c>
      <c r="D12" s="86" t="s">
        <v>28</v>
      </c>
    </row>
    <row r="13" spans="1:8" x14ac:dyDescent="0.25">
      <c r="A13" s="29" t="s">
        <v>4</v>
      </c>
      <c r="B13" s="357">
        <v>4518</v>
      </c>
      <c r="C13" s="358">
        <v>1064226.0379999999</v>
      </c>
      <c r="D13" s="66">
        <f t="shared" ref="D13:D24" si="0">C13/$C$25</f>
        <v>0.46029829072610812</v>
      </c>
    </row>
    <row r="14" spans="1:8" x14ac:dyDescent="0.25">
      <c r="A14" s="29" t="s">
        <v>2</v>
      </c>
      <c r="B14" s="359">
        <v>149</v>
      </c>
      <c r="C14" s="358">
        <v>5292.6509999999998</v>
      </c>
      <c r="D14" s="66">
        <f t="shared" si="0"/>
        <v>2.2891736545820416E-3</v>
      </c>
    </row>
    <row r="15" spans="1:8" x14ac:dyDescent="0.25">
      <c r="A15" s="29" t="s">
        <v>74</v>
      </c>
      <c r="B15" s="359">
        <v>98</v>
      </c>
      <c r="C15" s="358">
        <v>28917.077000000001</v>
      </c>
      <c r="D15" s="66">
        <f t="shared" si="0"/>
        <v>1.2507193622991637E-2</v>
      </c>
    </row>
    <row r="16" spans="1:8" x14ac:dyDescent="0.25">
      <c r="A16" s="29" t="s">
        <v>36</v>
      </c>
      <c r="B16" s="359">
        <v>257</v>
      </c>
      <c r="C16" s="358">
        <v>49934.813000000002</v>
      </c>
      <c r="D16" s="66">
        <f t="shared" si="0"/>
        <v>2.1597769882442816E-2</v>
      </c>
    </row>
    <row r="17" spans="1:10" x14ac:dyDescent="0.25">
      <c r="A17" s="29" t="s">
        <v>3</v>
      </c>
      <c r="B17" s="359">
        <v>611</v>
      </c>
      <c r="C17" s="358">
        <v>43842.288999999997</v>
      </c>
      <c r="D17" s="66">
        <f t="shared" si="0"/>
        <v>1.8962635725531883E-2</v>
      </c>
    </row>
    <row r="18" spans="1:10" ht="13.8" customHeight="1" x14ac:dyDescent="0.25">
      <c r="A18" s="29" t="s">
        <v>317</v>
      </c>
      <c r="B18" s="359">
        <v>12</v>
      </c>
      <c r="C18" s="358">
        <v>1223.9169999999999</v>
      </c>
      <c r="D18" s="66">
        <f t="shared" si="0"/>
        <v>5.2936771228541022E-4</v>
      </c>
      <c r="I18" s="1"/>
      <c r="J18" s="1"/>
    </row>
    <row r="19" spans="1:10" ht="13.8" customHeight="1" x14ac:dyDescent="0.25">
      <c r="A19" s="29" t="s">
        <v>318</v>
      </c>
      <c r="B19" s="359">
        <v>47</v>
      </c>
      <c r="C19" s="358">
        <v>23291.573</v>
      </c>
      <c r="D19" s="66">
        <f t="shared" si="0"/>
        <v>1.0074054625059239E-2</v>
      </c>
      <c r="I19" s="73"/>
      <c r="J19" s="73"/>
    </row>
    <row r="20" spans="1:10" x14ac:dyDescent="0.25">
      <c r="A20" s="29" t="s">
        <v>5</v>
      </c>
      <c r="B20" s="359">
        <v>107235</v>
      </c>
      <c r="C20" s="358">
        <v>895023.45</v>
      </c>
      <c r="D20" s="66">
        <f t="shared" si="0"/>
        <v>0.38711490743922605</v>
      </c>
    </row>
    <row r="21" spans="1:10" x14ac:dyDescent="0.25">
      <c r="A21" s="29" t="s">
        <v>333</v>
      </c>
      <c r="B21" s="359">
        <v>1</v>
      </c>
      <c r="C21" s="358">
        <v>209.3</v>
      </c>
      <c r="D21" s="66">
        <f t="shared" si="0"/>
        <v>9.0526287469931682E-5</v>
      </c>
    </row>
    <row r="22" spans="1:10" x14ac:dyDescent="0.25">
      <c r="A22" s="29" t="s">
        <v>7</v>
      </c>
      <c r="B22" s="359">
        <v>110</v>
      </c>
      <c r="C22" s="358">
        <v>35344.826999999997</v>
      </c>
      <c r="D22" s="66">
        <f t="shared" si="0"/>
        <v>1.5287319491528917E-2</v>
      </c>
    </row>
    <row r="23" spans="1:10" x14ac:dyDescent="0.25">
      <c r="A23" s="29" t="s">
        <v>6</v>
      </c>
      <c r="B23" s="359">
        <v>607</v>
      </c>
      <c r="C23" s="358">
        <v>163206.31099999999</v>
      </c>
      <c r="D23" s="66">
        <f t="shared" si="0"/>
        <v>7.0589877814109275E-2</v>
      </c>
    </row>
    <row r="24" spans="1:10" x14ac:dyDescent="0.25">
      <c r="A24" s="29" t="s">
        <v>75</v>
      </c>
      <c r="B24" s="359">
        <v>59</v>
      </c>
      <c r="C24" s="358">
        <v>1523.3610000000001</v>
      </c>
      <c r="D24" s="66">
        <f t="shared" si="0"/>
        <v>6.5888301866451316E-4</v>
      </c>
    </row>
    <row r="25" spans="1:10" ht="13.8" customHeight="1" x14ac:dyDescent="0.25">
      <c r="A25" s="6" t="s">
        <v>1</v>
      </c>
      <c r="B25" s="141">
        <f>SUM(B13:B24)</f>
        <v>113704</v>
      </c>
      <c r="C25" s="314">
        <f>SUM(C13:C24)</f>
        <v>2312035.6070000003</v>
      </c>
      <c r="D25" s="139">
        <f>SUM(D13:D24)</f>
        <v>0.99999999999999989</v>
      </c>
      <c r="I25" s="73"/>
      <c r="J25" s="73"/>
    </row>
    <row r="26" spans="1:10" s="73" customFormat="1" ht="18" customHeight="1" x14ac:dyDescent="0.25">
      <c r="A26" s="24"/>
      <c r="B26" s="114"/>
      <c r="C26" s="115"/>
      <c r="D26" s="116"/>
    </row>
    <row r="27" spans="1:10" ht="22.2" customHeight="1" x14ac:dyDescent="0.25">
      <c r="A27" s="103" t="s">
        <v>330</v>
      </c>
      <c r="B27" s="103"/>
      <c r="C27" s="103"/>
      <c r="D27" s="103"/>
      <c r="F27" s="415" t="str">
        <f>'Annual Capacity'!V3</f>
        <v>Previously Reported through 06/30/19</v>
      </c>
      <c r="G27" s="415"/>
      <c r="I27" s="413" t="str">
        <f>'Annual Capacity'!Y3</f>
        <v>Difference between 06/30/19 and 07/31/19</v>
      </c>
      <c r="J27" s="413"/>
    </row>
    <row r="28" spans="1:10" ht="17.399999999999999" customHeight="1" x14ac:dyDescent="0.25">
      <c r="A28" s="103" t="s">
        <v>329</v>
      </c>
      <c r="B28" s="103"/>
      <c r="C28" s="103"/>
      <c r="D28" s="103"/>
      <c r="E28" s="103"/>
      <c r="F28" s="415"/>
      <c r="G28" s="415"/>
      <c r="H28" s="106"/>
      <c r="I28" s="413"/>
      <c r="J28" s="413"/>
    </row>
    <row r="29" spans="1:10" ht="7.2" customHeight="1" x14ac:dyDescent="0.3">
      <c r="A29" s="28"/>
      <c r="F29" s="414"/>
      <c r="G29" s="414"/>
      <c r="H29" s="107"/>
      <c r="I29" s="414"/>
      <c r="J29" s="414"/>
    </row>
    <row r="30" spans="1:10" ht="27.6" customHeight="1" x14ac:dyDescent="0.25">
      <c r="A30" s="90" t="s">
        <v>22</v>
      </c>
      <c r="B30" s="77" t="s">
        <v>23</v>
      </c>
      <c r="C30" s="58" t="s">
        <v>72</v>
      </c>
      <c r="D30" s="58" t="s">
        <v>28</v>
      </c>
      <c r="F30" s="213" t="s">
        <v>8</v>
      </c>
      <c r="G30" s="214" t="s">
        <v>29</v>
      </c>
      <c r="H30" s="108"/>
      <c r="I30" s="111" t="s">
        <v>8</v>
      </c>
      <c r="J30" s="111" t="s">
        <v>29</v>
      </c>
    </row>
    <row r="31" spans="1:10" ht="14.4" x14ac:dyDescent="0.3">
      <c r="A31" s="53" t="s">
        <v>16</v>
      </c>
      <c r="B31" s="54">
        <v>80</v>
      </c>
      <c r="C31" s="54">
        <v>80859.649000000005</v>
      </c>
      <c r="D31" s="55">
        <f>C31/$C$36</f>
        <v>0.13164742117969222</v>
      </c>
      <c r="F31" s="222">
        <v>80</v>
      </c>
      <c r="G31" s="222">
        <v>80859.649000000005</v>
      </c>
      <c r="H31" s="108"/>
      <c r="I31" s="112">
        <f t="shared" ref="I31:J35" si="1">B31-F31</f>
        <v>0</v>
      </c>
      <c r="J31" s="441">
        <f t="shared" si="1"/>
        <v>0</v>
      </c>
    </row>
    <row r="32" spans="1:10" ht="14.4" x14ac:dyDescent="0.3">
      <c r="A32" s="53" t="s">
        <v>24</v>
      </c>
      <c r="B32" s="54">
        <v>31</v>
      </c>
      <c r="C32" s="54">
        <v>194412.08</v>
      </c>
      <c r="D32" s="55">
        <f>C32/$C$36</f>
        <v>0.31652189064263703</v>
      </c>
      <c r="F32" s="222">
        <v>31</v>
      </c>
      <c r="G32" s="222">
        <v>194412.08</v>
      </c>
      <c r="H32" s="109"/>
      <c r="I32" s="112">
        <f t="shared" si="1"/>
        <v>0</v>
      </c>
      <c r="J32" s="441">
        <f t="shared" si="1"/>
        <v>0</v>
      </c>
    </row>
    <row r="33" spans="1:12" ht="14.4" x14ac:dyDescent="0.3">
      <c r="A33" s="53" t="s">
        <v>25</v>
      </c>
      <c r="B33" s="54">
        <v>10</v>
      </c>
      <c r="C33" s="54">
        <v>74487.73</v>
      </c>
      <c r="D33" s="55">
        <f>C33/$C$36</f>
        <v>0.1212733135167232</v>
      </c>
      <c r="F33" s="222">
        <v>10</v>
      </c>
      <c r="G33" s="222">
        <v>74495.350000000006</v>
      </c>
      <c r="H33" s="107"/>
      <c r="I33" s="112">
        <f t="shared" si="1"/>
        <v>0</v>
      </c>
      <c r="J33" s="441">
        <f t="shared" si="1"/>
        <v>-7.6200000000098953</v>
      </c>
    </row>
    <row r="34" spans="1:12" ht="14.4" x14ac:dyDescent="0.3">
      <c r="A34" s="56" t="s">
        <v>26</v>
      </c>
      <c r="B34" s="57">
        <v>14</v>
      </c>
      <c r="C34" s="57">
        <v>141928.51999999999</v>
      </c>
      <c r="D34" s="55">
        <f>C34/$C$36</f>
        <v>0.23107351912757335</v>
      </c>
      <c r="F34" s="223">
        <v>14</v>
      </c>
      <c r="G34" s="223">
        <v>141928.51999999999</v>
      </c>
      <c r="H34" s="110"/>
      <c r="I34" s="112">
        <f t="shared" si="1"/>
        <v>0</v>
      </c>
      <c r="J34" s="441">
        <f t="shared" si="1"/>
        <v>0</v>
      </c>
      <c r="K34" s="104"/>
    </row>
    <row r="35" spans="1:12" ht="14.4" x14ac:dyDescent="0.3">
      <c r="A35" s="56" t="s">
        <v>30</v>
      </c>
      <c r="B35" s="57">
        <v>33</v>
      </c>
      <c r="C35" s="57">
        <v>122525.716</v>
      </c>
      <c r="D35" s="55">
        <f>C35/$C$36</f>
        <v>0.19948385553337428</v>
      </c>
      <c r="F35" s="223">
        <v>33</v>
      </c>
      <c r="G35" s="223">
        <v>122525.716</v>
      </c>
      <c r="H35" s="107"/>
      <c r="I35" s="112">
        <f t="shared" si="1"/>
        <v>0</v>
      </c>
      <c r="J35" s="441">
        <f t="shared" si="1"/>
        <v>0</v>
      </c>
      <c r="K35" s="99"/>
    </row>
    <row r="36" spans="1:12" ht="14.4" x14ac:dyDescent="0.3">
      <c r="A36" s="58" t="s">
        <v>27</v>
      </c>
      <c r="B36" s="59">
        <f>SUM(B31:B35)</f>
        <v>168</v>
      </c>
      <c r="C36" s="59">
        <f>SUM(C31:C35)</f>
        <v>614213.69499999995</v>
      </c>
      <c r="D36" s="60">
        <f>SUM(D31:D35)</f>
        <v>1</v>
      </c>
      <c r="F36" s="215">
        <f>SUM(F31:F35)</f>
        <v>168</v>
      </c>
      <c r="G36" s="216">
        <f>SUM(G31:G35)</f>
        <v>614221.31500000006</v>
      </c>
      <c r="H36" s="107"/>
      <c r="I36" s="113">
        <f>B36-F36</f>
        <v>0</v>
      </c>
      <c r="J36" s="442">
        <f>SUM(J31:J35)</f>
        <v>-7.6200000000098953</v>
      </c>
      <c r="K36" s="104"/>
    </row>
    <row r="37" spans="1:12" ht="16.2" customHeight="1" x14ac:dyDescent="0.25">
      <c r="A37" s="50"/>
      <c r="B37" s="50"/>
      <c r="C37" s="51"/>
      <c r="D37" s="51"/>
      <c r="E37" s="52"/>
      <c r="K37" s="105"/>
      <c r="L37" s="104"/>
    </row>
    <row r="38" spans="1:12" ht="43.8" customHeight="1" x14ac:dyDescent="0.25">
      <c r="A38" s="446" t="s">
        <v>341</v>
      </c>
      <c r="B38" s="446"/>
      <c r="C38" s="446"/>
      <c r="D38" s="446"/>
      <c r="E38" s="446"/>
      <c r="F38" s="446"/>
      <c r="G38" s="360"/>
      <c r="H38" s="360"/>
      <c r="I38" s="360"/>
      <c r="J38" s="360"/>
      <c r="K38" s="360"/>
      <c r="L38" s="360"/>
    </row>
    <row r="39" spans="1:12" ht="7.2" customHeight="1" x14ac:dyDescent="0.25">
      <c r="A39" s="445"/>
      <c r="B39" s="445"/>
      <c r="C39" s="445"/>
      <c r="D39" s="445"/>
      <c r="E39" s="445"/>
      <c r="F39" s="445"/>
      <c r="G39" s="360"/>
      <c r="H39" s="360"/>
      <c r="I39" s="360"/>
      <c r="J39" s="360"/>
      <c r="K39" s="360"/>
      <c r="L39" s="360"/>
    </row>
    <row r="40" spans="1:12" ht="26.4" x14ac:dyDescent="0.25">
      <c r="A40" s="361" t="s">
        <v>167</v>
      </c>
      <c r="B40" s="361" t="s">
        <v>104</v>
      </c>
      <c r="C40" s="362" t="s">
        <v>331</v>
      </c>
      <c r="D40" s="363" t="s">
        <v>332</v>
      </c>
      <c r="E40" s="364"/>
      <c r="F40" s="443" t="s">
        <v>340</v>
      </c>
      <c r="G40" s="360"/>
      <c r="H40" s="360"/>
      <c r="I40" s="360"/>
      <c r="J40" s="360"/>
      <c r="K40" s="360"/>
      <c r="L40" s="360"/>
    </row>
    <row r="41" spans="1:12" ht="14.4" x14ac:dyDescent="0.25">
      <c r="A41" s="365" t="s">
        <v>334</v>
      </c>
      <c r="B41" s="366" t="s">
        <v>335</v>
      </c>
      <c r="C41" s="367">
        <v>43644</v>
      </c>
      <c r="D41" s="368">
        <v>9999.42</v>
      </c>
      <c r="E41" s="364"/>
      <c r="F41" s="444">
        <v>9991.7999999999993</v>
      </c>
      <c r="G41" s="360"/>
      <c r="H41" s="360"/>
      <c r="I41" s="360"/>
      <c r="J41" s="360"/>
      <c r="K41" s="360"/>
      <c r="L41" s="360"/>
    </row>
    <row r="42" spans="1:12" ht="7.2" customHeight="1" x14ac:dyDescent="0.25"/>
  </sheetData>
  <mergeCells count="5">
    <mergeCell ref="A38:F38"/>
    <mergeCell ref="A1:C1"/>
    <mergeCell ref="I27:J29"/>
    <mergeCell ref="F27:G29"/>
    <mergeCell ref="A9:F9"/>
  </mergeCells>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12"/>
    <col min="15" max="16384" width="9.109375" style="41"/>
  </cols>
  <sheetData>
    <row r="1" spans="1:14" ht="17.399999999999999" x14ac:dyDescent="0.25">
      <c r="A1" s="416" t="str">
        <f>'Annual Capacity'!A2</f>
        <v>New Jersey Solar Installations as of 07/31/19</v>
      </c>
      <c r="B1" s="416"/>
      <c r="C1" s="416"/>
      <c r="D1" s="416"/>
      <c r="E1" s="416"/>
      <c r="F1" s="416"/>
    </row>
    <row r="2" spans="1:14" ht="17.399999999999999" x14ac:dyDescent="0.25">
      <c r="A2" s="416" t="s">
        <v>328</v>
      </c>
      <c r="B2" s="416"/>
      <c r="C2" s="416"/>
      <c r="D2" s="416"/>
      <c r="E2" s="416"/>
      <c r="F2" s="416"/>
    </row>
    <row r="3" spans="1:14" ht="17.399999999999999" x14ac:dyDescent="0.25">
      <c r="A3" s="416" t="s">
        <v>81</v>
      </c>
      <c r="B3" s="416"/>
      <c r="C3" s="416"/>
      <c r="D3" s="416"/>
      <c r="E3" s="416"/>
      <c r="F3" s="416"/>
    </row>
    <row r="4" spans="1:14" ht="11.4" customHeight="1" x14ac:dyDescent="0.25">
      <c r="A4" s="43"/>
      <c r="B4" s="43"/>
      <c r="C4" s="43"/>
      <c r="D4" s="43"/>
      <c r="E4" s="43"/>
      <c r="F4" s="43"/>
    </row>
    <row r="5" spans="1:14" s="61" customFormat="1" ht="17.399999999999999" customHeight="1" x14ac:dyDescent="0.25">
      <c r="A5" s="422" t="s">
        <v>77</v>
      </c>
      <c r="B5" s="423"/>
      <c r="C5" s="423"/>
      <c r="D5" s="423"/>
      <c r="E5" s="423"/>
      <c r="F5" s="424"/>
      <c r="G5" s="311"/>
      <c r="H5" s="311"/>
      <c r="I5" s="311"/>
      <c r="J5" s="311"/>
      <c r="K5" s="311"/>
      <c r="L5" s="311"/>
      <c r="M5" s="311"/>
      <c r="N5" s="311"/>
    </row>
    <row r="6" spans="1:14" s="61" customFormat="1" ht="13.8" x14ac:dyDescent="0.25">
      <c r="A6" s="83" t="s">
        <v>37</v>
      </c>
      <c r="B6" s="81" t="s">
        <v>22</v>
      </c>
      <c r="C6" s="81"/>
      <c r="D6" s="82" t="s">
        <v>23</v>
      </c>
      <c r="E6" s="81" t="s">
        <v>29</v>
      </c>
      <c r="F6" s="82" t="s">
        <v>38</v>
      </c>
      <c r="G6" s="311"/>
      <c r="H6" s="311"/>
      <c r="I6" s="311"/>
      <c r="J6" s="311"/>
      <c r="K6" s="311"/>
      <c r="L6" s="311"/>
      <c r="M6" s="311"/>
      <c r="N6" s="311"/>
    </row>
    <row r="7" spans="1:14" s="61" customFormat="1" ht="14.4" x14ac:dyDescent="0.3">
      <c r="A7" s="84" t="s">
        <v>14</v>
      </c>
      <c r="B7" s="64" t="s">
        <v>39</v>
      </c>
      <c r="C7" s="64"/>
      <c r="D7" s="65">
        <v>29564</v>
      </c>
      <c r="E7" s="65">
        <v>840418.40399999998</v>
      </c>
      <c r="F7" s="66">
        <f>E7/$E$9</f>
        <v>0.36349717169386137</v>
      </c>
      <c r="G7" s="311"/>
      <c r="H7" s="311"/>
      <c r="I7" s="311"/>
      <c r="J7" s="311"/>
      <c r="K7" s="311"/>
      <c r="L7" s="311"/>
      <c r="M7" s="311"/>
      <c r="N7" s="311"/>
    </row>
    <row r="8" spans="1:14" s="61" customFormat="1" ht="14.4" x14ac:dyDescent="0.3">
      <c r="A8" s="84" t="s">
        <v>71</v>
      </c>
      <c r="B8" s="64" t="s">
        <v>40</v>
      </c>
      <c r="C8" s="64"/>
      <c r="D8" s="65">
        <v>84140</v>
      </c>
      <c r="E8" s="65">
        <v>1471617.203</v>
      </c>
      <c r="F8" s="66">
        <f>E8/$E$9</f>
        <v>0.63650282830613869</v>
      </c>
      <c r="G8" s="311"/>
      <c r="H8" s="311"/>
      <c r="I8" s="311"/>
      <c r="J8" s="311"/>
      <c r="K8" s="311"/>
      <c r="L8" s="311"/>
      <c r="M8" s="311"/>
      <c r="N8" s="311"/>
    </row>
    <row r="9" spans="1:14" s="69" customFormat="1" ht="13.8" x14ac:dyDescent="0.25">
      <c r="A9" s="418" t="s">
        <v>27</v>
      </c>
      <c r="B9" s="419"/>
      <c r="C9" s="420"/>
      <c r="D9" s="67">
        <f>SUM(D7:D8)</f>
        <v>113704</v>
      </c>
      <c r="E9" s="67">
        <f>SUM(E7:E8)</f>
        <v>2312035.6069999998</v>
      </c>
      <c r="F9" s="68">
        <f>SUM(F7:F8)</f>
        <v>1</v>
      </c>
      <c r="G9" s="310"/>
      <c r="H9" s="310"/>
      <c r="I9" s="310"/>
      <c r="J9" s="310"/>
      <c r="K9" s="310"/>
      <c r="L9" s="310"/>
      <c r="M9" s="310"/>
      <c r="N9" s="310"/>
    </row>
    <row r="10" spans="1:14" s="61" customFormat="1" ht="3.6" customHeight="1" x14ac:dyDescent="0.25">
      <c r="A10" s="70"/>
      <c r="B10" s="70"/>
      <c r="C10" s="70"/>
      <c r="D10" s="71"/>
      <c r="E10" s="71"/>
      <c r="F10" s="70"/>
      <c r="G10" s="311"/>
      <c r="H10" s="311"/>
      <c r="I10" s="311"/>
      <c r="J10" s="311"/>
      <c r="K10" s="311"/>
      <c r="L10" s="311"/>
      <c r="M10" s="311"/>
      <c r="N10" s="311"/>
    </row>
    <row r="11" spans="1:14" s="61" customFormat="1" ht="13.8" x14ac:dyDescent="0.25">
      <c r="G11" s="313"/>
      <c r="H11" s="311"/>
      <c r="I11" s="311"/>
      <c r="J11" s="311"/>
      <c r="K11" s="311"/>
      <c r="L11" s="311"/>
      <c r="M11" s="311"/>
      <c r="N11" s="311"/>
    </row>
    <row r="12" spans="1:14" s="61" customFormat="1" ht="17.399999999999999" customHeight="1" x14ac:dyDescent="0.25">
      <c r="A12" s="421" t="s">
        <v>82</v>
      </c>
      <c r="B12" s="421"/>
      <c r="C12" s="421"/>
      <c r="D12" s="421"/>
      <c r="E12" s="421"/>
      <c r="F12" s="421"/>
      <c r="G12" s="311"/>
      <c r="H12" s="311"/>
      <c r="I12" s="311"/>
      <c r="J12" s="311"/>
      <c r="K12" s="311"/>
      <c r="L12" s="311"/>
      <c r="M12" s="311"/>
      <c r="N12" s="311"/>
    </row>
    <row r="13" spans="1:14" s="61" customFormat="1" ht="13.8" x14ac:dyDescent="0.25">
      <c r="A13" s="85" t="s">
        <v>37</v>
      </c>
      <c r="B13" s="62" t="s">
        <v>22</v>
      </c>
      <c r="C13" s="62"/>
      <c r="D13" s="63" t="s">
        <v>23</v>
      </c>
      <c r="E13" s="62" t="s">
        <v>29</v>
      </c>
      <c r="F13" s="62" t="s">
        <v>38</v>
      </c>
      <c r="G13" s="311"/>
      <c r="H13" s="311"/>
      <c r="I13" s="311"/>
      <c r="J13" s="311"/>
      <c r="K13" s="311"/>
      <c r="L13" s="311"/>
      <c r="M13" s="311"/>
      <c r="N13" s="311"/>
    </row>
    <row r="14" spans="1:14" s="61" customFormat="1" ht="14.4" x14ac:dyDescent="0.3">
      <c r="A14" s="84" t="s">
        <v>14</v>
      </c>
      <c r="B14" s="64" t="s">
        <v>39</v>
      </c>
      <c r="C14" s="64"/>
      <c r="D14" s="65">
        <v>25509</v>
      </c>
      <c r="E14" s="65">
        <v>230764.47099999999</v>
      </c>
      <c r="F14" s="66">
        <f>E14/E16</f>
        <v>0.25783064231445552</v>
      </c>
      <c r="G14" s="311"/>
      <c r="H14" s="311"/>
      <c r="I14" s="311"/>
      <c r="J14" s="311"/>
      <c r="K14" s="311"/>
      <c r="L14" s="311"/>
      <c r="M14" s="311"/>
      <c r="N14" s="311"/>
    </row>
    <row r="15" spans="1:14" s="61" customFormat="1" ht="14.4" x14ac:dyDescent="0.3">
      <c r="A15" s="84" t="s">
        <v>71</v>
      </c>
      <c r="B15" s="64" t="s">
        <v>40</v>
      </c>
      <c r="C15" s="64"/>
      <c r="D15" s="65">
        <v>81726</v>
      </c>
      <c r="E15" s="65">
        <v>664258.97900000005</v>
      </c>
      <c r="F15" s="66">
        <f>E15/E16</f>
        <v>0.74216935768554448</v>
      </c>
      <c r="G15" s="311"/>
      <c r="H15" s="311"/>
      <c r="I15" s="311"/>
      <c r="J15" s="311"/>
      <c r="K15" s="311"/>
      <c r="L15" s="311"/>
      <c r="M15" s="311"/>
      <c r="N15" s="311"/>
    </row>
    <row r="16" spans="1:14" s="69" customFormat="1" ht="13.8" x14ac:dyDescent="0.25">
      <c r="A16" s="418" t="s">
        <v>27</v>
      </c>
      <c r="B16" s="419"/>
      <c r="C16" s="420"/>
      <c r="D16" s="67">
        <f>SUM(D14:D15)</f>
        <v>107235</v>
      </c>
      <c r="E16" s="67">
        <f>SUM(E14:E15)</f>
        <v>895023.45000000007</v>
      </c>
      <c r="F16" s="68">
        <f>SUM(F14:F15)</f>
        <v>1</v>
      </c>
      <c r="G16" s="310"/>
      <c r="H16" s="310"/>
      <c r="I16" s="310"/>
      <c r="J16" s="310"/>
      <c r="K16" s="310"/>
      <c r="L16" s="310"/>
      <c r="M16" s="310"/>
      <c r="N16" s="310"/>
    </row>
    <row r="17" spans="1:14" s="61" customFormat="1" ht="3.6" customHeight="1" x14ac:dyDescent="0.25">
      <c r="A17" s="70"/>
      <c r="B17" s="70"/>
      <c r="C17" s="70"/>
      <c r="D17" s="71"/>
      <c r="E17" s="71"/>
      <c r="F17" s="70"/>
      <c r="G17" s="311"/>
      <c r="H17" s="311"/>
      <c r="I17" s="311"/>
      <c r="J17" s="311"/>
      <c r="K17" s="311"/>
      <c r="L17" s="311"/>
      <c r="M17" s="311"/>
      <c r="N17" s="311"/>
    </row>
    <row r="18" spans="1:14" ht="37.799999999999997" customHeight="1" x14ac:dyDescent="0.3">
      <c r="A18" s="417" t="s">
        <v>320</v>
      </c>
      <c r="B18" s="417"/>
      <c r="C18" s="417"/>
      <c r="D18" s="417"/>
      <c r="E18" s="417"/>
      <c r="F18" s="417"/>
    </row>
  </sheetData>
  <mergeCells count="8">
    <mergeCell ref="A1:F1"/>
    <mergeCell ref="A18:F18"/>
    <mergeCell ref="A3:F3"/>
    <mergeCell ref="A9:C9"/>
    <mergeCell ref="A16:C16"/>
    <mergeCell ref="A12:F12"/>
    <mergeCell ref="A5:F5"/>
    <mergeCell ref="A2:F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88" customWidth="1"/>
    <col min="2" max="2" width="7.6640625" style="252" hidden="1"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2.88671875" style="73" bestFit="1"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188" customWidth="1"/>
    <col min="23" max="23" width="10.33203125" style="188"/>
    <col min="24" max="24" width="1.5546875" style="188" customWidth="1"/>
    <col min="25" max="25" width="11.5546875" style="188" bestFit="1" customWidth="1"/>
    <col min="26" max="26" width="10.33203125" style="188"/>
    <col min="27" max="27" width="1.44140625" style="188" customWidth="1"/>
    <col min="28" max="28" width="11.5546875" style="188" bestFit="1" customWidth="1"/>
    <col min="29" max="29" width="11.21875" style="188" bestFit="1" customWidth="1"/>
    <col min="30" max="16384" width="10.33203125" style="188"/>
  </cols>
  <sheetData>
    <row r="1" spans="1:29" ht="19.2" hidden="1" customHeight="1" x14ac:dyDescent="0.3">
      <c r="A1" s="425" t="str">
        <f>'Annual Capacity'!A2:M2</f>
        <v>New Jersey Solar Installations as of 07/31/19</v>
      </c>
      <c r="B1" s="425"/>
      <c r="C1" s="425"/>
      <c r="D1" s="425"/>
      <c r="E1" s="425"/>
      <c r="F1" s="425"/>
      <c r="G1" s="425"/>
      <c r="H1" s="425"/>
      <c r="I1" s="425"/>
      <c r="J1" s="425"/>
      <c r="K1" s="425"/>
      <c r="L1" s="425"/>
      <c r="M1" s="425"/>
    </row>
    <row r="2" spans="1:29" s="1" customFormat="1" ht="18" customHeight="1" x14ac:dyDescent="0.25">
      <c r="A2" s="425"/>
      <c r="B2" s="425"/>
      <c r="C2" s="425"/>
      <c r="D2" s="425"/>
      <c r="E2" s="425"/>
      <c r="F2" s="425"/>
      <c r="G2" s="425"/>
      <c r="H2" s="425"/>
      <c r="I2" s="425"/>
      <c r="J2" s="425"/>
      <c r="K2" s="425"/>
      <c r="L2" s="425"/>
      <c r="M2" s="425"/>
      <c r="N2" s="298" t="s">
        <v>321</v>
      </c>
      <c r="O2" s="298"/>
      <c r="P2" s="298"/>
      <c r="Q2" s="298"/>
      <c r="R2" s="298"/>
      <c r="S2" s="298"/>
      <c r="T2" s="298"/>
      <c r="U2" s="298"/>
      <c r="V2" s="298"/>
      <c r="W2" s="298"/>
      <c r="X2" s="298"/>
      <c r="Y2" s="298"/>
      <c r="Z2" s="298"/>
      <c r="AA2" s="298"/>
      <c r="AB2" s="298"/>
      <c r="AC2" s="298"/>
    </row>
    <row r="3" spans="1:29" ht="16.5" customHeight="1" x14ac:dyDescent="0.3">
      <c r="C3" s="165"/>
    </row>
    <row r="4" spans="1:29" ht="32.25" customHeight="1" x14ac:dyDescent="0.3">
      <c r="C4" s="429" t="s">
        <v>45</v>
      </c>
      <c r="D4" s="23"/>
      <c r="E4" s="374" t="s">
        <v>87</v>
      </c>
      <c r="F4" s="374"/>
      <c r="G4" s="23"/>
      <c r="H4" s="430" t="s">
        <v>10</v>
      </c>
      <c r="I4" s="431"/>
      <c r="J4" s="432" t="s">
        <v>10</v>
      </c>
      <c r="K4" s="433"/>
      <c r="L4" s="434" t="s">
        <v>10</v>
      </c>
      <c r="M4" s="433"/>
      <c r="N4" s="435" t="s">
        <v>10</v>
      </c>
      <c r="O4" s="436"/>
      <c r="P4" s="23"/>
      <c r="Q4" s="374" t="s">
        <v>86</v>
      </c>
      <c r="R4" s="374"/>
      <c r="S4" s="23"/>
      <c r="T4" s="389" t="str">
        <f>'Annual Capacity'!S4</f>
        <v>Total of All Projects               as of 07/31/19 (kW)</v>
      </c>
      <c r="U4" s="390"/>
      <c r="W4" s="181"/>
      <c r="X4" s="4"/>
      <c r="Y4" s="427" t="str">
        <f>'Annual Capacity'!V3</f>
        <v>Previously Reported through 06/30/19</v>
      </c>
      <c r="Z4" s="427"/>
      <c r="AA4" s="308"/>
      <c r="AB4" s="413" t="str">
        <f>'Annual Capacity'!Y3</f>
        <v>Difference between 06/30/19 and 07/31/19</v>
      </c>
      <c r="AC4" s="413"/>
    </row>
    <row r="5" spans="1:29" s="190" customFormat="1" ht="13.95" customHeight="1" x14ac:dyDescent="0.25">
      <c r="B5" s="253"/>
      <c r="C5" s="429"/>
      <c r="D5" s="23"/>
      <c r="E5" s="374"/>
      <c r="F5" s="374"/>
      <c r="G5" s="23"/>
      <c r="H5" s="393" t="s">
        <v>83</v>
      </c>
      <c r="I5" s="394"/>
      <c r="J5" s="375" t="s">
        <v>84</v>
      </c>
      <c r="K5" s="376"/>
      <c r="L5" s="384" t="s">
        <v>85</v>
      </c>
      <c r="M5" s="376"/>
      <c r="N5" s="369" t="s">
        <v>80</v>
      </c>
      <c r="O5" s="370"/>
      <c r="P5" s="23"/>
      <c r="Q5" s="374"/>
      <c r="R5" s="374"/>
      <c r="S5" s="23"/>
      <c r="T5" s="391"/>
      <c r="U5" s="392"/>
      <c r="X5" s="48"/>
      <c r="Y5" s="428"/>
      <c r="Z5" s="428"/>
      <c r="AA5" s="309"/>
      <c r="AB5" s="414"/>
      <c r="AC5" s="414"/>
    </row>
    <row r="6" spans="1:29" s="191" customFormat="1" ht="41.4" x14ac:dyDescent="0.3">
      <c r="B6" s="254"/>
      <c r="C6" s="429"/>
      <c r="D6" s="91"/>
      <c r="E6" s="180" t="s">
        <v>9</v>
      </c>
      <c r="F6" s="180" t="s">
        <v>11</v>
      </c>
      <c r="G6" s="91"/>
      <c r="H6" s="92" t="s">
        <v>9</v>
      </c>
      <c r="I6" s="92" t="s">
        <v>11</v>
      </c>
      <c r="J6" s="93" t="s">
        <v>9</v>
      </c>
      <c r="K6" s="93" t="s">
        <v>11</v>
      </c>
      <c r="L6" s="92" t="s">
        <v>9</v>
      </c>
      <c r="M6" s="92" t="s">
        <v>11</v>
      </c>
      <c r="N6" s="180" t="s">
        <v>9</v>
      </c>
      <c r="O6" s="180" t="s">
        <v>11</v>
      </c>
      <c r="P6" s="91"/>
      <c r="Q6" s="180" t="s">
        <v>9</v>
      </c>
      <c r="R6" s="180" t="s">
        <v>11</v>
      </c>
      <c r="S6" s="91"/>
      <c r="T6" s="182" t="s">
        <v>8</v>
      </c>
      <c r="U6" s="182" t="s">
        <v>12</v>
      </c>
      <c r="W6" s="58" t="s">
        <v>69</v>
      </c>
      <c r="X6" s="48"/>
      <c r="Y6" s="78" t="s">
        <v>34</v>
      </c>
      <c r="Z6" s="79" t="s">
        <v>68</v>
      </c>
      <c r="AA6" s="217"/>
      <c r="AB6" s="78" t="s">
        <v>34</v>
      </c>
      <c r="AC6" s="79" t="s">
        <v>68</v>
      </c>
    </row>
    <row r="7" spans="1:29" s="191" customFormat="1" x14ac:dyDescent="0.3">
      <c r="B7" s="254">
        <v>1</v>
      </c>
      <c r="C7" s="211" t="s">
        <v>46</v>
      </c>
      <c r="D7" s="199"/>
      <c r="E7" s="292">
        <v>1003</v>
      </c>
      <c r="F7" s="292">
        <v>9632.5920000000006</v>
      </c>
      <c r="G7" s="202"/>
      <c r="H7" s="295">
        <v>95</v>
      </c>
      <c r="I7" s="292">
        <v>3338.2420000000002</v>
      </c>
      <c r="J7" s="295">
        <v>45</v>
      </c>
      <c r="K7" s="292">
        <v>15448.307000000001</v>
      </c>
      <c r="L7" s="295">
        <v>1</v>
      </c>
      <c r="M7" s="292">
        <v>3373.65</v>
      </c>
      <c r="N7" s="196">
        <f>SUM(H7+J7+L7)</f>
        <v>141</v>
      </c>
      <c r="O7" s="196">
        <f>SUM(I7+K7+M7)</f>
        <v>22160.199000000001</v>
      </c>
      <c r="P7" s="199"/>
      <c r="Q7" s="195">
        <v>4</v>
      </c>
      <c r="R7" s="196">
        <v>31844.63</v>
      </c>
      <c r="S7" s="199"/>
      <c r="T7" s="210">
        <f>SUM(E7+N7+Q7)</f>
        <v>1148</v>
      </c>
      <c r="U7" s="210">
        <f>SUM(F7+O7+R7)</f>
        <v>63637.421000000002</v>
      </c>
      <c r="W7" s="66">
        <f>U7/$U$29</f>
        <v>2.1747095698974546E-2</v>
      </c>
      <c r="X7" s="48"/>
      <c r="Y7" s="331">
        <v>1143</v>
      </c>
      <c r="Z7" s="331">
        <v>63570.591</v>
      </c>
      <c r="AA7" s="218"/>
      <c r="AB7" s="208">
        <f>SUM(T7-Y7)</f>
        <v>5</v>
      </c>
      <c r="AC7" s="208">
        <f>SUM(U7-Z7)</f>
        <v>66.830000000001746</v>
      </c>
    </row>
    <row r="8" spans="1:29" s="191" customFormat="1" x14ac:dyDescent="0.3">
      <c r="B8" s="254">
        <v>2</v>
      </c>
      <c r="C8" s="211" t="s">
        <v>47</v>
      </c>
      <c r="D8" s="199"/>
      <c r="E8" s="292">
        <v>990</v>
      </c>
      <c r="F8" s="292">
        <v>9362.9060000000009</v>
      </c>
      <c r="G8" s="202"/>
      <c r="H8" s="295">
        <v>78</v>
      </c>
      <c r="I8" s="292">
        <v>1889.5809999999999</v>
      </c>
      <c r="J8" s="295">
        <v>33</v>
      </c>
      <c r="K8" s="292">
        <v>12206.236000000001</v>
      </c>
      <c r="L8" s="295">
        <v>5</v>
      </c>
      <c r="M8" s="292">
        <v>30565.85</v>
      </c>
      <c r="N8" s="196">
        <f t="shared" ref="N8:N27" si="0">SUM(H8+J8+L8)</f>
        <v>116</v>
      </c>
      <c r="O8" s="196">
        <f t="shared" ref="O8:O27" si="1">SUM(I8+K8+M8)</f>
        <v>44661.667000000001</v>
      </c>
      <c r="P8" s="199"/>
      <c r="Q8" s="195">
        <v>6</v>
      </c>
      <c r="R8" s="196">
        <v>33177.004000000001</v>
      </c>
      <c r="S8" s="199"/>
      <c r="T8" s="210">
        <f t="shared" ref="T8:T27" si="2">SUM(E8+N8+Q8)</f>
        <v>1112</v>
      </c>
      <c r="U8" s="210">
        <f t="shared" ref="U8:U27" si="3">SUM(F8+O8+R8)</f>
        <v>87201.577000000005</v>
      </c>
      <c r="W8" s="66">
        <f t="shared" ref="W8:W27" si="4">U8/$U$29</f>
        <v>2.9799778343005096E-2</v>
      </c>
      <c r="X8" s="48"/>
      <c r="Y8" s="331">
        <v>1098</v>
      </c>
      <c r="Z8" s="331">
        <v>87025.307000000001</v>
      </c>
      <c r="AA8" s="218"/>
      <c r="AB8" s="208">
        <f t="shared" ref="AB8:AB27" si="5">SUM(T8-Y8)</f>
        <v>14</v>
      </c>
      <c r="AC8" s="208">
        <f t="shared" ref="AC8:AC27" si="6">SUM(U8-Z8)</f>
        <v>176.27000000000407</v>
      </c>
    </row>
    <row r="9" spans="1:29" s="192" customFormat="1" ht="18" x14ac:dyDescent="0.3">
      <c r="B9" s="254">
        <v>3</v>
      </c>
      <c r="C9" s="211" t="s">
        <v>48</v>
      </c>
      <c r="D9" s="200"/>
      <c r="E9" s="292">
        <v>2835</v>
      </c>
      <c r="F9" s="292">
        <v>22681.510999999999</v>
      </c>
      <c r="G9" s="293"/>
      <c r="H9" s="295">
        <v>146</v>
      </c>
      <c r="I9" s="292">
        <v>5790.1459999999997</v>
      </c>
      <c r="J9" s="295">
        <v>122</v>
      </c>
      <c r="K9" s="292">
        <v>36929.07</v>
      </c>
      <c r="L9" s="295">
        <v>12</v>
      </c>
      <c r="M9" s="292">
        <v>33744.74</v>
      </c>
      <c r="N9" s="196">
        <f t="shared" si="0"/>
        <v>280</v>
      </c>
      <c r="O9" s="196">
        <f t="shared" si="1"/>
        <v>76463.956000000006</v>
      </c>
      <c r="P9" s="199"/>
      <c r="Q9" s="195">
        <v>1</v>
      </c>
      <c r="R9" s="196">
        <v>2936.64</v>
      </c>
      <c r="S9" s="200"/>
      <c r="T9" s="210">
        <f t="shared" si="2"/>
        <v>3116</v>
      </c>
      <c r="U9" s="210">
        <f t="shared" si="3"/>
        <v>102082.107</v>
      </c>
      <c r="W9" s="66">
        <f t="shared" si="4"/>
        <v>3.4884967291209983E-2</v>
      </c>
      <c r="X9" s="48"/>
      <c r="Y9" s="331">
        <v>3085</v>
      </c>
      <c r="Z9" s="331">
        <v>101768.107</v>
      </c>
      <c r="AA9" s="218"/>
      <c r="AB9" s="208">
        <f t="shared" si="5"/>
        <v>31</v>
      </c>
      <c r="AC9" s="208">
        <f t="shared" si="6"/>
        <v>314</v>
      </c>
    </row>
    <row r="10" spans="1:29" s="192" customFormat="1" ht="18" x14ac:dyDescent="0.3">
      <c r="B10" s="254">
        <v>4</v>
      </c>
      <c r="C10" s="211" t="s">
        <v>49</v>
      </c>
      <c r="D10" s="200"/>
      <c r="E10" s="292">
        <v>1497</v>
      </c>
      <c r="F10" s="292">
        <v>15533.751</v>
      </c>
      <c r="G10" s="293"/>
      <c r="H10" s="295">
        <v>128</v>
      </c>
      <c r="I10" s="292">
        <v>2727.991</v>
      </c>
      <c r="J10" s="295">
        <v>23</v>
      </c>
      <c r="K10" s="292">
        <v>6885.16</v>
      </c>
      <c r="L10" s="295">
        <v>4</v>
      </c>
      <c r="M10" s="292">
        <v>6248.43</v>
      </c>
      <c r="N10" s="196">
        <f t="shared" si="0"/>
        <v>155</v>
      </c>
      <c r="O10" s="196">
        <f t="shared" si="1"/>
        <v>15861.581</v>
      </c>
      <c r="P10" s="199"/>
      <c r="Q10" s="195">
        <v>12</v>
      </c>
      <c r="R10" s="196">
        <v>72299.074999999997</v>
      </c>
      <c r="S10" s="200"/>
      <c r="T10" s="210">
        <f t="shared" si="2"/>
        <v>1664</v>
      </c>
      <c r="U10" s="210">
        <f t="shared" si="3"/>
        <v>103694.40700000001</v>
      </c>
      <c r="W10" s="66">
        <f t="shared" si="4"/>
        <v>3.5435945659668011E-2</v>
      </c>
      <c r="X10" s="48"/>
      <c r="Y10" s="331">
        <v>1651</v>
      </c>
      <c r="Z10" s="331">
        <v>103522.367</v>
      </c>
      <c r="AA10" s="218"/>
      <c r="AB10" s="208">
        <f t="shared" si="5"/>
        <v>13</v>
      </c>
      <c r="AC10" s="208">
        <f t="shared" si="6"/>
        <v>172.04000000000815</v>
      </c>
    </row>
    <row r="11" spans="1:29" s="191" customFormat="1" x14ac:dyDescent="0.3">
      <c r="B11" s="254">
        <v>5</v>
      </c>
      <c r="C11" s="211" t="s">
        <v>50</v>
      </c>
      <c r="D11" s="199"/>
      <c r="E11" s="292">
        <v>3482</v>
      </c>
      <c r="F11" s="292">
        <v>29652.973999999998</v>
      </c>
      <c r="G11" s="202"/>
      <c r="H11" s="295">
        <v>170</v>
      </c>
      <c r="I11" s="292">
        <v>5983.6040000000003</v>
      </c>
      <c r="J11" s="295">
        <v>142</v>
      </c>
      <c r="K11" s="292">
        <v>43114.472000000002</v>
      </c>
      <c r="L11" s="295">
        <v>23</v>
      </c>
      <c r="M11" s="292">
        <v>49243.120999999999</v>
      </c>
      <c r="N11" s="196">
        <f t="shared" si="0"/>
        <v>335</v>
      </c>
      <c r="O11" s="196">
        <f t="shared" si="1"/>
        <v>98341.197</v>
      </c>
      <c r="P11" s="199"/>
      <c r="Q11" s="195">
        <v>3</v>
      </c>
      <c r="R11" s="196">
        <v>5755.86</v>
      </c>
      <c r="S11" s="199"/>
      <c r="T11" s="210">
        <f t="shared" si="2"/>
        <v>3820</v>
      </c>
      <c r="U11" s="210">
        <f t="shared" si="3"/>
        <v>133750.03099999999</v>
      </c>
      <c r="W11" s="66">
        <f t="shared" si="4"/>
        <v>4.570698620702765E-2</v>
      </c>
      <c r="X11" s="48"/>
      <c r="Y11" s="331">
        <v>3789</v>
      </c>
      <c r="Z11" s="331">
        <v>133467.30099999998</v>
      </c>
      <c r="AA11" s="218"/>
      <c r="AB11" s="208">
        <f t="shared" si="5"/>
        <v>31</v>
      </c>
      <c r="AC11" s="208">
        <f t="shared" si="6"/>
        <v>282.73000000001048</v>
      </c>
    </row>
    <row r="12" spans="1:29" s="191" customFormat="1" x14ac:dyDescent="0.3">
      <c r="B12" s="254">
        <v>6</v>
      </c>
      <c r="C12" s="211" t="s">
        <v>52</v>
      </c>
      <c r="D12" s="199"/>
      <c r="E12" s="292">
        <v>2664</v>
      </c>
      <c r="F12" s="292">
        <v>20259.846000000001</v>
      </c>
      <c r="G12" s="202"/>
      <c r="H12" s="295">
        <v>121</v>
      </c>
      <c r="I12" s="292">
        <v>3441.5140000000001</v>
      </c>
      <c r="J12" s="295">
        <v>99</v>
      </c>
      <c r="K12" s="292">
        <v>30086.720000000001</v>
      </c>
      <c r="L12" s="295">
        <v>5</v>
      </c>
      <c r="M12" s="292">
        <v>6454.1139999999996</v>
      </c>
      <c r="N12" s="196">
        <f t="shared" si="0"/>
        <v>225</v>
      </c>
      <c r="O12" s="196">
        <f t="shared" si="1"/>
        <v>39982.348000000005</v>
      </c>
      <c r="P12" s="199"/>
      <c r="Q12" s="195">
        <v>5</v>
      </c>
      <c r="R12" s="196">
        <v>3514.01</v>
      </c>
      <c r="S12" s="199"/>
      <c r="T12" s="210">
        <f t="shared" si="2"/>
        <v>2894</v>
      </c>
      <c r="U12" s="210">
        <f t="shared" si="3"/>
        <v>63756.204000000005</v>
      </c>
      <c r="W12" s="66">
        <f t="shared" si="4"/>
        <v>2.1787687935866284E-2</v>
      </c>
      <c r="X12" s="48"/>
      <c r="Y12" s="331">
        <v>2846</v>
      </c>
      <c r="Z12" s="331">
        <v>63390.484000000004</v>
      </c>
      <c r="AA12" s="218"/>
      <c r="AB12" s="208">
        <f t="shared" si="5"/>
        <v>48</v>
      </c>
      <c r="AC12" s="208">
        <f t="shared" si="6"/>
        <v>365.72000000000116</v>
      </c>
    </row>
    <row r="13" spans="1:29" s="191" customFormat="1" x14ac:dyDescent="0.3">
      <c r="B13" s="254">
        <v>7</v>
      </c>
      <c r="C13" s="211" t="s">
        <v>53</v>
      </c>
      <c r="D13" s="199"/>
      <c r="E13" s="292">
        <v>4717</v>
      </c>
      <c r="F13" s="292">
        <v>33957.616000000002</v>
      </c>
      <c r="G13" s="202"/>
      <c r="H13" s="295">
        <v>274</v>
      </c>
      <c r="I13" s="292">
        <v>11128.081</v>
      </c>
      <c r="J13" s="295">
        <v>195</v>
      </c>
      <c r="K13" s="292">
        <v>55144.260999999999</v>
      </c>
      <c r="L13" s="295">
        <v>5</v>
      </c>
      <c r="M13" s="292">
        <v>6942.13</v>
      </c>
      <c r="N13" s="196">
        <f t="shared" si="0"/>
        <v>474</v>
      </c>
      <c r="O13" s="196">
        <f t="shared" si="1"/>
        <v>73214.472000000009</v>
      </c>
      <c r="P13" s="199"/>
      <c r="Q13" s="195">
        <v>1</v>
      </c>
      <c r="R13" s="196">
        <v>1050.92</v>
      </c>
      <c r="S13" s="199"/>
      <c r="T13" s="210">
        <f t="shared" si="2"/>
        <v>5192</v>
      </c>
      <c r="U13" s="210">
        <f t="shared" si="3"/>
        <v>108223.00800000002</v>
      </c>
      <c r="W13" s="66">
        <f t="shared" si="4"/>
        <v>3.698352439214795E-2</v>
      </c>
      <c r="X13" s="48"/>
      <c r="Y13" s="331">
        <v>5097</v>
      </c>
      <c r="Z13" s="331">
        <v>106875.088</v>
      </c>
      <c r="AA13" s="218"/>
      <c r="AB13" s="208">
        <f t="shared" si="5"/>
        <v>95</v>
      </c>
      <c r="AC13" s="208">
        <f t="shared" si="6"/>
        <v>1347.9200000000128</v>
      </c>
    </row>
    <row r="14" spans="1:29" s="191" customFormat="1" x14ac:dyDescent="0.3">
      <c r="B14" s="254">
        <v>8</v>
      </c>
      <c r="C14" s="211" t="s">
        <v>54</v>
      </c>
      <c r="D14" s="199"/>
      <c r="E14" s="292">
        <v>1229</v>
      </c>
      <c r="F14" s="292">
        <v>8166.2209999999995</v>
      </c>
      <c r="G14" s="202"/>
      <c r="H14" s="295">
        <v>97</v>
      </c>
      <c r="I14" s="292">
        <v>4203.1989999999996</v>
      </c>
      <c r="J14" s="295">
        <v>132</v>
      </c>
      <c r="K14" s="292">
        <v>45940.714</v>
      </c>
      <c r="L14" s="295">
        <v>13</v>
      </c>
      <c r="M14" s="292">
        <v>20931.322</v>
      </c>
      <c r="N14" s="196">
        <f t="shared" si="0"/>
        <v>242</v>
      </c>
      <c r="O14" s="196">
        <f t="shared" si="1"/>
        <v>71075.235000000001</v>
      </c>
      <c r="P14" s="199"/>
      <c r="Q14" s="195">
        <v>7</v>
      </c>
      <c r="R14" s="196">
        <v>9077.125</v>
      </c>
      <c r="S14" s="199"/>
      <c r="T14" s="210">
        <f t="shared" si="2"/>
        <v>1478</v>
      </c>
      <c r="U14" s="210">
        <f t="shared" si="3"/>
        <v>88318.581000000006</v>
      </c>
      <c r="W14" s="66">
        <f t="shared" si="4"/>
        <v>3.0181497031512874E-2</v>
      </c>
      <c r="X14" s="48"/>
      <c r="Y14" s="331">
        <v>1447</v>
      </c>
      <c r="Z14" s="331">
        <v>87919.350999999995</v>
      </c>
      <c r="AA14" s="218"/>
      <c r="AB14" s="208">
        <f t="shared" si="5"/>
        <v>31</v>
      </c>
      <c r="AC14" s="208">
        <f t="shared" si="6"/>
        <v>399.23000000001048</v>
      </c>
    </row>
    <row r="15" spans="1:29" s="193" customFormat="1" x14ac:dyDescent="0.3">
      <c r="B15" s="254">
        <v>9</v>
      </c>
      <c r="C15" s="211" t="s">
        <v>55</v>
      </c>
      <c r="D15" s="201"/>
      <c r="E15" s="292">
        <v>3373</v>
      </c>
      <c r="F15" s="292">
        <v>22637.251</v>
      </c>
      <c r="G15" s="294"/>
      <c r="H15" s="295">
        <v>155</v>
      </c>
      <c r="I15" s="292">
        <v>5247.692</v>
      </c>
      <c r="J15" s="295">
        <v>87</v>
      </c>
      <c r="K15" s="292">
        <v>26739.166000000001</v>
      </c>
      <c r="L15" s="295">
        <v>9</v>
      </c>
      <c r="M15" s="292">
        <v>18279.989000000001</v>
      </c>
      <c r="N15" s="196">
        <f t="shared" si="0"/>
        <v>251</v>
      </c>
      <c r="O15" s="196">
        <f t="shared" si="1"/>
        <v>50266.847000000002</v>
      </c>
      <c r="P15" s="201"/>
      <c r="Q15" s="195">
        <v>15</v>
      </c>
      <c r="R15" s="196">
        <v>12831.09</v>
      </c>
      <c r="S15" s="201"/>
      <c r="T15" s="210">
        <f t="shared" si="2"/>
        <v>3639</v>
      </c>
      <c r="U15" s="210">
        <f t="shared" si="3"/>
        <v>85735.187999999995</v>
      </c>
      <c r="W15" s="66">
        <f t="shared" si="4"/>
        <v>2.9298662782163563E-2</v>
      </c>
      <c r="X15" s="48"/>
      <c r="Y15" s="331">
        <v>3576</v>
      </c>
      <c r="Z15" s="331">
        <v>85249.817999999999</v>
      </c>
      <c r="AA15" s="218"/>
      <c r="AB15" s="208">
        <f t="shared" si="5"/>
        <v>63</v>
      </c>
      <c r="AC15" s="208">
        <f t="shared" si="6"/>
        <v>485.36999999999534</v>
      </c>
    </row>
    <row r="16" spans="1:29" x14ac:dyDescent="0.3">
      <c r="B16" s="254">
        <v>10</v>
      </c>
      <c r="C16" s="211" t="s">
        <v>56</v>
      </c>
      <c r="D16" s="202"/>
      <c r="E16" s="292">
        <v>4661</v>
      </c>
      <c r="F16" s="292">
        <v>31526.809000000001</v>
      </c>
      <c r="G16" s="202"/>
      <c r="H16" s="295">
        <v>160</v>
      </c>
      <c r="I16" s="292">
        <v>7083.616</v>
      </c>
      <c r="J16" s="295">
        <v>121</v>
      </c>
      <c r="K16" s="292">
        <v>35398.167999999998</v>
      </c>
      <c r="L16" s="295">
        <v>11</v>
      </c>
      <c r="M16" s="292">
        <v>16065.596</v>
      </c>
      <c r="N16" s="196">
        <f t="shared" si="0"/>
        <v>292</v>
      </c>
      <c r="O16" s="196">
        <f t="shared" si="1"/>
        <v>58547.38</v>
      </c>
      <c r="P16" s="202"/>
      <c r="Q16" s="195">
        <v>10</v>
      </c>
      <c r="R16" s="196">
        <v>6375.6949999999997</v>
      </c>
      <c r="S16" s="202"/>
      <c r="T16" s="210">
        <f t="shared" si="2"/>
        <v>4963</v>
      </c>
      <c r="U16" s="210">
        <f t="shared" si="3"/>
        <v>96449.883999999991</v>
      </c>
      <c r="W16" s="66">
        <f t="shared" si="4"/>
        <v>3.2960242959924377E-2</v>
      </c>
      <c r="X16" s="48"/>
      <c r="Y16" s="331">
        <v>4889</v>
      </c>
      <c r="Z16" s="331">
        <v>95867.994000000006</v>
      </c>
      <c r="AA16" s="218"/>
      <c r="AB16" s="208">
        <f t="shared" si="5"/>
        <v>74</v>
      </c>
      <c r="AC16" s="208">
        <f t="shared" si="6"/>
        <v>581.88999999998487</v>
      </c>
    </row>
    <row r="17" spans="2:29" s="189" customFormat="1" x14ac:dyDescent="0.3">
      <c r="B17" s="254">
        <v>11</v>
      </c>
      <c r="C17" s="211" t="s">
        <v>57</v>
      </c>
      <c r="D17" s="199"/>
      <c r="E17" s="292">
        <v>9325</v>
      </c>
      <c r="F17" s="292">
        <v>72645.523000000001</v>
      </c>
      <c r="G17" s="202"/>
      <c r="H17" s="295">
        <v>205</v>
      </c>
      <c r="I17" s="292">
        <v>7402.0460000000003</v>
      </c>
      <c r="J17" s="295">
        <v>282</v>
      </c>
      <c r="K17" s="292">
        <v>102480.65700000001</v>
      </c>
      <c r="L17" s="295">
        <v>52</v>
      </c>
      <c r="M17" s="292">
        <v>108658.558</v>
      </c>
      <c r="N17" s="196">
        <f t="shared" si="0"/>
        <v>539</v>
      </c>
      <c r="O17" s="196">
        <f t="shared" si="1"/>
        <v>218541.261</v>
      </c>
      <c r="P17" s="199"/>
      <c r="Q17" s="195">
        <v>28</v>
      </c>
      <c r="R17" s="196">
        <v>65025.550999999999</v>
      </c>
      <c r="S17" s="199"/>
      <c r="T17" s="210">
        <f t="shared" si="2"/>
        <v>9892</v>
      </c>
      <c r="U17" s="210">
        <f t="shared" si="3"/>
        <v>356212.33499999996</v>
      </c>
      <c r="W17" s="66">
        <f t="shared" si="4"/>
        <v>0.1217300075438346</v>
      </c>
      <c r="X17" s="48"/>
      <c r="Y17" s="331">
        <v>9779</v>
      </c>
      <c r="Z17" s="331">
        <v>353537.065</v>
      </c>
      <c r="AA17" s="218"/>
      <c r="AB17" s="208">
        <f t="shared" si="5"/>
        <v>113</v>
      </c>
      <c r="AC17" s="208">
        <f t="shared" si="6"/>
        <v>2675.2699999999604</v>
      </c>
    </row>
    <row r="18" spans="2:29" x14ac:dyDescent="0.3">
      <c r="B18" s="254">
        <v>12</v>
      </c>
      <c r="C18" s="211" t="s">
        <v>58</v>
      </c>
      <c r="D18" s="202"/>
      <c r="E18" s="292">
        <v>3811</v>
      </c>
      <c r="F18" s="292">
        <v>31540.337</v>
      </c>
      <c r="G18" s="202"/>
      <c r="H18" s="295">
        <v>226</v>
      </c>
      <c r="I18" s="292">
        <v>7286.67</v>
      </c>
      <c r="J18" s="295">
        <v>107</v>
      </c>
      <c r="K18" s="292">
        <v>35466.177000000003</v>
      </c>
      <c r="L18" s="295">
        <v>21</v>
      </c>
      <c r="M18" s="292">
        <v>67154.097999999998</v>
      </c>
      <c r="N18" s="196">
        <f t="shared" si="0"/>
        <v>354</v>
      </c>
      <c r="O18" s="196">
        <f t="shared" si="1"/>
        <v>109906.94500000001</v>
      </c>
      <c r="P18" s="202"/>
      <c r="Q18" s="195">
        <v>13</v>
      </c>
      <c r="R18" s="196">
        <v>23946.235000000001</v>
      </c>
      <c r="S18" s="202"/>
      <c r="T18" s="210">
        <f t="shared" si="2"/>
        <v>4178</v>
      </c>
      <c r="U18" s="210">
        <f t="shared" si="3"/>
        <v>165393.51699999999</v>
      </c>
      <c r="W18" s="66">
        <f t="shared" si="4"/>
        <v>5.6520653817648786E-2</v>
      </c>
      <c r="X18" s="48"/>
      <c r="Y18" s="331">
        <v>4150</v>
      </c>
      <c r="Z18" s="331">
        <v>165142.63699999999</v>
      </c>
      <c r="AA18" s="218"/>
      <c r="AB18" s="208">
        <f t="shared" si="5"/>
        <v>28</v>
      </c>
      <c r="AC18" s="208">
        <f t="shared" si="6"/>
        <v>250.88000000000466</v>
      </c>
    </row>
    <row r="19" spans="2:29" x14ac:dyDescent="0.3">
      <c r="B19" s="254">
        <v>13</v>
      </c>
      <c r="C19" s="211" t="s">
        <v>59</v>
      </c>
      <c r="D19" s="202"/>
      <c r="E19" s="292">
        <v>8923</v>
      </c>
      <c r="F19" s="292">
        <v>77808.997000000003</v>
      </c>
      <c r="G19" s="202"/>
      <c r="H19" s="295">
        <v>317</v>
      </c>
      <c r="I19" s="292">
        <v>9484.0370000000003</v>
      </c>
      <c r="J19" s="295">
        <v>132</v>
      </c>
      <c r="K19" s="292">
        <v>42939.116000000002</v>
      </c>
      <c r="L19" s="295">
        <v>21</v>
      </c>
      <c r="M19" s="292">
        <v>52969.682000000001</v>
      </c>
      <c r="N19" s="196">
        <f t="shared" si="0"/>
        <v>470</v>
      </c>
      <c r="O19" s="196">
        <f t="shared" si="1"/>
        <v>105392.83500000001</v>
      </c>
      <c r="P19" s="202"/>
      <c r="Q19" s="195">
        <v>20</v>
      </c>
      <c r="R19" s="196">
        <v>155557.29500000001</v>
      </c>
      <c r="S19" s="202"/>
      <c r="T19" s="210">
        <f t="shared" si="2"/>
        <v>9413</v>
      </c>
      <c r="U19" s="210">
        <f t="shared" si="3"/>
        <v>338759.12699999998</v>
      </c>
      <c r="W19" s="66">
        <f t="shared" si="4"/>
        <v>0.11576564603034543</v>
      </c>
      <c r="X19" s="48"/>
      <c r="Y19" s="331">
        <v>9315</v>
      </c>
      <c r="Z19" s="331">
        <v>335368.69700000004</v>
      </c>
      <c r="AA19" s="218"/>
      <c r="AB19" s="208">
        <f t="shared" si="5"/>
        <v>98</v>
      </c>
      <c r="AC19" s="208">
        <f t="shared" si="6"/>
        <v>3390.4299999999348</v>
      </c>
    </row>
    <row r="20" spans="2:29" x14ac:dyDescent="0.3">
      <c r="B20" s="254">
        <v>14</v>
      </c>
      <c r="C20" s="211" t="s">
        <v>60</v>
      </c>
      <c r="D20" s="202"/>
      <c r="E20" s="292">
        <v>8146</v>
      </c>
      <c r="F20" s="292">
        <v>66664.274999999994</v>
      </c>
      <c r="G20" s="202"/>
      <c r="H20" s="295">
        <v>201</v>
      </c>
      <c r="I20" s="292">
        <v>6753.1670000000004</v>
      </c>
      <c r="J20" s="295">
        <v>118</v>
      </c>
      <c r="K20" s="292">
        <v>39250.28</v>
      </c>
      <c r="L20" s="295">
        <v>13</v>
      </c>
      <c r="M20" s="292">
        <v>31601.006000000001</v>
      </c>
      <c r="N20" s="196">
        <f t="shared" si="0"/>
        <v>332</v>
      </c>
      <c r="O20" s="196">
        <f t="shared" si="1"/>
        <v>77604.453000000009</v>
      </c>
      <c r="P20" s="202"/>
      <c r="Q20" s="195">
        <v>12</v>
      </c>
      <c r="R20" s="196">
        <v>12288.395</v>
      </c>
      <c r="S20" s="202"/>
      <c r="T20" s="210">
        <f t="shared" si="2"/>
        <v>8490</v>
      </c>
      <c r="U20" s="210">
        <f t="shared" si="3"/>
        <v>156557.12299999999</v>
      </c>
      <c r="W20" s="66">
        <f t="shared" si="4"/>
        <v>5.3500954041445656E-2</v>
      </c>
      <c r="X20" s="48"/>
      <c r="Y20" s="331">
        <v>8405</v>
      </c>
      <c r="Z20" s="331">
        <v>155661.80299999999</v>
      </c>
      <c r="AA20" s="218"/>
      <c r="AB20" s="208">
        <f t="shared" si="5"/>
        <v>85</v>
      </c>
      <c r="AC20" s="208">
        <f t="shared" si="6"/>
        <v>895.32000000000698</v>
      </c>
    </row>
    <row r="21" spans="2:29" x14ac:dyDescent="0.3">
      <c r="B21" s="254">
        <v>15</v>
      </c>
      <c r="C21" s="211" t="s">
        <v>61</v>
      </c>
      <c r="D21" s="202"/>
      <c r="E21" s="292">
        <v>7132</v>
      </c>
      <c r="F21" s="292">
        <v>65277.553999999996</v>
      </c>
      <c r="G21" s="202"/>
      <c r="H21" s="295">
        <v>159</v>
      </c>
      <c r="I21" s="292">
        <v>4532.6459999999997</v>
      </c>
      <c r="J21" s="295">
        <v>80</v>
      </c>
      <c r="K21" s="292">
        <v>28747.373</v>
      </c>
      <c r="L21" s="295">
        <v>11</v>
      </c>
      <c r="M21" s="292">
        <v>28958.560000000001</v>
      </c>
      <c r="N21" s="196">
        <f t="shared" si="0"/>
        <v>250</v>
      </c>
      <c r="O21" s="196">
        <f t="shared" si="1"/>
        <v>62238.578999999998</v>
      </c>
      <c r="P21" s="202"/>
      <c r="Q21" s="195">
        <v>4</v>
      </c>
      <c r="R21" s="196">
        <v>19639.025000000001</v>
      </c>
      <c r="S21" s="202"/>
      <c r="T21" s="210">
        <f t="shared" si="2"/>
        <v>7386</v>
      </c>
      <c r="U21" s="210">
        <f t="shared" si="3"/>
        <v>147155.158</v>
      </c>
      <c r="W21" s="66">
        <f t="shared" si="4"/>
        <v>5.0287979200535474E-2</v>
      </c>
      <c r="X21" s="48"/>
      <c r="Y21" s="331">
        <v>7305</v>
      </c>
      <c r="Z21" s="331">
        <v>145782.788</v>
      </c>
      <c r="AA21" s="218"/>
      <c r="AB21" s="208">
        <f t="shared" si="5"/>
        <v>81</v>
      </c>
      <c r="AC21" s="208">
        <f t="shared" si="6"/>
        <v>1372.3699999999953</v>
      </c>
    </row>
    <row r="22" spans="2:29" x14ac:dyDescent="0.3">
      <c r="B22" s="254">
        <v>16</v>
      </c>
      <c r="C22" s="211" t="s">
        <v>62</v>
      </c>
      <c r="D22" s="202"/>
      <c r="E22" s="292">
        <v>2138</v>
      </c>
      <c r="F22" s="292">
        <v>23238.69</v>
      </c>
      <c r="G22" s="202"/>
      <c r="H22" s="295">
        <v>116</v>
      </c>
      <c r="I22" s="292">
        <v>3320.4609999999998</v>
      </c>
      <c r="J22" s="295">
        <v>20</v>
      </c>
      <c r="K22" s="292">
        <v>5761.9750000000004</v>
      </c>
      <c r="L22" s="295">
        <v>2</v>
      </c>
      <c r="M22" s="292">
        <v>2955.3</v>
      </c>
      <c r="N22" s="196">
        <f t="shared" si="0"/>
        <v>138</v>
      </c>
      <c r="O22" s="196">
        <f t="shared" si="1"/>
        <v>12037.736000000001</v>
      </c>
      <c r="P22" s="202"/>
      <c r="Q22" s="195">
        <v>3</v>
      </c>
      <c r="R22" s="196">
        <v>22196.884999999998</v>
      </c>
      <c r="S22" s="202"/>
      <c r="T22" s="210">
        <f t="shared" si="2"/>
        <v>2279</v>
      </c>
      <c r="U22" s="210">
        <f t="shared" si="3"/>
        <v>57473.311000000002</v>
      </c>
      <c r="W22" s="66">
        <f t="shared" si="4"/>
        <v>1.9640607284414094E-2</v>
      </c>
      <c r="X22" s="48"/>
      <c r="Y22" s="331">
        <v>2253</v>
      </c>
      <c r="Z22" s="331">
        <v>57160.785999999993</v>
      </c>
      <c r="AA22" s="218"/>
      <c r="AB22" s="208">
        <f t="shared" si="5"/>
        <v>26</v>
      </c>
      <c r="AC22" s="208">
        <f t="shared" si="6"/>
        <v>312.52500000000873</v>
      </c>
    </row>
    <row r="23" spans="2:29" x14ac:dyDescent="0.3">
      <c r="B23" s="254">
        <v>17</v>
      </c>
      <c r="C23" s="211" t="s">
        <v>63</v>
      </c>
      <c r="D23" s="202"/>
      <c r="E23" s="292">
        <v>9375</v>
      </c>
      <c r="F23" s="292">
        <v>80404.403000000006</v>
      </c>
      <c r="G23" s="202"/>
      <c r="H23" s="295">
        <v>442</v>
      </c>
      <c r="I23" s="292">
        <v>12006.717000000001</v>
      </c>
      <c r="J23" s="295">
        <v>146</v>
      </c>
      <c r="K23" s="292">
        <v>43585.373</v>
      </c>
      <c r="L23" s="295">
        <v>11</v>
      </c>
      <c r="M23" s="292">
        <v>25898.596000000001</v>
      </c>
      <c r="N23" s="196">
        <f t="shared" si="0"/>
        <v>599</v>
      </c>
      <c r="O23" s="196">
        <f t="shared" si="1"/>
        <v>81490.686000000002</v>
      </c>
      <c r="P23" s="202"/>
      <c r="Q23" s="195">
        <v>12</v>
      </c>
      <c r="R23" s="196">
        <v>78096.81</v>
      </c>
      <c r="S23" s="202"/>
      <c r="T23" s="210">
        <f t="shared" si="2"/>
        <v>9986</v>
      </c>
      <c r="U23" s="210">
        <f t="shared" si="3"/>
        <v>239991.899</v>
      </c>
      <c r="W23" s="66">
        <f t="shared" si="4"/>
        <v>8.2013486915688077E-2</v>
      </c>
      <c r="X23" s="48"/>
      <c r="Y23" s="331">
        <v>9888</v>
      </c>
      <c r="Z23" s="331">
        <v>238196.71899999998</v>
      </c>
      <c r="AA23" s="218"/>
      <c r="AB23" s="208">
        <f t="shared" si="5"/>
        <v>98</v>
      </c>
      <c r="AC23" s="208">
        <f t="shared" si="6"/>
        <v>1795.1800000000221</v>
      </c>
    </row>
    <row r="24" spans="2:29" x14ac:dyDescent="0.3">
      <c r="B24" s="254">
        <v>18</v>
      </c>
      <c r="C24" s="211" t="s">
        <v>64</v>
      </c>
      <c r="D24" s="202"/>
      <c r="E24" s="292">
        <v>16335</v>
      </c>
      <c r="F24" s="292">
        <v>136210.53899999999</v>
      </c>
      <c r="G24" s="202"/>
      <c r="H24" s="295">
        <v>323</v>
      </c>
      <c r="I24" s="292">
        <v>9047.3979999999992</v>
      </c>
      <c r="J24" s="295">
        <v>163</v>
      </c>
      <c r="K24" s="292">
        <v>45664.5</v>
      </c>
      <c r="L24" s="295">
        <v>9</v>
      </c>
      <c r="M24" s="292">
        <v>44523.519999999997</v>
      </c>
      <c r="N24" s="196">
        <f t="shared" si="0"/>
        <v>495</v>
      </c>
      <c r="O24" s="196">
        <f t="shared" si="1"/>
        <v>99235.418000000005</v>
      </c>
      <c r="P24" s="202"/>
      <c r="Q24" s="195">
        <v>1</v>
      </c>
      <c r="R24" s="196">
        <v>6103.5</v>
      </c>
      <c r="S24" s="202"/>
      <c r="T24" s="210">
        <f t="shared" si="2"/>
        <v>16831</v>
      </c>
      <c r="U24" s="210">
        <f t="shared" si="3"/>
        <v>241549.45699999999</v>
      </c>
      <c r="W24" s="66">
        <f t="shared" si="4"/>
        <v>8.2545758059779581E-2</v>
      </c>
      <c r="X24" s="48"/>
      <c r="Y24" s="331">
        <v>16677</v>
      </c>
      <c r="Z24" s="331">
        <v>239954.467</v>
      </c>
      <c r="AA24" s="218"/>
      <c r="AB24" s="208">
        <f t="shared" si="5"/>
        <v>154</v>
      </c>
      <c r="AC24" s="208">
        <f t="shared" si="6"/>
        <v>1594.9899999999907</v>
      </c>
    </row>
    <row r="25" spans="2:29" x14ac:dyDescent="0.3">
      <c r="B25" s="254">
        <v>19</v>
      </c>
      <c r="C25" s="211" t="s">
        <v>65</v>
      </c>
      <c r="D25" s="202"/>
      <c r="E25" s="292">
        <v>8807</v>
      </c>
      <c r="F25" s="292">
        <v>77923.294999999998</v>
      </c>
      <c r="G25" s="202"/>
      <c r="H25" s="295">
        <v>277</v>
      </c>
      <c r="I25" s="292">
        <v>7743.2960000000003</v>
      </c>
      <c r="J25" s="295">
        <v>99</v>
      </c>
      <c r="K25" s="292">
        <v>27019.868999999999</v>
      </c>
      <c r="L25" s="295">
        <v>7</v>
      </c>
      <c r="M25" s="292">
        <v>12944.48</v>
      </c>
      <c r="N25" s="196">
        <f t="shared" si="0"/>
        <v>383</v>
      </c>
      <c r="O25" s="196">
        <f t="shared" si="1"/>
        <v>47707.645000000004</v>
      </c>
      <c r="P25" s="202"/>
      <c r="Q25" s="195">
        <v>2</v>
      </c>
      <c r="R25" s="196">
        <v>13168.82</v>
      </c>
      <c r="S25" s="202"/>
      <c r="T25" s="210">
        <f t="shared" si="2"/>
        <v>9192</v>
      </c>
      <c r="U25" s="210">
        <f t="shared" si="3"/>
        <v>138799.76</v>
      </c>
      <c r="W25" s="66">
        <f t="shared" si="4"/>
        <v>4.7432652302403948E-2</v>
      </c>
      <c r="X25" s="48"/>
      <c r="Y25" s="331">
        <v>9110</v>
      </c>
      <c r="Z25" s="331">
        <v>138003.91499999998</v>
      </c>
      <c r="AA25" s="218"/>
      <c r="AB25" s="208">
        <f t="shared" si="5"/>
        <v>82</v>
      </c>
      <c r="AC25" s="208">
        <f t="shared" si="6"/>
        <v>795.84500000003027</v>
      </c>
    </row>
    <row r="26" spans="2:29" ht="17.399999999999999" customHeight="1" x14ac:dyDescent="0.3">
      <c r="B26" s="254">
        <v>20</v>
      </c>
      <c r="C26" s="212" t="s">
        <v>66</v>
      </c>
      <c r="D26" s="202"/>
      <c r="E26" s="292">
        <v>2934</v>
      </c>
      <c r="F26" s="292">
        <v>26751.902999999998</v>
      </c>
      <c r="G26" s="202"/>
      <c r="H26" s="295">
        <v>118</v>
      </c>
      <c r="I26" s="292">
        <v>3711.7449999999999</v>
      </c>
      <c r="J26" s="295">
        <v>40</v>
      </c>
      <c r="K26" s="292">
        <v>14409.51</v>
      </c>
      <c r="L26" s="295">
        <v>8</v>
      </c>
      <c r="M26" s="292">
        <v>17713.142</v>
      </c>
      <c r="N26" s="196">
        <f t="shared" si="0"/>
        <v>166</v>
      </c>
      <c r="O26" s="196">
        <f t="shared" si="1"/>
        <v>35834.396999999997</v>
      </c>
      <c r="P26" s="202"/>
      <c r="Q26" s="195">
        <v>9</v>
      </c>
      <c r="R26" s="196">
        <v>39329.129999999997</v>
      </c>
      <c r="S26" s="202"/>
      <c r="T26" s="210">
        <f t="shared" si="2"/>
        <v>3109</v>
      </c>
      <c r="U26" s="210">
        <f t="shared" si="3"/>
        <v>101915.43</v>
      </c>
      <c r="W26" s="66">
        <f t="shared" si="4"/>
        <v>3.4828008027103126E-2</v>
      </c>
      <c r="X26" s="48"/>
      <c r="Y26" s="331">
        <v>3074</v>
      </c>
      <c r="Z26" s="331">
        <v>101597.12</v>
      </c>
      <c r="AA26" s="218"/>
      <c r="AB26" s="208">
        <f t="shared" si="5"/>
        <v>35</v>
      </c>
      <c r="AC26" s="208">
        <f t="shared" si="6"/>
        <v>318.30999999999767</v>
      </c>
    </row>
    <row r="27" spans="2:29" x14ac:dyDescent="0.3">
      <c r="B27" s="254">
        <v>21</v>
      </c>
      <c r="C27" s="211" t="s">
        <v>67</v>
      </c>
      <c r="D27" s="202"/>
      <c r="E27" s="292">
        <v>3858</v>
      </c>
      <c r="F27" s="292">
        <v>33146.457000000002</v>
      </c>
      <c r="G27" s="202"/>
      <c r="H27" s="295">
        <v>202</v>
      </c>
      <c r="I27" s="292">
        <v>5439.9960000000001</v>
      </c>
      <c r="J27" s="295">
        <v>29</v>
      </c>
      <c r="K27" s="292">
        <v>9172.6440000000002</v>
      </c>
      <c r="L27" s="295">
        <v>1</v>
      </c>
      <c r="M27" s="292">
        <v>1834.56</v>
      </c>
      <c r="N27" s="196">
        <f t="shared" si="0"/>
        <v>232</v>
      </c>
      <c r="O27" s="196">
        <f t="shared" si="1"/>
        <v>16447.2</v>
      </c>
      <c r="P27" s="202"/>
      <c r="Q27" s="195">
        <v>0</v>
      </c>
      <c r="R27" s="196">
        <v>0</v>
      </c>
      <c r="S27" s="202"/>
      <c r="T27" s="210">
        <f t="shared" si="2"/>
        <v>4090</v>
      </c>
      <c r="U27" s="210">
        <f t="shared" si="3"/>
        <v>49593.657000000007</v>
      </c>
      <c r="W27" s="66">
        <f t="shared" si="4"/>
        <v>1.6947858475300545E-2</v>
      </c>
      <c r="X27" s="48"/>
      <c r="Y27" s="331">
        <v>4033</v>
      </c>
      <c r="Z27" s="331">
        <v>49093.627</v>
      </c>
      <c r="AA27" s="218"/>
      <c r="AB27" s="208">
        <f t="shared" si="5"/>
        <v>57</v>
      </c>
      <c r="AC27" s="208">
        <f t="shared" si="6"/>
        <v>500.03000000000611</v>
      </c>
    </row>
    <row r="28" spans="2:29" s="193" customFormat="1" ht="7.2" customHeight="1" x14ac:dyDescent="0.3">
      <c r="B28" s="255"/>
      <c r="C28" s="203"/>
      <c r="D28" s="201"/>
      <c r="E28" s="198"/>
      <c r="F28" s="198"/>
      <c r="G28" s="294"/>
      <c r="H28" s="201"/>
      <c r="I28" s="198"/>
      <c r="J28" s="201"/>
      <c r="K28" s="198"/>
      <c r="L28" s="201"/>
      <c r="M28" s="198"/>
      <c r="N28" s="201"/>
      <c r="O28" s="198"/>
      <c r="P28" s="201"/>
      <c r="Q28" s="201"/>
      <c r="R28" s="198"/>
      <c r="S28" s="201"/>
      <c r="T28" s="197"/>
      <c r="U28" s="197"/>
      <c r="X28" s="194"/>
      <c r="Y28" s="219"/>
      <c r="Z28" s="209"/>
      <c r="AA28" s="209"/>
      <c r="AB28" s="220"/>
      <c r="AC28" s="220"/>
    </row>
    <row r="29" spans="2:29" s="206" customFormat="1" x14ac:dyDescent="0.3">
      <c r="B29" s="256"/>
      <c r="C29" s="77" t="s">
        <v>70</v>
      </c>
      <c r="D29" s="204"/>
      <c r="E29" s="205">
        <f>SUM(E7:E27)</f>
        <v>107235</v>
      </c>
      <c r="F29" s="205">
        <f>SUM(F7:F27)</f>
        <v>895023.45000000019</v>
      </c>
      <c r="G29" s="204"/>
      <c r="H29" s="205">
        <f t="shared" ref="H29:O29" si="7">SUM(H7:H27)</f>
        <v>4010</v>
      </c>
      <c r="I29" s="205">
        <f t="shared" si="7"/>
        <v>127561.845</v>
      </c>
      <c r="J29" s="205">
        <f t="shared" si="7"/>
        <v>2215</v>
      </c>
      <c r="K29" s="205">
        <f t="shared" si="7"/>
        <v>702389.74800000002</v>
      </c>
      <c r="L29" s="205">
        <f t="shared" si="7"/>
        <v>244</v>
      </c>
      <c r="M29" s="205">
        <f t="shared" si="7"/>
        <v>587060.4439999999</v>
      </c>
      <c r="N29" s="205">
        <f>SUM(N7:N27)</f>
        <v>6469</v>
      </c>
      <c r="O29" s="205">
        <f t="shared" si="7"/>
        <v>1417012.0369999998</v>
      </c>
      <c r="P29" s="204"/>
      <c r="Q29" s="205">
        <f>SUM(Q7:Q27)</f>
        <v>168</v>
      </c>
      <c r="R29" s="205">
        <f>SUM(R7:R27)</f>
        <v>614213.69500000007</v>
      </c>
      <c r="S29" s="204"/>
      <c r="T29" s="210">
        <f>SUM(T7:T27)</f>
        <v>113872</v>
      </c>
      <c r="U29" s="210">
        <f>SUM(U7:U27)</f>
        <v>2926249.182000001</v>
      </c>
      <c r="W29" s="80">
        <f>SUM(W7:W27)</f>
        <v>0.99999999999999978</v>
      </c>
      <c r="X29" s="207"/>
      <c r="Y29" s="183">
        <f>SUM(Y7:Y27)</f>
        <v>112610</v>
      </c>
      <c r="Z29" s="183">
        <f>SUM(Z7:Z27)</f>
        <v>2908156.0320000001</v>
      </c>
      <c r="AA29" s="221"/>
      <c r="AB29" s="183">
        <f>SUM(T29-Y29)</f>
        <v>1262</v>
      </c>
      <c r="AC29" s="183">
        <f>SUM(U29-Z29)</f>
        <v>18093.150000000838</v>
      </c>
    </row>
    <row r="30" spans="2:29" ht="10.8" customHeight="1" x14ac:dyDescent="0.3">
      <c r="D30" s="73"/>
      <c r="G30" s="73"/>
      <c r="P30" s="73"/>
      <c r="S30" s="73"/>
    </row>
    <row r="31" spans="2:29" ht="35.4" customHeight="1" x14ac:dyDescent="0.3">
      <c r="C31" s="426" t="s">
        <v>78</v>
      </c>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970B-B660-40CD-B3BE-A30FF1DADEE1}">
  <sheetPr>
    <tabColor rgb="FFDCD8D4"/>
    <pageSetUpPr fitToPage="1"/>
  </sheetPr>
  <dimension ref="A1"/>
  <sheetViews>
    <sheetView workbookViewId="0"/>
  </sheetViews>
  <sheetFormatPr defaultRowHeight="13.2" x14ac:dyDescent="0.25"/>
  <sheetData/>
  <printOptions horizontalCentered="1" verticalCentered="1"/>
  <pageMargins left="0.25" right="0.25" top="0.75" bottom="0.75" header="0.3" footer="0.3"/>
  <pageSetup scale="6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37" t="s">
        <v>15</v>
      </c>
      <c r="D5" s="437"/>
      <c r="E5" s="439" t="s">
        <v>93</v>
      </c>
      <c r="F5" s="439"/>
      <c r="G5" s="439"/>
      <c r="H5" s="439"/>
      <c r="I5" s="13"/>
      <c r="J5" s="25"/>
      <c r="K5" s="37"/>
      <c r="L5" s="30" t="s">
        <v>44</v>
      </c>
      <c r="M5" s="31" t="s">
        <v>45</v>
      </c>
      <c r="N5" s="2"/>
      <c r="O5" s="30" t="s">
        <v>37</v>
      </c>
      <c r="P5" s="31" t="s">
        <v>22</v>
      </c>
      <c r="Q5" s="13"/>
    </row>
    <row r="6" spans="2:17" ht="13.2" customHeight="1" x14ac:dyDescent="0.25">
      <c r="B6" s="12"/>
      <c r="C6" s="437"/>
      <c r="D6" s="437"/>
      <c r="E6" s="439"/>
      <c r="F6" s="439"/>
      <c r="G6" s="439"/>
      <c r="H6" s="439"/>
      <c r="I6" s="13"/>
      <c r="J6" s="26"/>
      <c r="K6" s="38"/>
      <c r="L6" s="32">
        <v>1</v>
      </c>
      <c r="M6" s="33" t="s">
        <v>46</v>
      </c>
      <c r="N6" s="2"/>
      <c r="O6" s="32" t="s">
        <v>14</v>
      </c>
      <c r="P6" s="33" t="s">
        <v>39</v>
      </c>
      <c r="Q6" s="13"/>
    </row>
    <row r="7" spans="2:17" ht="15" x14ac:dyDescent="0.25">
      <c r="B7" s="12"/>
      <c r="C7" s="440" t="s">
        <v>91</v>
      </c>
      <c r="D7" s="440"/>
      <c r="E7" s="438" t="s">
        <v>97</v>
      </c>
      <c r="F7" s="438"/>
      <c r="G7" s="438"/>
      <c r="H7" s="438"/>
      <c r="I7" s="20"/>
      <c r="K7" s="36"/>
      <c r="L7" s="32">
        <v>2</v>
      </c>
      <c r="M7" s="33" t="s">
        <v>47</v>
      </c>
      <c r="N7" s="2"/>
      <c r="O7" s="32" t="s">
        <v>71</v>
      </c>
      <c r="P7" s="33" t="s">
        <v>40</v>
      </c>
      <c r="Q7" s="13"/>
    </row>
    <row r="8" spans="2:17" ht="15" x14ac:dyDescent="0.25">
      <c r="B8" s="12"/>
      <c r="C8" s="440"/>
      <c r="D8" s="440"/>
      <c r="E8" s="438"/>
      <c r="F8" s="438"/>
      <c r="G8" s="438"/>
      <c r="H8" s="438"/>
      <c r="I8" s="20"/>
      <c r="K8" s="36"/>
      <c r="L8" s="32">
        <v>3</v>
      </c>
      <c r="M8" s="33" t="s">
        <v>48</v>
      </c>
      <c r="N8" s="2"/>
      <c r="O8" s="32" t="s">
        <v>41</v>
      </c>
      <c r="P8" s="33" t="s">
        <v>42</v>
      </c>
      <c r="Q8" s="13"/>
    </row>
    <row r="9" spans="2:17" ht="15" x14ac:dyDescent="0.25">
      <c r="B9" s="12"/>
      <c r="C9" s="440" t="s">
        <v>17</v>
      </c>
      <c r="D9" s="440"/>
      <c r="E9" s="438" t="s">
        <v>96</v>
      </c>
      <c r="F9" s="438"/>
      <c r="G9" s="438"/>
      <c r="H9" s="438"/>
      <c r="I9" s="13"/>
      <c r="K9" s="36"/>
      <c r="L9" s="32">
        <v>4</v>
      </c>
      <c r="M9" s="33" t="s">
        <v>49</v>
      </c>
      <c r="N9" s="2"/>
      <c r="O9" s="14" t="s">
        <v>51</v>
      </c>
      <c r="P9" s="14"/>
      <c r="Q9" s="13"/>
    </row>
    <row r="10" spans="2:17" ht="15" x14ac:dyDescent="0.25">
      <c r="B10" s="12"/>
      <c r="C10" s="440"/>
      <c r="D10" s="440"/>
      <c r="E10" s="438"/>
      <c r="F10" s="438"/>
      <c r="G10" s="438"/>
      <c r="H10" s="438"/>
      <c r="I10" s="13"/>
      <c r="K10" s="36"/>
      <c r="L10" s="32">
        <v>5</v>
      </c>
      <c r="M10" s="33" t="s">
        <v>50</v>
      </c>
      <c r="N10" s="2"/>
      <c r="O10" s="14"/>
      <c r="P10" s="14"/>
      <c r="Q10" s="13"/>
    </row>
    <row r="11" spans="2:17" ht="15" x14ac:dyDescent="0.25">
      <c r="B11" s="12"/>
      <c r="C11" s="440" t="s">
        <v>90</v>
      </c>
      <c r="D11" s="440"/>
      <c r="E11" s="438" t="s">
        <v>98</v>
      </c>
      <c r="F11" s="438"/>
      <c r="G11" s="438"/>
      <c r="H11" s="438"/>
      <c r="I11" s="13"/>
      <c r="K11" s="36"/>
      <c r="L11" s="32">
        <v>6</v>
      </c>
      <c r="M11" s="33" t="s">
        <v>52</v>
      </c>
      <c r="N11" s="2"/>
      <c r="O11" s="14"/>
      <c r="P11" s="14"/>
      <c r="Q11" s="13"/>
    </row>
    <row r="12" spans="2:17" ht="15" customHeight="1" x14ac:dyDescent="0.25">
      <c r="B12" s="12"/>
      <c r="C12" s="440"/>
      <c r="D12" s="440"/>
      <c r="E12" s="438"/>
      <c r="F12" s="438"/>
      <c r="G12" s="438"/>
      <c r="H12" s="438"/>
      <c r="I12" s="13"/>
      <c r="K12" s="36"/>
      <c r="L12" s="32">
        <v>7</v>
      </c>
      <c r="M12" s="33" t="s">
        <v>53</v>
      </c>
      <c r="N12" s="2"/>
      <c r="O12" s="14"/>
      <c r="P12" s="14"/>
      <c r="Q12" s="13"/>
    </row>
    <row r="13" spans="2:17" ht="15" x14ac:dyDescent="0.25">
      <c r="B13" s="12"/>
      <c r="C13" s="440" t="s">
        <v>92</v>
      </c>
      <c r="D13" s="440"/>
      <c r="E13" s="438" t="s">
        <v>94</v>
      </c>
      <c r="F13" s="438"/>
      <c r="G13" s="438"/>
      <c r="H13" s="438"/>
      <c r="I13" s="13"/>
      <c r="K13" s="36"/>
      <c r="L13" s="32">
        <v>8</v>
      </c>
      <c r="M13" s="33" t="s">
        <v>54</v>
      </c>
      <c r="N13" s="2"/>
      <c r="O13" s="14"/>
      <c r="P13" s="14"/>
      <c r="Q13" s="13"/>
    </row>
    <row r="14" spans="2:17" ht="15" customHeight="1" x14ac:dyDescent="0.25">
      <c r="B14" s="12"/>
      <c r="C14" s="440"/>
      <c r="D14" s="440"/>
      <c r="E14" s="438"/>
      <c r="F14" s="438"/>
      <c r="G14" s="438"/>
      <c r="H14" s="438"/>
      <c r="I14" s="13"/>
      <c r="K14" s="36"/>
      <c r="L14" s="32">
        <v>9</v>
      </c>
      <c r="M14" s="33" t="s">
        <v>55</v>
      </c>
      <c r="N14" s="2"/>
      <c r="O14" s="14"/>
      <c r="P14" s="14"/>
      <c r="Q14" s="13"/>
    </row>
    <row r="15" spans="2:17" ht="15" x14ac:dyDescent="0.25">
      <c r="B15" s="12"/>
      <c r="C15" s="440" t="s">
        <v>95</v>
      </c>
      <c r="D15" s="440"/>
      <c r="E15" s="438" t="s">
        <v>94</v>
      </c>
      <c r="F15" s="438"/>
      <c r="G15" s="438"/>
      <c r="H15" s="438"/>
      <c r="I15" s="13"/>
      <c r="K15" s="36"/>
      <c r="L15" s="32">
        <v>10</v>
      </c>
      <c r="M15" s="33" t="s">
        <v>56</v>
      </c>
      <c r="N15" s="2"/>
      <c r="O15" s="14"/>
      <c r="P15" s="14"/>
      <c r="Q15" s="13"/>
    </row>
    <row r="16" spans="2:17" ht="15" customHeight="1" x14ac:dyDescent="0.25">
      <c r="B16" s="12"/>
      <c r="C16" s="440"/>
      <c r="D16" s="440"/>
      <c r="E16" s="438"/>
      <c r="F16" s="438"/>
      <c r="G16" s="438"/>
      <c r="H16" s="438"/>
      <c r="I16" s="13"/>
      <c r="K16" s="36"/>
      <c r="L16" s="32">
        <v>11</v>
      </c>
      <c r="M16" s="33" t="s">
        <v>57</v>
      </c>
      <c r="N16" s="2"/>
      <c r="O16" s="14"/>
      <c r="P16" s="14"/>
      <c r="Q16" s="13"/>
    </row>
    <row r="17" spans="2:17" ht="15" x14ac:dyDescent="0.25">
      <c r="B17" s="12"/>
      <c r="C17" s="437" t="s">
        <v>18</v>
      </c>
      <c r="D17" s="437"/>
      <c r="E17" s="438" t="s">
        <v>20</v>
      </c>
      <c r="F17" s="438"/>
      <c r="G17" s="438"/>
      <c r="H17" s="438"/>
      <c r="I17" s="13"/>
      <c r="K17" s="36"/>
      <c r="L17" s="32">
        <v>12</v>
      </c>
      <c r="M17" s="33" t="s">
        <v>58</v>
      </c>
      <c r="N17" s="2"/>
      <c r="O17" s="14"/>
      <c r="P17" s="14"/>
      <c r="Q17" s="13"/>
    </row>
    <row r="18" spans="2:17" ht="15" customHeight="1" x14ac:dyDescent="0.25">
      <c r="B18" s="12"/>
      <c r="C18" s="437"/>
      <c r="D18" s="437"/>
      <c r="E18" s="438"/>
      <c r="F18" s="438"/>
      <c r="G18" s="438"/>
      <c r="H18" s="438"/>
      <c r="I18" s="13"/>
      <c r="K18" s="36"/>
      <c r="L18" s="32">
        <v>13</v>
      </c>
      <c r="M18" s="33" t="s">
        <v>59</v>
      </c>
      <c r="N18" s="2"/>
      <c r="O18" s="14"/>
      <c r="P18" s="14"/>
      <c r="Q18" s="13"/>
    </row>
    <row r="19" spans="2:17" ht="15" x14ac:dyDescent="0.25">
      <c r="B19" s="12"/>
      <c r="C19" s="437" t="s">
        <v>13</v>
      </c>
      <c r="D19" s="437"/>
      <c r="E19" s="438" t="s">
        <v>21</v>
      </c>
      <c r="F19" s="438"/>
      <c r="G19" s="438"/>
      <c r="H19" s="438"/>
      <c r="I19" s="13"/>
      <c r="K19" s="36"/>
      <c r="L19" s="32">
        <v>14</v>
      </c>
      <c r="M19" s="33" t="s">
        <v>60</v>
      </c>
      <c r="N19" s="2"/>
      <c r="O19" s="14"/>
      <c r="P19" s="14"/>
      <c r="Q19" s="13"/>
    </row>
    <row r="20" spans="2:17" ht="15" customHeight="1" x14ac:dyDescent="0.25">
      <c r="B20" s="12"/>
      <c r="C20" s="437"/>
      <c r="D20" s="437"/>
      <c r="E20" s="438"/>
      <c r="F20" s="438"/>
      <c r="G20" s="438"/>
      <c r="H20" s="438"/>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6" ma:contentTypeDescription="Create a new document." ma:contentTypeScope="" ma:versionID="c980a936d1ca50aef279332a8dcd9de1">
  <xsd:schema xmlns:xsd="http://www.w3.org/2001/XMLSchema" xmlns:xs="http://www.w3.org/2001/XMLSchema" xmlns:p="http://schemas.microsoft.com/office/2006/metadata/properties" xmlns:ns3="ab5b6c4f-5201-4d55-98c6-21c366652d49" xmlns:ns4="4bed5f5f-57df-4378-aeb2-ffb628aea86f" targetNamespace="http://schemas.microsoft.com/office/2006/metadata/properties" ma:root="true" ma:fieldsID="b1b7e5ffacb7229d204149a557648bbd" ns3:_="" ns4:_="">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3A2DB0-1421-4476-A071-CA06B83ED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53480-CA4E-4B79-979A-EAA0917DF6AF}">
  <ds:schemaRefs>
    <ds:schemaRef ds:uri="http://schemas.microsoft.com/sharepoint/v3/contenttype/forms"/>
  </ds:schemaRefs>
</ds:datastoreItem>
</file>

<file path=customXml/itemProps3.xml><?xml version="1.0" encoding="utf-8"?>
<ds:datastoreItem xmlns:ds="http://schemas.openxmlformats.org/officeDocument/2006/customXml" ds:itemID="{906C2C89-CD49-44C9-B3E6-49C9A9CBF71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bed5f5f-57df-4378-aeb2-ffb628aea86f"/>
    <ds:schemaRef ds:uri="http://schemas.microsoft.com/office/2006/metadata/properties"/>
    <ds:schemaRef ds:uri="http://purl.org/dc/elements/1.1/"/>
    <ds:schemaRef ds:uri="ab5b6c4f-5201-4d55-98c6-21c366652d4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2019-07-11T16:08:49Z</cp:lastPrinted>
  <dcterms:created xsi:type="dcterms:W3CDTF">2009-08-03T14:10:19Z</dcterms:created>
  <dcterms:modified xsi:type="dcterms:W3CDTF">2019-08-07T17:20:57Z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