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meresco.com\d\aeg\Clients\NJ Clean Energy Program\PA 2016-X-23938\PRG - SRP - Solar Registration Program\Reporting\September 2016\"/>
    </mc:Choice>
  </mc:AlternateContent>
  <bookViews>
    <workbookView xWindow="0" yWindow="0" windowWidth="23040" windowHeight="9108" tabRatio="712"/>
  </bookViews>
  <sheets>
    <sheet name="Annual Capacity" sheetId="36" r:id="rId1"/>
    <sheet name="Monthly Capacity" sheetId="61" r:id="rId2"/>
    <sheet name="Grid Supply" sheetId="43" r:id="rId3"/>
    <sheet name="Market Segment" sheetId="46" r:id="rId4"/>
    <sheet name="TPO Summary" sheetId="47" r:id="rId5"/>
    <sheet name="By County" sheetId="48" r:id="rId6"/>
    <sheet name="Definitions" sheetId="42" r:id="rId7"/>
  </sheets>
  <definedNames>
    <definedName name="As_of" localSheetId="0">#REF!</definedName>
    <definedName name="As_of">#REF!</definedName>
    <definedName name="bpuapp_id_lookup" localSheetId="0">#REF!</definedName>
    <definedName name="bpuapp_id_lookup">#REF!</definedName>
    <definedName name="County_Lookup" localSheetId="0">#REF!</definedName>
    <definedName name="County_Lookup">#REF!</definedName>
    <definedName name="_xlnm.Print_Area" localSheetId="0">'Annual Capacity'!$A$1:$X$33</definedName>
    <definedName name="_xlnm.Print_Area" localSheetId="6">Definitions!$A$1:$I$27</definedName>
    <definedName name="_xlnm.Print_Area" localSheetId="4">'TPO Summary'!$A$1:$I$18</definedName>
    <definedName name="Zip_Correction" localSheetId="0">#REF!</definedName>
    <definedName name="Zip_Correction">#REF!</definedName>
  </definedNames>
  <calcPr calcId="171027"/>
</workbook>
</file>

<file path=xl/calcChain.xml><?xml version="1.0" encoding="utf-8"?>
<calcChain xmlns="http://schemas.openxmlformats.org/spreadsheetml/2006/main">
  <c r="M23" i="48" l="1"/>
  <c r="L23" i="48"/>
  <c r="M22" i="48"/>
  <c r="L22" i="48"/>
  <c r="M21" i="48"/>
  <c r="L21" i="48"/>
  <c r="M20" i="48"/>
  <c r="L20" i="48"/>
  <c r="M19" i="48"/>
  <c r="L19" i="48"/>
  <c r="M18" i="48"/>
  <c r="L18" i="48"/>
  <c r="M17" i="48"/>
  <c r="L17" i="48"/>
  <c r="M16" i="48"/>
  <c r="L16" i="48"/>
  <c r="M15" i="48"/>
  <c r="L15" i="48"/>
  <c r="M14" i="48"/>
  <c r="L14" i="48"/>
  <c r="M13" i="48"/>
  <c r="L13" i="48"/>
  <c r="M12" i="48"/>
  <c r="L12" i="48"/>
  <c r="M11" i="48"/>
  <c r="L11" i="48"/>
  <c r="M10" i="48"/>
  <c r="L10" i="48"/>
  <c r="M9" i="48"/>
  <c r="L9" i="48"/>
  <c r="M8" i="48"/>
  <c r="L8" i="48"/>
  <c r="M7" i="48"/>
  <c r="L7" i="48"/>
  <c r="M6" i="48"/>
  <c r="L6" i="48"/>
  <c r="M5" i="48"/>
  <c r="L5" i="48"/>
  <c r="M4" i="48"/>
  <c r="L4" i="48"/>
  <c r="M3" i="48"/>
  <c r="L3" i="48"/>
  <c r="J24" i="48"/>
  <c r="I24" i="48"/>
  <c r="E22" i="46"/>
  <c r="Y8" i="61"/>
  <c r="X8" i="61"/>
  <c r="Y7" i="61"/>
  <c r="X7" i="61"/>
  <c r="V24" i="61"/>
  <c r="U24" i="61"/>
  <c r="Y6" i="61"/>
  <c r="X6" i="61"/>
  <c r="L24" i="48" l="1"/>
  <c r="P24" i="61" l="1"/>
  <c r="O24" i="61"/>
  <c r="K24" i="61"/>
  <c r="J24" i="61"/>
  <c r="I24" i="61"/>
  <c r="H24" i="61"/>
  <c r="G24" i="61"/>
  <c r="F24" i="61"/>
  <c r="D24" i="61"/>
  <c r="C24" i="61"/>
  <c r="M22" i="61"/>
  <c r="S22" i="61" s="1"/>
  <c r="Y22" i="61" s="1"/>
  <c r="L22" i="61"/>
  <c r="R22" i="61" s="1"/>
  <c r="X22" i="61" s="1"/>
  <c r="M20" i="61" l="1"/>
  <c r="S20" i="61" s="1"/>
  <c r="Y20" i="61" s="1"/>
  <c r="L20" i="61"/>
  <c r="R20" i="61" s="1"/>
  <c r="X20" i="61" s="1"/>
  <c r="M19" i="61"/>
  <c r="S19" i="61" s="1"/>
  <c r="Y19" i="61" s="1"/>
  <c r="L19" i="61"/>
  <c r="R19" i="61" s="1"/>
  <c r="X19" i="61" s="1"/>
  <c r="M18" i="61"/>
  <c r="S18" i="61" s="1"/>
  <c r="Y18" i="61" s="1"/>
  <c r="L18" i="61"/>
  <c r="R18" i="61" s="1"/>
  <c r="X18" i="61" s="1"/>
  <c r="M17" i="61"/>
  <c r="S17" i="61" s="1"/>
  <c r="Y17" i="61" s="1"/>
  <c r="L17" i="61"/>
  <c r="R17" i="61" s="1"/>
  <c r="X17" i="61" s="1"/>
  <c r="M16" i="61"/>
  <c r="S16" i="61" s="1"/>
  <c r="Y16" i="61" s="1"/>
  <c r="L16" i="61"/>
  <c r="R16" i="61" s="1"/>
  <c r="X16" i="61" s="1"/>
  <c r="M15" i="61"/>
  <c r="S15" i="61" s="1"/>
  <c r="Y15" i="61" s="1"/>
  <c r="L15" i="61"/>
  <c r="R15" i="61" s="1"/>
  <c r="X15" i="61" s="1"/>
  <c r="M14" i="61"/>
  <c r="S14" i="61" s="1"/>
  <c r="Y14" i="61" s="1"/>
  <c r="L14" i="61"/>
  <c r="R14" i="61" s="1"/>
  <c r="X14" i="61" s="1"/>
  <c r="M13" i="61"/>
  <c r="S13" i="61" s="1"/>
  <c r="Y13" i="61" s="1"/>
  <c r="L13" i="61"/>
  <c r="R13" i="61" s="1"/>
  <c r="X13" i="61" s="1"/>
  <c r="M12" i="61"/>
  <c r="S12" i="61" s="1"/>
  <c r="Y12" i="61" s="1"/>
  <c r="L12" i="61"/>
  <c r="R12" i="61" s="1"/>
  <c r="X12" i="61" s="1"/>
  <c r="M11" i="61"/>
  <c r="S11" i="61" s="1"/>
  <c r="Y11" i="61" s="1"/>
  <c r="L11" i="61"/>
  <c r="R11" i="61" s="1"/>
  <c r="X11" i="61" s="1"/>
  <c r="M10" i="61"/>
  <c r="S10" i="61" s="1"/>
  <c r="Y10" i="61" s="1"/>
  <c r="L10" i="61"/>
  <c r="R10" i="61" s="1"/>
  <c r="X10" i="61" s="1"/>
  <c r="M9" i="61"/>
  <c r="S9" i="61" s="1"/>
  <c r="Y9" i="61" s="1"/>
  <c r="L9" i="61"/>
  <c r="R9" i="61" s="1"/>
  <c r="X9" i="61" s="1"/>
  <c r="M8" i="61"/>
  <c r="S8" i="61" s="1"/>
  <c r="L8" i="61"/>
  <c r="R8" i="61" s="1"/>
  <c r="M7" i="61"/>
  <c r="S7" i="61" s="1"/>
  <c r="L7" i="61"/>
  <c r="R7" i="61" s="1"/>
  <c r="M6" i="61"/>
  <c r="L6" i="61"/>
  <c r="S6" i="61" l="1"/>
  <c r="R6" i="61"/>
  <c r="K11" i="36"/>
  <c r="L11" i="36"/>
  <c r="K12" i="36"/>
  <c r="Q12" i="36" s="1"/>
  <c r="L12" i="36"/>
  <c r="R12" i="36" s="1"/>
  <c r="K13" i="36"/>
  <c r="Q13" i="36" s="1"/>
  <c r="L13" i="36"/>
  <c r="R13" i="36" s="1"/>
  <c r="M21" i="61" l="1"/>
  <c r="M24" i="61" s="1"/>
  <c r="L21" i="61"/>
  <c r="L24" i="61" s="1"/>
  <c r="R21" i="61" l="1"/>
  <c r="S21" i="61"/>
  <c r="Y21" i="61" l="1"/>
  <c r="Y24" i="61" s="1"/>
  <c r="S24" i="61"/>
  <c r="X21" i="61"/>
  <c r="X24" i="61" s="1"/>
  <c r="R24" i="61"/>
  <c r="R11" i="36"/>
  <c r="X11" i="36" s="1"/>
  <c r="Q11" i="36"/>
  <c r="W11" i="36" s="1"/>
  <c r="F24" i="48" l="1"/>
  <c r="E24" i="48"/>
  <c r="F15" i="36" l="1"/>
  <c r="E15" i="36"/>
  <c r="C15" i="36"/>
  <c r="B15" i="36"/>
  <c r="L9" i="36"/>
  <c r="R9" i="36" s="1"/>
  <c r="K9" i="36"/>
  <c r="Q9" i="36" s="1"/>
  <c r="L8" i="36"/>
  <c r="K8" i="36"/>
  <c r="L7" i="36"/>
  <c r="K7" i="36"/>
  <c r="L6" i="36"/>
  <c r="K6" i="36"/>
  <c r="X17" i="36" l="1"/>
  <c r="W17" i="36"/>
  <c r="F15" i="47" l="1"/>
  <c r="G13" i="47" s="1"/>
  <c r="E15" i="47"/>
  <c r="F7" i="47"/>
  <c r="G6" i="47" s="1"/>
  <c r="E7" i="47"/>
  <c r="C25" i="46"/>
  <c r="G14" i="47" l="1"/>
  <c r="G15" i="47" s="1"/>
  <c r="G5" i="47"/>
  <c r="G7" i="47" s="1"/>
  <c r="D7" i="46"/>
  <c r="G13" i="48" l="1"/>
  <c r="D25" i="46"/>
  <c r="E16" i="46"/>
  <c r="E24" i="46"/>
  <c r="C7" i="46"/>
  <c r="E18" i="46" l="1"/>
  <c r="E5" i="46"/>
  <c r="E13" i="46"/>
  <c r="E20" i="46"/>
  <c r="E6" i="46"/>
  <c r="E14" i="46"/>
  <c r="E21" i="46"/>
  <c r="E17" i="46"/>
  <c r="E23" i="46"/>
  <c r="E15" i="46"/>
  <c r="E19" i="46"/>
  <c r="X13" i="36" l="1"/>
  <c r="W13" i="36"/>
  <c r="E7" i="46"/>
  <c r="E25" i="46"/>
  <c r="G5" i="48"/>
  <c r="G3" i="48"/>
  <c r="G20" i="48" l="1"/>
  <c r="G19" i="48"/>
  <c r="G18" i="48"/>
  <c r="G7" i="48"/>
  <c r="G23" i="48"/>
  <c r="G22" i="48"/>
  <c r="G16" i="48"/>
  <c r="G21" i="48"/>
  <c r="G12" i="48"/>
  <c r="G11" i="48"/>
  <c r="G14" i="48"/>
  <c r="G8" i="48"/>
  <c r="G4" i="48"/>
  <c r="G10" i="48"/>
  <c r="G15" i="48"/>
  <c r="G6" i="48"/>
  <c r="G17" i="48"/>
  <c r="G9" i="48"/>
  <c r="G24" i="48" l="1"/>
  <c r="X12" i="36"/>
  <c r="W12" i="36"/>
  <c r="L10" i="36" l="1"/>
  <c r="R10" i="36" s="1"/>
  <c r="X10" i="36" s="1"/>
  <c r="K10" i="36"/>
  <c r="Q10" i="36" s="1"/>
  <c r="W10" i="36" s="1"/>
  <c r="U15" i="36"/>
  <c r="U19" i="36" s="1"/>
  <c r="T15" i="36"/>
  <c r="T19" i="36" s="1"/>
  <c r="C9" i="43" l="1"/>
  <c r="D9" i="43" l="1"/>
  <c r="E8" i="43" l="1"/>
  <c r="O15" i="36"/>
  <c r="N15" i="36"/>
  <c r="J15" i="36"/>
  <c r="I15" i="36"/>
  <c r="H15" i="36"/>
  <c r="G15" i="36"/>
  <c r="E6" i="43" l="1"/>
  <c r="E7" i="43"/>
  <c r="E4" i="43"/>
  <c r="E5" i="43"/>
  <c r="X9" i="36"/>
  <c r="W9" i="36"/>
  <c r="R8" i="36"/>
  <c r="X8" i="36" s="1"/>
  <c r="Q8" i="36"/>
  <c r="W8" i="36" s="1"/>
  <c r="R7" i="36"/>
  <c r="X7" i="36" s="1"/>
  <c r="Q7" i="36"/>
  <c r="W7" i="36" s="1"/>
  <c r="E9" i="43" l="1"/>
  <c r="L15" i="36" l="1"/>
  <c r="K15" i="36"/>
  <c r="Q6" i="36" l="1"/>
  <c r="W6" i="36" s="1"/>
  <c r="R6" i="36"/>
  <c r="X6" i="36" s="1"/>
  <c r="R15" i="36" l="1"/>
  <c r="Q15" i="36"/>
  <c r="R19" i="36" l="1"/>
  <c r="X19" i="36" s="1"/>
  <c r="X15" i="36"/>
  <c r="Q19" i="36"/>
  <c r="W19" i="36" s="1"/>
  <c r="W15" i="36"/>
</calcChain>
</file>

<file path=xl/sharedStrings.xml><?xml version="1.0" encoding="utf-8"?>
<sst xmlns="http://schemas.openxmlformats.org/spreadsheetml/2006/main" count="233" uniqueCount="139">
  <si>
    <t>Year</t>
  </si>
  <si>
    <t>Total</t>
  </si>
  <si>
    <t>Farm</t>
  </si>
  <si>
    <t>Non Profit</t>
  </si>
  <si>
    <t>Commercial</t>
  </si>
  <si>
    <t>Government Facility</t>
  </si>
  <si>
    <t>Residential</t>
  </si>
  <si>
    <t>School Public K-12</t>
  </si>
  <si>
    <t>School Other</t>
  </si>
  <si>
    <t>Total Qty</t>
  </si>
  <si>
    <t>Qty</t>
  </si>
  <si>
    <t>Non-Residential</t>
  </si>
  <si>
    <t>Capacity (Kw)</t>
  </si>
  <si>
    <t>Total (Kw)</t>
  </si>
  <si>
    <t>Residential (Kw)</t>
  </si>
  <si>
    <t>Capacity</t>
  </si>
  <si>
    <t>Total of All Projects (Kw)</t>
  </si>
  <si>
    <t>Total Capacity</t>
  </si>
  <si>
    <t>Registration Complete</t>
  </si>
  <si>
    <t>No</t>
  </si>
  <si>
    <t>Accepted</t>
  </si>
  <si>
    <t>EDC</t>
  </si>
  <si>
    <t>As-Built Incomplete</t>
  </si>
  <si>
    <t>Onsite Inspection</t>
  </si>
  <si>
    <t>Verification Waiver</t>
  </si>
  <si>
    <t>Non -Residential</t>
  </si>
  <si>
    <t>&gt;= 1000 Kw</t>
  </si>
  <si>
    <t>2001-2011</t>
  </si>
  <si>
    <t>&lt; = 100 (Kw)</t>
  </si>
  <si>
    <r>
      <t>Grid Supply</t>
    </r>
    <r>
      <rPr>
        <sz val="11"/>
        <rFont val="Arial"/>
        <family val="2"/>
      </rPr>
      <t xml:space="preserve"> (Kw)</t>
    </r>
  </si>
  <si>
    <r>
      <t xml:space="preserve">Non-Residential                   </t>
    </r>
    <r>
      <rPr>
        <sz val="11"/>
        <rFont val="Arial"/>
        <family val="2"/>
      </rPr>
      <t>&gt; 100  to &lt; 1000 Kw</t>
    </r>
  </si>
  <si>
    <t>Total with Estimated Installations:</t>
  </si>
  <si>
    <t>SRP Registration Program Status Definitions</t>
  </si>
  <si>
    <t>An SRP Acceptance Letter has been issued</t>
  </si>
  <si>
    <t>The Final As-Built packet has been submitted</t>
  </si>
  <si>
    <t>The Final As-Built packet has been submitted and deemed incomplete</t>
  </si>
  <si>
    <t>The SRP Registration has been randomly selected for an on-site inspection and will be performed by an SRP Program Inspector</t>
  </si>
  <si>
    <t>The SRP Registration has been randomly selected for a verification waiver</t>
  </si>
  <si>
    <t>The inspection has passed or the verification waiver notice has been sent.  The project is complete and the NJ Certification Number was emailed to the system owner</t>
  </si>
  <si>
    <t>Estimated Installations:</t>
  </si>
  <si>
    <t>Description</t>
  </si>
  <si>
    <t>Project Qty</t>
  </si>
  <si>
    <t>Subsection q</t>
  </si>
  <si>
    <t>Subsection s</t>
  </si>
  <si>
    <t>Subsection t</t>
  </si>
  <si>
    <t>Totals</t>
  </si>
  <si>
    <t>% of Installed Capacity</t>
  </si>
  <si>
    <t>Total Capacity (kW)</t>
  </si>
  <si>
    <t>Pre Solar Act</t>
  </si>
  <si>
    <t xml:space="preserve">Total Capacity </t>
  </si>
  <si>
    <t>2015-2016 QA/QC</t>
  </si>
  <si>
    <t>Grid Supply</t>
  </si>
  <si>
    <t>Interconnection Type</t>
  </si>
  <si>
    <t># Projects</t>
  </si>
  <si>
    <t>Installed Capacity (KW dc)</t>
  </si>
  <si>
    <t>Behind the meter</t>
  </si>
  <si>
    <t>Market Segment</t>
  </si>
  <si>
    <t>Municipality</t>
  </si>
  <si>
    <t>University Public</t>
  </si>
  <si>
    <t>SUNLIT</t>
  </si>
  <si>
    <t>University Private</t>
  </si>
  <si>
    <t>TPO Code</t>
  </si>
  <si>
    <t>Percent of Capacity</t>
  </si>
  <si>
    <t>Did Not use TPO</t>
  </si>
  <si>
    <t>Used TPO</t>
  </si>
  <si>
    <t>Blank</t>
  </si>
  <si>
    <t>Unknown</t>
  </si>
  <si>
    <t xml:space="preserve">Note 1: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</si>
  <si>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</si>
  <si>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</si>
  <si>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</si>
  <si>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</si>
  <si>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</si>
  <si>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</si>
  <si>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</si>
  <si>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</si>
  <si>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</si>
  <si>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</si>
  <si>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</si>
  <si>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</si>
  <si>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</si>
  <si>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</si>
  <si>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</si>
  <si>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</si>
  <si>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</si>
  <si>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</si>
  <si>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</si>
  <si>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</si>
  <si>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</si>
  <si>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</si>
  <si>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</si>
  <si>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</si>
  <si>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</si>
  <si>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</si>
  <si>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</si>
  <si>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</si>
  <si>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</si>
  <si>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</si>
  <si>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</si>
  <si>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Onsite Complete - Grid Supply</t>
  </si>
  <si>
    <t>Final As-Built Received &amp; Final As-Built Received -Grid Supply</t>
  </si>
  <si>
    <t>QA/QC Status: QC Selected</t>
  </si>
  <si>
    <t>QA/QC Status: Complete</t>
  </si>
  <si>
    <t>QA Selected</t>
  </si>
  <si>
    <t>HW Historical Status -- Date the project received a waiver of verification</t>
  </si>
  <si>
    <t>HW Historical Status -- Date the project was selected for an on site solar verification</t>
  </si>
  <si>
    <t>HW Historical Status -- Date the project was issued a NJ Certification Number</t>
  </si>
  <si>
    <t>(excludes estimated installations on annual capacity summary page)</t>
  </si>
  <si>
    <t>2016 w/ PTO prior to 1/1/15</t>
  </si>
  <si>
    <t>Grid Supply (kW)</t>
  </si>
  <si>
    <t>Total of All Projects (kW)</t>
  </si>
  <si>
    <t>&lt; = 100 kW</t>
  </si>
  <si>
    <t>&gt; 100 to &lt; 1000 kW</t>
  </si>
  <si>
    <t>&gt; = 1000 kW</t>
  </si>
  <si>
    <t>Month</t>
  </si>
  <si>
    <t xml:space="preserve">Capacity </t>
  </si>
  <si>
    <r>
      <rPr>
        <b/>
        <sz val="11"/>
        <rFont val="Arial"/>
        <family val="2"/>
      </rPr>
      <t>Note:</t>
    </r>
    <r>
      <rPr>
        <sz val="11"/>
        <rFont val="Arial"/>
        <family val="2"/>
      </rPr>
      <t xml:space="preserve"> Prior to March 1, 2016, the month in which a solar project was reported as installed was based upon the date the final registration package reached QA/QC status.  Starting with the report in May of 2016, the month in which a project is reported as installed is based upon the date the project received permission to operate (PTO) from its electric distribution company (EDC).
The change in methodology results in a more accurate representation of when a project was installed.  However, the monthly installations shown above include only those projects that have reported a PTO date to the SRP processing team.  The actual amount installed in any month will not be known until all projects installed in that month submit a PTO date.  Therefore, for example, the amount shown for August 2016 should not be interpreted as what was installed in August.  Alternatively, it represents only the projects installed in August that have reported a PTO date as of the date of the report.
Based on the above data, we are seeing a lag time of well over 2-3 months between when a project obtains a PTO and when it submits the PTO to the SRP team.  The monthly installation number will be updated as additional PTO dates are reported.
</t>
    </r>
  </si>
  <si>
    <t>* 2016 w/ PTO prior to 1/1/15 = this row includes those registrations processed in 2016 with a PTO prior to 1/1/15.</t>
  </si>
  <si>
    <t xml:space="preserve">* 2015-2016 QA/QC = this row includes those registrations processed by HW with a QA/QC date in 2015 and 2016, with PTO dated prior to 1/1/15.  </t>
  </si>
  <si>
    <t>* 2001-2014 = data reported by Honeywell (HW) based on QA/QC date.</t>
  </si>
  <si>
    <t>Previously Reported through 8/31/16</t>
  </si>
  <si>
    <t>Difference between 8/31/16 and 9/30/16 Report</t>
  </si>
  <si>
    <t>New Jersey Solar Installations by Month as of 09/30/16</t>
  </si>
  <si>
    <t>New Jersey Solar Installations Annually as of 09/30/16</t>
  </si>
  <si>
    <t>GRID SUPPLY Project Installation as of 09/30/16</t>
  </si>
  <si>
    <t>New Jersey Solar Installations by Interconnection Type As of 09/30/16</t>
  </si>
  <si>
    <t>New Jersey Solar Installations by Market Segment As of 09/30/16</t>
  </si>
  <si>
    <t>Summary of Third Party Ownership (TPO) Installed Solar Projects as of 09/30/16</t>
  </si>
  <si>
    <t>Residential Behind the Meter Installed Projects as of 09/30/16</t>
  </si>
  <si>
    <t>Installed Capacity by County through 09/30/16</t>
  </si>
  <si>
    <t>Previously Reported                 through 08/31/16</t>
  </si>
  <si>
    <t>Difference between 08/31/16 and                   09/30/16 Report</t>
  </si>
  <si>
    <t>Landfill</t>
  </si>
  <si>
    <t>Difference between                                       8/31/16 and 9/30/16 Report</t>
  </si>
  <si>
    <t>ALL Behind the Meter Installed Projects as of 09/30/16</t>
  </si>
  <si>
    <t>* 2015-2016 = capacity based on PTO Date.</t>
  </si>
  <si>
    <t>* Estimated installations based on final as-built packets received that have not yet been processed.</t>
  </si>
  <si>
    <r>
      <rPr>
        <sz val="11"/>
        <rFont val="Arial"/>
        <family val="2"/>
      </rPr>
      <t>September Note:</t>
    </r>
    <r>
      <rPr>
        <i/>
        <sz val="11"/>
        <rFont val="Arial"/>
        <family val="2"/>
      </rPr>
      <t xml:space="preserve"> 2014 Non-Residential &lt;=100 kW has decreased 31.255 kW.  Capacity is reflected in 2016 as 54.99 kW.</t>
    </r>
  </si>
  <si>
    <r>
      <rPr>
        <sz val="11"/>
        <rFont val="Arial"/>
        <family val="2"/>
      </rPr>
      <t xml:space="preserve">September Note: </t>
    </r>
    <r>
      <rPr>
        <i/>
        <sz val="11"/>
        <rFont val="Arial"/>
        <family val="2"/>
      </rPr>
      <t>2015-2016 QA/QC Non-Residential &gt;100 to &lt;1000 kW has decreased 259.725 kW.  Capacity is reflected in 2016 w/ PTO prior to 1/1/15.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</si>
</sst>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409]mmm\-yy;@"/>
    <numFmt numFmtId="165" formatCode="_(* #,##0_);_(* \(#,##0\);_(* &quot;-&quot;??_);_(@_)"/>
    <numFmt numFmtId="166" formatCode="#,##0.0"/>
    <numFmt numFmtId="167" formatCode="0.0%"/>
    <numFmt numFmtId="168" formatCode="_(* #,##0.0_);_(* \(#,##0.0\);_(* &quot;-&quot;??_);_(@_)"/>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b/>
      <sz val="11"/>
      <name val="Arial"/>
      <family val="2"/>
    </font>
    <font>
      <sz val="10"/>
      <name val="Arial"/>
      <family val="2"/>
    </font>
    <font>
      <sz val="12"/>
      <name val="Arial"/>
      <family val="2"/>
    </font>
    <font>
      <b/>
      <sz val="11"/>
      <color indexed="8"/>
      <name val="Arial"/>
      <family val="2"/>
    </font>
    <font>
      <sz val="11"/>
      <name val="Arial"/>
      <family val="2"/>
    </font>
    <font>
      <i/>
      <sz val="11"/>
      <name val="Arial"/>
      <family val="2"/>
    </font>
    <font>
      <b/>
      <i/>
      <sz val="11"/>
      <color theme="1"/>
      <name val="Arial"/>
      <family val="2"/>
    </font>
    <font>
      <b/>
      <i/>
      <sz val="11"/>
      <color indexed="8"/>
      <name val="Arial"/>
      <family val="2"/>
    </font>
    <font>
      <sz val="11"/>
      <color theme="1" tint="0.249977111117893"/>
      <name val="Arial"/>
      <family val="2"/>
    </font>
    <font>
      <i/>
      <sz val="11"/>
      <color indexed="8"/>
      <name val="Arial"/>
      <family val="2"/>
    </font>
    <font>
      <i/>
      <sz val="11"/>
      <color theme="1"/>
      <name val="Arial"/>
      <family val="2"/>
    </font>
    <font>
      <b/>
      <sz val="14"/>
      <color theme="1"/>
      <name val="Arial"/>
      <family val="2"/>
    </font>
    <font>
      <b/>
      <sz val="12"/>
      <color theme="1"/>
      <name val="Calibri"/>
      <family val="2"/>
      <scheme val="minor"/>
    </font>
    <font>
      <sz val="12"/>
      <color theme="1"/>
      <name val="Calibri"/>
      <family val="2"/>
      <scheme val="minor"/>
    </font>
    <font>
      <i/>
      <sz val="11"/>
      <color theme="1" tint="0.249977111117893"/>
      <name val="Arial"/>
      <family val="2"/>
    </font>
    <font>
      <b/>
      <i/>
      <sz val="11"/>
      <color theme="1" tint="0.249977111117893"/>
      <name val="Arial"/>
      <family val="2"/>
    </font>
    <font>
      <b/>
      <sz val="11"/>
      <color theme="1" tint="0.249977111117893"/>
      <name val="Arial"/>
      <family val="2"/>
    </font>
    <font>
      <sz val="10"/>
      <name val="Arial"/>
      <family val="2"/>
    </font>
    <font>
      <sz val="12"/>
      <color indexed="8"/>
      <name val="Arial"/>
      <family val="2"/>
    </font>
    <font>
      <b/>
      <sz val="12"/>
      <color indexed="8"/>
      <name val="Arial"/>
      <family val="2"/>
    </font>
    <font>
      <sz val="14"/>
      <name val="Arial"/>
      <family val="2"/>
    </font>
    <font>
      <b/>
      <sz val="14"/>
      <color theme="1"/>
      <name val="Calibri"/>
      <family val="2"/>
      <scheme val="minor"/>
    </font>
    <font>
      <sz val="14"/>
      <color theme="1"/>
      <name val="Calibri"/>
      <family val="2"/>
      <scheme val="minor"/>
    </font>
    <font>
      <b/>
      <sz val="12"/>
      <color theme="1" tint="0.249977111117893"/>
      <name val="Arial"/>
      <family val="2"/>
    </font>
    <font>
      <sz val="12"/>
      <color theme="1" tint="0.249977111117893"/>
      <name val="Arial"/>
      <family val="2"/>
    </font>
    <font>
      <b/>
      <sz val="12"/>
      <color theme="1" tint="0.14999847407452621"/>
      <name val="Arial"/>
      <family val="2"/>
    </font>
    <font>
      <b/>
      <i/>
      <sz val="14"/>
      <color theme="1" tint="0.249977111117893"/>
      <name val="Calibri"/>
      <family val="2"/>
      <scheme val="minor"/>
    </font>
    <font>
      <i/>
      <sz val="14"/>
      <color theme="1" tint="0.249977111117893"/>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DD"/>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6" tint="0.39997558519241921"/>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3" fillId="0" borderId="0" applyFont="0" applyFill="0" applyBorder="0" applyAlignment="0" applyProtection="0"/>
    <xf numFmtId="0" fontId="11" fillId="0" borderId="0"/>
    <xf numFmtId="0" fontId="4" fillId="0" borderId="0"/>
    <xf numFmtId="0" fontId="4" fillId="0" borderId="0"/>
    <xf numFmtId="0" fontId="8" fillId="0" borderId="0"/>
    <xf numFmtId="0" fontId="2" fillId="0" borderId="0"/>
    <xf numFmtId="9" fontId="27" fillId="0" borderId="0" applyFont="0" applyFill="0" applyBorder="0" applyAlignment="0" applyProtection="0"/>
    <xf numFmtId="0" fontId="1" fillId="0" borderId="0"/>
    <xf numFmtId="43" fontId="1" fillId="0" borderId="0" applyFont="0" applyFill="0" applyBorder="0" applyAlignment="0" applyProtection="0"/>
  </cellStyleXfs>
  <cellXfs count="323">
    <xf numFmtId="0" fontId="0" fillId="0" borderId="0" xfId="0"/>
    <xf numFmtId="0" fontId="4" fillId="0" borderId="0" xfId="3" applyFill="1"/>
    <xf numFmtId="0" fontId="0" fillId="2" borderId="0" xfId="0" applyFill="1" applyBorder="1" applyAlignment="1"/>
    <xf numFmtId="0" fontId="5" fillId="2" borderId="0" xfId="4" applyFont="1" applyFill="1" applyBorder="1" applyAlignment="1">
      <alignment vertical="center"/>
    </xf>
    <xf numFmtId="0" fontId="4" fillId="3" borderId="0" xfId="3" applyFill="1"/>
    <xf numFmtId="0" fontId="7" fillId="3" borderId="1" xfId="3" applyFont="1" applyFill="1" applyBorder="1" applyAlignment="1">
      <alignment horizontal="center"/>
    </xf>
    <xf numFmtId="164" fontId="4" fillId="3" borderId="0" xfId="3" applyNumberFormat="1" applyFill="1" applyBorder="1"/>
    <xf numFmtId="0" fontId="7" fillId="3" borderId="1" xfId="3" applyFont="1" applyFill="1" applyBorder="1" applyAlignment="1">
      <alignment horizontal="center" wrapText="1"/>
    </xf>
    <xf numFmtId="0" fontId="6" fillId="3" borderId="0" xfId="3" applyFont="1" applyFill="1" applyBorder="1"/>
    <xf numFmtId="0" fontId="4" fillId="3" borderId="0" xfId="3" applyFill="1" applyBorder="1"/>
    <xf numFmtId="0" fontId="4" fillId="0" borderId="0" xfId="3" applyFill="1" applyBorder="1"/>
    <xf numFmtId="164" fontId="9" fillId="3" borderId="0" xfId="5" applyNumberFormat="1" applyFont="1" applyFill="1" applyBorder="1" applyAlignment="1">
      <alignment horizontal="right"/>
    </xf>
    <xf numFmtId="0" fontId="7" fillId="5" borderId="1" xfId="3" applyFont="1" applyFill="1" applyBorder="1" applyAlignment="1">
      <alignment horizontal="center" wrapText="1"/>
    </xf>
    <xf numFmtId="0" fontId="7" fillId="4" borderId="1" xfId="3" applyFont="1" applyFill="1" applyBorder="1" applyAlignment="1">
      <alignment horizontal="center" wrapText="1"/>
    </xf>
    <xf numFmtId="0" fontId="10" fillId="3" borderId="1" xfId="3" quotePrefix="1" applyFont="1" applyFill="1" applyBorder="1" applyAlignment="1">
      <alignment horizontal="center" wrapText="1"/>
    </xf>
    <xf numFmtId="3" fontId="9" fillId="3" borderId="0" xfId="1" applyNumberFormat="1" applyFont="1" applyFill="1" applyBorder="1" applyAlignment="1">
      <alignment horizontal="center" wrapText="1"/>
    </xf>
    <xf numFmtId="4" fontId="14" fillId="3" borderId="0" xfId="1" applyNumberFormat="1" applyFont="1" applyFill="1" applyBorder="1" applyAlignment="1">
      <alignment horizontal="center"/>
    </xf>
    <xf numFmtId="3" fontId="9" fillId="3" borderId="0" xfId="5" applyNumberFormat="1" applyFont="1" applyFill="1" applyBorder="1" applyAlignment="1">
      <alignment horizontal="center"/>
    </xf>
    <xf numFmtId="4" fontId="9" fillId="3" borderId="0" xfId="5" applyNumberFormat="1" applyFont="1" applyFill="1" applyBorder="1" applyAlignment="1">
      <alignment horizontal="center"/>
    </xf>
    <xf numFmtId="3" fontId="13" fillId="5" borderId="1" xfId="1" applyNumberFormat="1" applyFont="1" applyFill="1" applyBorder="1" applyAlignment="1">
      <alignment horizontal="center" wrapText="1"/>
    </xf>
    <xf numFmtId="3" fontId="7" fillId="3" borderId="0" xfId="1" applyNumberFormat="1" applyFont="1" applyFill="1" applyBorder="1" applyAlignment="1">
      <alignment horizontal="center"/>
    </xf>
    <xf numFmtId="0" fontId="10" fillId="3" borderId="0" xfId="3" quotePrefix="1" applyFont="1" applyFill="1" applyBorder="1" applyAlignment="1">
      <alignment horizontal="center" wrapText="1"/>
    </xf>
    <xf numFmtId="3" fontId="13" fillId="4" borderId="1" xfId="1" applyNumberFormat="1" applyFont="1" applyFill="1" applyBorder="1" applyAlignment="1">
      <alignment horizontal="center" wrapText="1"/>
    </xf>
    <xf numFmtId="3" fontId="13" fillId="3" borderId="0" xfId="1" applyNumberFormat="1" applyFont="1" applyFill="1" applyBorder="1" applyAlignment="1">
      <alignment horizontal="center" wrapText="1"/>
    </xf>
    <xf numFmtId="4" fontId="7" fillId="3" borderId="0" xfId="1" applyNumberFormat="1" applyFont="1" applyFill="1" applyBorder="1" applyAlignment="1">
      <alignment horizontal="center"/>
    </xf>
    <xf numFmtId="0" fontId="12" fillId="0" borderId="0" xfId="0" applyFont="1" applyBorder="1"/>
    <xf numFmtId="3" fontId="4" fillId="3" borderId="1" xfId="3" applyNumberFormat="1" applyFont="1" applyFill="1" applyBorder="1" applyAlignment="1">
      <alignment horizontal="center" vertical="center" wrapText="1"/>
    </xf>
    <xf numFmtId="0" fontId="4" fillId="3" borderId="0" xfId="3" applyFill="1" applyAlignment="1">
      <alignment horizontal="center" vertical="center"/>
    </xf>
    <xf numFmtId="0" fontId="13" fillId="3" borderId="1" xfId="5" quotePrefix="1" applyNumberFormat="1" applyFont="1" applyFill="1" applyBorder="1" applyAlignment="1">
      <alignment horizontal="center" vertical="center"/>
    </xf>
    <xf numFmtId="3" fontId="9" fillId="3" borderId="1" xfId="1" applyNumberFormat="1" applyFont="1" applyFill="1" applyBorder="1" applyAlignment="1">
      <alignment horizontal="center" vertical="center" wrapText="1"/>
    </xf>
    <xf numFmtId="3" fontId="14" fillId="3" borderId="1" xfId="1" applyNumberFormat="1" applyFont="1" applyFill="1" applyBorder="1" applyAlignment="1">
      <alignment horizontal="center" vertical="center"/>
    </xf>
    <xf numFmtId="0" fontId="18"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14" xfId="0" applyBorder="1"/>
    <xf numFmtId="0" fontId="0" fillId="0" borderId="8" xfId="0" applyBorder="1"/>
    <xf numFmtId="0" fontId="0" fillId="0" borderId="15" xfId="0" applyBorder="1"/>
    <xf numFmtId="0" fontId="3" fillId="2" borderId="0" xfId="0" applyFont="1" applyFill="1" applyBorder="1" applyAlignment="1"/>
    <xf numFmtId="0" fontId="5" fillId="2" borderId="12" xfId="4" applyFont="1" applyFill="1" applyBorder="1" applyAlignment="1">
      <alignment horizontal="left" vertical="center"/>
    </xf>
    <xf numFmtId="0" fontId="5" fillId="2" borderId="0" xfId="4" applyFont="1" applyFill="1" applyBorder="1" applyAlignment="1">
      <alignment horizontal="left" vertical="center"/>
    </xf>
    <xf numFmtId="0" fontId="5" fillId="2" borderId="13" xfId="4" applyFont="1" applyFill="1" applyBorder="1" applyAlignment="1">
      <alignment horizontal="left" vertical="center"/>
    </xf>
    <xf numFmtId="0" fontId="12" fillId="0" borderId="0" xfId="0" applyNumberFormat="1" applyFont="1" applyBorder="1" applyAlignment="1"/>
    <xf numFmtId="0" fontId="3" fillId="2" borderId="13" xfId="0" applyFont="1" applyFill="1" applyBorder="1" applyAlignment="1">
      <alignment horizontal="left"/>
    </xf>
    <xf numFmtId="3" fontId="7" fillId="4" borderId="1" xfId="1" applyNumberFormat="1" applyFont="1" applyFill="1" applyBorder="1" applyAlignment="1">
      <alignment horizontal="center"/>
    </xf>
    <xf numFmtId="3" fontId="4" fillId="3" borderId="1" xfId="1" applyNumberFormat="1" applyFont="1" applyFill="1" applyBorder="1" applyAlignment="1">
      <alignment horizontal="center" vertical="center" wrapText="1"/>
    </xf>
    <xf numFmtId="0" fontId="15" fillId="3" borderId="0" xfId="3" applyFont="1" applyFill="1" applyAlignment="1">
      <alignment horizontal="left" vertical="top" wrapText="1"/>
    </xf>
    <xf numFmtId="3" fontId="4" fillId="0" borderId="0" xfId="3" applyNumberFormat="1" applyFont="1" applyFill="1" applyBorder="1" applyAlignment="1">
      <alignment horizontal="center" vertical="center" wrapText="1"/>
    </xf>
    <xf numFmtId="3" fontId="17" fillId="7" borderId="1" xfId="1" applyNumberFormat="1" applyFont="1" applyFill="1" applyBorder="1" applyAlignment="1">
      <alignment horizontal="center" wrapText="1"/>
    </xf>
    <xf numFmtId="0" fontId="15" fillId="3" borderId="0" xfId="3" applyFont="1" applyFill="1" applyAlignment="1">
      <alignment horizontal="center" vertical="center"/>
    </xf>
    <xf numFmtId="0" fontId="7" fillId="8" borderId="1" xfId="3" quotePrefix="1" applyNumberFormat="1" applyFont="1" applyFill="1" applyBorder="1" applyAlignment="1">
      <alignment horizontal="center" vertical="center"/>
    </xf>
    <xf numFmtId="3" fontId="4" fillId="8" borderId="1" xfId="3" applyNumberFormat="1" applyFont="1" applyFill="1" applyBorder="1" applyAlignment="1">
      <alignment horizontal="center" vertical="center" wrapText="1"/>
    </xf>
    <xf numFmtId="3" fontId="4" fillId="8" borderId="1" xfId="1" applyNumberFormat="1" applyFont="1" applyFill="1" applyBorder="1" applyAlignment="1">
      <alignment horizontal="center" vertical="center" wrapText="1"/>
    </xf>
    <xf numFmtId="0" fontId="15" fillId="3" borderId="0" xfId="3" applyFont="1" applyFill="1" applyAlignment="1">
      <alignment horizontal="left" vertical="center" wrapText="1"/>
    </xf>
    <xf numFmtId="0" fontId="22" fillId="6" borderId="1" xfId="0" applyFont="1" applyFill="1" applyBorder="1" applyAlignment="1">
      <alignment horizontal="center" wrapText="1"/>
    </xf>
    <xf numFmtId="0" fontId="22" fillId="6" borderId="1" xfId="0" applyFont="1" applyFill="1" applyBorder="1" applyAlignment="1">
      <alignment horizontal="center"/>
    </xf>
    <xf numFmtId="3" fontId="23" fillId="0" borderId="1" xfId="0" applyNumberFormat="1" applyFont="1" applyBorder="1" applyAlignment="1">
      <alignment horizontal="center" vertical="center"/>
    </xf>
    <xf numFmtId="10" fontId="23" fillId="0" borderId="1" xfId="0" applyNumberFormat="1" applyFont="1" applyBorder="1" applyAlignment="1">
      <alignment horizontal="center" vertical="center"/>
    </xf>
    <xf numFmtId="3" fontId="22" fillId="6" borderId="1" xfId="0" applyNumberFormat="1" applyFont="1" applyFill="1" applyBorder="1" applyAlignment="1">
      <alignment horizontal="center" vertical="center"/>
    </xf>
    <xf numFmtId="10" fontId="22" fillId="6" borderId="1" xfId="0" applyNumberFormat="1" applyFont="1" applyFill="1" applyBorder="1" applyAlignment="1">
      <alignment horizontal="center" vertical="center"/>
    </xf>
    <xf numFmtId="0" fontId="21" fillId="0" borderId="0" xfId="0" applyFont="1" applyBorder="1" applyAlignment="1">
      <alignment horizontal="center" vertical="center"/>
    </xf>
    <xf numFmtId="0" fontId="22" fillId="3" borderId="0" xfId="0" applyFont="1" applyFill="1" applyBorder="1" applyAlignment="1">
      <alignment horizontal="center" wrapText="1"/>
    </xf>
    <xf numFmtId="0" fontId="23" fillId="3" borderId="0" xfId="0" applyFont="1" applyFill="1" applyBorder="1" applyAlignment="1">
      <alignment vertical="center" wrapText="1"/>
    </xf>
    <xf numFmtId="0" fontId="0" fillId="3" borderId="0" xfId="0" applyFill="1" applyBorder="1"/>
    <xf numFmtId="0" fontId="21" fillId="0" borderId="0" xfId="0" applyFont="1" applyBorder="1" applyAlignment="1">
      <alignment horizontal="left"/>
    </xf>
    <xf numFmtId="0" fontId="0" fillId="0" borderId="0" xfId="0" applyFill="1" applyBorder="1"/>
    <xf numFmtId="0" fontId="5" fillId="3" borderId="0" xfId="3" applyFont="1" applyFill="1" applyBorder="1" applyAlignment="1">
      <alignment horizontal="center"/>
    </xf>
    <xf numFmtId="0" fontId="7" fillId="0" borderId="0" xfId="3" applyFont="1" applyFill="1" applyBorder="1" applyAlignment="1">
      <alignment horizontal="center" vertical="center"/>
    </xf>
    <xf numFmtId="0" fontId="7" fillId="0" borderId="0" xfId="3" applyFont="1" applyFill="1" applyBorder="1" applyAlignment="1">
      <alignment horizontal="center" wrapText="1"/>
    </xf>
    <xf numFmtId="3" fontId="15" fillId="0" borderId="0" xfId="3" applyNumberFormat="1" applyFont="1" applyFill="1" applyBorder="1" applyAlignment="1">
      <alignment horizontal="center" vertical="center" wrapText="1"/>
    </xf>
    <xf numFmtId="3" fontId="14" fillId="0" borderId="0" xfId="1" applyNumberFormat="1" applyFont="1" applyFill="1" applyBorder="1" applyAlignment="1">
      <alignment horizontal="center" vertical="center"/>
    </xf>
    <xf numFmtId="3" fontId="14" fillId="0" borderId="0" xfId="1" applyNumberFormat="1" applyFont="1" applyFill="1" applyBorder="1" applyAlignment="1">
      <alignment horizontal="center"/>
    </xf>
    <xf numFmtId="3" fontId="7" fillId="0" borderId="0" xfId="1" applyNumberFormat="1" applyFont="1" applyFill="1" applyBorder="1" applyAlignment="1">
      <alignment horizontal="center"/>
    </xf>
    <xf numFmtId="0" fontId="15" fillId="0" borderId="0" xfId="3" applyFont="1" applyFill="1" applyAlignment="1">
      <alignment horizontal="left" vertical="center" wrapText="1"/>
    </xf>
    <xf numFmtId="0" fontId="15" fillId="0" borderId="0" xfId="3" applyFont="1" applyFill="1" applyAlignment="1">
      <alignment horizontal="left" vertical="top" wrapText="1"/>
    </xf>
    <xf numFmtId="3" fontId="16" fillId="0" borderId="0" xfId="1" applyNumberFormat="1" applyFont="1" applyFill="1" applyBorder="1" applyAlignment="1">
      <alignment horizontal="right" wrapText="1"/>
    </xf>
    <xf numFmtId="0" fontId="23" fillId="0" borderId="1" xfId="0" applyFont="1" applyBorder="1" applyAlignment="1">
      <alignment vertical="center" wrapText="1"/>
    </xf>
    <xf numFmtId="0" fontId="22" fillId="6" borderId="1"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xf>
    <xf numFmtId="10" fontId="22" fillId="0" borderId="0" xfId="0" applyNumberFormat="1" applyFont="1" applyFill="1" applyBorder="1" applyAlignment="1">
      <alignment horizontal="center" vertical="center"/>
    </xf>
    <xf numFmtId="0" fontId="23" fillId="0" borderId="16" xfId="0" applyFont="1" applyBorder="1" applyAlignment="1">
      <alignment vertical="center" wrapText="1"/>
    </xf>
    <xf numFmtId="3" fontId="23" fillId="0" borderId="16" xfId="0" applyNumberFormat="1" applyFont="1" applyBorder="1" applyAlignment="1">
      <alignment horizontal="center" vertical="center"/>
    </xf>
    <xf numFmtId="10" fontId="23" fillId="0" borderId="16" xfId="0" applyNumberFormat="1" applyFont="1" applyBorder="1" applyAlignment="1">
      <alignment horizontal="center" vertical="center"/>
    </xf>
    <xf numFmtId="0" fontId="15" fillId="3" borderId="0" xfId="3" applyFont="1" applyFill="1" applyAlignment="1">
      <alignment vertical="center"/>
    </xf>
    <xf numFmtId="0" fontId="0" fillId="3" borderId="0" xfId="0" applyFill="1"/>
    <xf numFmtId="0" fontId="24" fillId="3" borderId="0" xfId="3" applyFont="1" applyFill="1" applyBorder="1"/>
    <xf numFmtId="4" fontId="4" fillId="0" borderId="0" xfId="3" applyNumberFormat="1" applyFill="1"/>
    <xf numFmtId="3" fontId="4" fillId="0" borderId="0" xfId="3" applyNumberFormat="1" applyFill="1"/>
    <xf numFmtId="0" fontId="5" fillId="3" borderId="0" xfId="3" applyFont="1" applyFill="1" applyBorder="1" applyAlignment="1">
      <alignment horizontal="center"/>
    </xf>
    <xf numFmtId="3" fontId="15" fillId="9" borderId="1" xfId="3" applyNumberFormat="1" applyFont="1" applyFill="1" applyBorder="1" applyAlignment="1">
      <alignment horizontal="center" vertical="center" wrapText="1"/>
    </xf>
    <xf numFmtId="3" fontId="19" fillId="10" borderId="1" xfId="1" applyNumberFormat="1" applyFont="1" applyFill="1" applyBorder="1" applyAlignment="1">
      <alignment horizontal="center" wrapText="1"/>
    </xf>
    <xf numFmtId="3" fontId="15" fillId="9" borderId="1" xfId="1" applyNumberFormat="1" applyFont="1" applyFill="1" applyBorder="1" applyAlignment="1">
      <alignment horizontal="center" vertical="center" wrapText="1"/>
    </xf>
    <xf numFmtId="3" fontId="24" fillId="5" borderId="1" xfId="3" applyNumberFormat="1" applyFont="1" applyFill="1" applyBorder="1" applyAlignment="1">
      <alignment horizontal="center"/>
    </xf>
    <xf numFmtId="0" fontId="25" fillId="0" borderId="1" xfId="3" applyFont="1" applyFill="1" applyBorder="1" applyAlignment="1">
      <alignment horizontal="center" wrapText="1"/>
    </xf>
    <xf numFmtId="3" fontId="18" fillId="0" borderId="0" xfId="1" applyNumberFormat="1" applyFont="1" applyFill="1" applyBorder="1" applyAlignment="1">
      <alignment horizontal="center"/>
    </xf>
    <xf numFmtId="3" fontId="26" fillId="0" borderId="0" xfId="1" applyNumberFormat="1" applyFont="1" applyFill="1" applyBorder="1" applyAlignment="1">
      <alignment horizontal="center"/>
    </xf>
    <xf numFmtId="0" fontId="18" fillId="3" borderId="0" xfId="3" applyFont="1" applyFill="1"/>
    <xf numFmtId="3" fontId="18" fillId="5" borderId="1" xfId="3" applyNumberFormat="1" applyFont="1" applyFill="1" applyBorder="1" applyAlignment="1">
      <alignment horizontal="center" vertical="center" wrapText="1"/>
    </xf>
    <xf numFmtId="3" fontId="24" fillId="5" borderId="1" xfId="3" applyNumberFormat="1" applyFont="1" applyFill="1" applyBorder="1" applyAlignment="1">
      <alignment horizontal="center" vertical="center"/>
    </xf>
    <xf numFmtId="0" fontId="5" fillId="3" borderId="0" xfId="3" applyFont="1" applyFill="1"/>
    <xf numFmtId="0" fontId="6" fillId="3" borderId="0" xfId="3" applyFont="1" applyFill="1"/>
    <xf numFmtId="166" fontId="4" fillId="3" borderId="0" xfId="3" applyNumberFormat="1" applyFill="1"/>
    <xf numFmtId="43" fontId="7" fillId="3" borderId="1" xfId="3" applyNumberFormat="1" applyFont="1" applyFill="1" applyBorder="1" applyAlignment="1">
      <alignment horizontal="center" wrapText="1"/>
    </xf>
    <xf numFmtId="0" fontId="7" fillId="3" borderId="1" xfId="3" quotePrefix="1" applyFont="1" applyFill="1" applyBorder="1" applyAlignment="1">
      <alignment horizontal="center" wrapText="1"/>
    </xf>
    <xf numFmtId="0" fontId="9" fillId="3" borderId="1" xfId="5" applyFont="1" applyFill="1" applyBorder="1" applyAlignment="1">
      <alignment horizontal="left" wrapText="1"/>
    </xf>
    <xf numFmtId="165" fontId="28" fillId="3" borderId="1" xfId="1" applyNumberFormat="1" applyFont="1" applyFill="1" applyBorder="1" applyAlignment="1">
      <alignment horizontal="right" wrapText="1" indent="1"/>
    </xf>
    <xf numFmtId="167" fontId="12" fillId="3" borderId="1" xfId="7" applyNumberFormat="1" applyFont="1" applyFill="1" applyBorder="1"/>
    <xf numFmtId="0" fontId="6" fillId="4" borderId="1" xfId="3" applyFont="1" applyFill="1" applyBorder="1" applyAlignment="1">
      <alignment horizontal="center" wrapText="1"/>
    </xf>
    <xf numFmtId="165" fontId="29" fillId="4" borderId="1" xfId="1" applyNumberFormat="1" applyFont="1" applyFill="1" applyBorder="1" applyAlignment="1">
      <alignment horizontal="right" wrapText="1" indent="1"/>
    </xf>
    <xf numFmtId="167" fontId="6" fillId="4" borderId="1" xfId="7" applyNumberFormat="1" applyFont="1" applyFill="1" applyBorder="1"/>
    <xf numFmtId="0" fontId="6" fillId="3" borderId="1" xfId="2" applyFont="1" applyFill="1" applyBorder="1"/>
    <xf numFmtId="167" fontId="30" fillId="3" borderId="1" xfId="7" applyNumberFormat="1" applyFont="1" applyFill="1" applyBorder="1" applyAlignment="1">
      <alignment horizontal="center"/>
    </xf>
    <xf numFmtId="0" fontId="6" fillId="0" borderId="1" xfId="0" applyFont="1" applyBorder="1" applyAlignment="1">
      <alignment horizontal="center" wrapText="1"/>
    </xf>
    <xf numFmtId="0" fontId="6"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5" fillId="0" borderId="12" xfId="3" applyFont="1" applyFill="1" applyBorder="1" applyAlignment="1">
      <alignment horizontal="left" vertical="center" wrapText="1"/>
    </xf>
    <xf numFmtId="0" fontId="15" fillId="3" borderId="12" xfId="3" applyFont="1" applyFill="1" applyBorder="1" applyAlignment="1">
      <alignment vertical="center"/>
    </xf>
    <xf numFmtId="0" fontId="0" fillId="3" borderId="14" xfId="0" applyFill="1" applyBorder="1"/>
    <xf numFmtId="0" fontId="0" fillId="3" borderId="8" xfId="0" applyFill="1" applyBorder="1"/>
    <xf numFmtId="0" fontId="31" fillId="6" borderId="1" xfId="0" applyFont="1" applyFill="1" applyBorder="1"/>
    <xf numFmtId="0" fontId="30" fillId="0" borderId="1" xfId="0" applyFont="1" applyBorder="1"/>
    <xf numFmtId="3" fontId="31" fillId="6" borderId="1" xfId="0" applyNumberFormat="1" applyFont="1" applyFill="1" applyBorder="1" applyAlignment="1">
      <alignment horizontal="center"/>
    </xf>
    <xf numFmtId="167" fontId="31" fillId="6" borderId="1" xfId="0" applyNumberFormat="1" applyFont="1" applyFill="1" applyBorder="1" applyAlignment="1">
      <alignment horizontal="center"/>
    </xf>
    <xf numFmtId="3" fontId="32" fillId="3" borderId="1" xfId="0" applyNumberFormat="1" applyFont="1" applyFill="1" applyBorder="1" applyAlignment="1">
      <alignment horizontal="center"/>
    </xf>
    <xf numFmtId="3" fontId="4" fillId="0" borderId="0" xfId="3" applyNumberFormat="1" applyFill="1" applyBorder="1"/>
    <xf numFmtId="3" fontId="15" fillId="3" borderId="0" xfId="3" applyNumberFormat="1" applyFont="1" applyFill="1" applyAlignment="1">
      <alignment horizontal="center" vertical="center"/>
    </xf>
    <xf numFmtId="37" fontId="12" fillId="3" borderId="1" xfId="1" applyNumberFormat="1" applyFont="1" applyFill="1" applyBorder="1"/>
    <xf numFmtId="37" fontId="6" fillId="4" borderId="1" xfId="1" applyNumberFormat="1" applyFont="1" applyFill="1" applyBorder="1"/>
    <xf numFmtId="3" fontId="4" fillId="3" borderId="0" xfId="3" applyNumberFormat="1" applyFill="1"/>
    <xf numFmtId="0" fontId="12" fillId="3" borderId="0" xfId="2" applyFont="1" applyFill="1"/>
    <xf numFmtId="0" fontId="12" fillId="3" borderId="1" xfId="2" applyFont="1" applyFill="1" applyBorder="1"/>
    <xf numFmtId="3" fontId="12" fillId="3" borderId="1" xfId="2" applyNumberFormat="1" applyFont="1" applyFill="1" applyBorder="1" applyAlignment="1">
      <alignment horizontal="center"/>
    </xf>
    <xf numFmtId="167" fontId="12" fillId="3" borderId="1" xfId="7" applyNumberFormat="1" applyFont="1" applyFill="1" applyBorder="1" applyAlignment="1">
      <alignment horizontal="center"/>
    </xf>
    <xf numFmtId="9" fontId="6" fillId="4" borderId="1" xfId="0" applyNumberFormat="1" applyFont="1" applyFill="1" applyBorder="1" applyAlignment="1">
      <alignment horizontal="center"/>
    </xf>
    <xf numFmtId="0" fontId="12" fillId="12" borderId="1" xfId="2" applyFont="1" applyFill="1" applyBorder="1"/>
    <xf numFmtId="3" fontId="12" fillId="12" borderId="1" xfId="2" applyNumberFormat="1" applyFont="1" applyFill="1" applyBorder="1" applyAlignment="1">
      <alignment horizontal="center"/>
    </xf>
    <xf numFmtId="0" fontId="12" fillId="3" borderId="0" xfId="2" applyFont="1" applyFill="1" applyBorder="1"/>
    <xf numFmtId="0" fontId="6" fillId="3" borderId="0" xfId="2" applyFont="1" applyFill="1"/>
    <xf numFmtId="3" fontId="6" fillId="4" borderId="1" xfId="2" applyNumberFormat="1" applyFont="1" applyFill="1" applyBorder="1" applyAlignment="1">
      <alignment horizontal="center"/>
    </xf>
    <xf numFmtId="0" fontId="33" fillId="3" borderId="1" xfId="2" applyFont="1" applyFill="1" applyBorder="1"/>
    <xf numFmtId="0" fontId="34" fillId="3" borderId="1" xfId="2" applyFont="1" applyFill="1" applyBorder="1"/>
    <xf numFmtId="3" fontId="34" fillId="3" borderId="1" xfId="2" applyNumberFormat="1" applyFont="1" applyFill="1" applyBorder="1" applyAlignment="1">
      <alignment horizontal="center"/>
    </xf>
    <xf numFmtId="167" fontId="34" fillId="3" borderId="1" xfId="7" applyNumberFormat="1" applyFont="1" applyFill="1" applyBorder="1" applyAlignment="1">
      <alignment horizontal="center"/>
    </xf>
    <xf numFmtId="3" fontId="33" fillId="4" borderId="1" xfId="2" applyNumberFormat="1" applyFont="1" applyFill="1" applyBorder="1" applyAlignment="1">
      <alignment horizontal="center"/>
    </xf>
    <xf numFmtId="9" fontId="33" fillId="4" borderId="1" xfId="0" applyNumberFormat="1" applyFont="1" applyFill="1" applyBorder="1" applyAlignment="1">
      <alignment horizontal="center"/>
    </xf>
    <xf numFmtId="0" fontId="34" fillId="12" borderId="1" xfId="2" applyFont="1" applyFill="1" applyBorder="1"/>
    <xf numFmtId="3" fontId="34" fillId="12" borderId="1" xfId="2" applyNumberFormat="1" applyFont="1" applyFill="1" applyBorder="1" applyAlignment="1">
      <alignment horizontal="center"/>
    </xf>
    <xf numFmtId="0" fontId="34" fillId="3" borderId="0" xfId="2" applyFont="1" applyFill="1" applyBorder="1"/>
    <xf numFmtId="0" fontId="15" fillId="0" borderId="0" xfId="3" applyFont="1" applyFill="1" applyAlignment="1">
      <alignment horizontal="left" vertical="center"/>
    </xf>
    <xf numFmtId="0" fontId="5" fillId="3" borderId="0" xfId="3" applyFont="1" applyFill="1" applyBorder="1" applyAlignment="1">
      <alignment horizontal="center"/>
    </xf>
    <xf numFmtId="0" fontId="5" fillId="3" borderId="0" xfId="2" applyFont="1" applyFill="1" applyAlignment="1">
      <alignment horizontal="center" vertical="center"/>
    </xf>
    <xf numFmtId="3" fontId="24" fillId="5" borderId="1" xfId="3" applyNumberFormat="1" applyFont="1" applyFill="1" applyBorder="1" applyAlignment="1">
      <alignment horizontal="center" vertical="center" wrapText="1"/>
    </xf>
    <xf numFmtId="3" fontId="24" fillId="0" borderId="0" xfId="1" applyNumberFormat="1" applyFont="1" applyFill="1" applyBorder="1" applyAlignment="1">
      <alignment horizontal="center"/>
    </xf>
    <xf numFmtId="3" fontId="25" fillId="0" borderId="0" xfId="1" applyNumberFormat="1" applyFont="1" applyFill="1" applyBorder="1" applyAlignment="1">
      <alignment horizontal="center"/>
    </xf>
    <xf numFmtId="0" fontId="24" fillId="3" borderId="0" xfId="3" applyFont="1" applyFill="1"/>
    <xf numFmtId="0" fontId="4" fillId="3" borderId="0" xfId="3" applyFill="1" applyAlignment="1">
      <alignment horizontal="left"/>
    </xf>
    <xf numFmtId="0" fontId="5" fillId="3" borderId="0" xfId="3" applyFont="1" applyFill="1" applyAlignment="1">
      <alignment horizontal="left"/>
    </xf>
    <xf numFmtId="0" fontId="6" fillId="3" borderId="0" xfId="3" applyFont="1" applyFill="1" applyAlignment="1">
      <alignment horizontal="left"/>
    </xf>
    <xf numFmtId="166" fontId="4" fillId="3" borderId="0" xfId="3" applyNumberFormat="1" applyFill="1" applyAlignment="1">
      <alignment horizontal="left"/>
    </xf>
    <xf numFmtId="0" fontId="30" fillId="3" borderId="0" xfId="2" applyFont="1" applyFill="1" applyAlignment="1">
      <alignment horizontal="left" vertical="center"/>
    </xf>
    <xf numFmtId="3" fontId="15" fillId="13" borderId="1" xfId="3" applyNumberFormat="1" applyFont="1" applyFill="1" applyBorder="1" applyAlignment="1">
      <alignment horizontal="center" vertical="center" wrapText="1"/>
    </xf>
    <xf numFmtId="3" fontId="15" fillId="13" borderId="1" xfId="1" applyNumberFormat="1" applyFont="1" applyFill="1" applyBorder="1" applyAlignment="1">
      <alignment horizontal="center" vertical="center" wrapText="1"/>
    </xf>
    <xf numFmtId="3" fontId="24" fillId="14" borderId="1" xfId="3" applyNumberFormat="1" applyFont="1" applyFill="1" applyBorder="1" applyAlignment="1">
      <alignment horizontal="center" vertical="center"/>
    </xf>
    <xf numFmtId="3" fontId="24" fillId="6" borderId="1" xfId="3" applyNumberFormat="1" applyFont="1" applyFill="1" applyBorder="1" applyAlignment="1">
      <alignment horizontal="center" vertical="center" wrapText="1"/>
    </xf>
    <xf numFmtId="3" fontId="24" fillId="6" borderId="1" xfId="3" applyNumberFormat="1" applyFont="1" applyFill="1" applyBorder="1" applyAlignment="1">
      <alignment horizontal="center" vertical="center"/>
    </xf>
    <xf numFmtId="3" fontId="24" fillId="4" borderId="1" xfId="3" applyNumberFormat="1" applyFont="1" applyFill="1" applyBorder="1" applyAlignment="1">
      <alignment horizontal="center" vertical="center" wrapText="1"/>
    </xf>
    <xf numFmtId="3" fontId="24" fillId="4" borderId="17" xfId="3" applyNumberFormat="1" applyFont="1" applyFill="1" applyBorder="1" applyAlignment="1">
      <alignment horizontal="center" vertical="center"/>
    </xf>
    <xf numFmtId="3" fontId="24" fillId="4" borderId="1" xfId="3" applyNumberFormat="1" applyFont="1" applyFill="1" applyBorder="1" applyAlignment="1">
      <alignment horizontal="center" vertical="center"/>
    </xf>
    <xf numFmtId="3" fontId="18" fillId="14" borderId="1" xfId="1" applyNumberFormat="1" applyFont="1" applyFill="1" applyBorder="1" applyAlignment="1">
      <alignment horizontal="center" vertical="center"/>
    </xf>
    <xf numFmtId="3" fontId="24" fillId="14" borderId="17" xfId="3" applyNumberFormat="1" applyFont="1" applyFill="1" applyBorder="1" applyAlignment="1">
      <alignment horizontal="center" vertical="center"/>
    </xf>
    <xf numFmtId="3" fontId="24" fillId="14" borderId="1" xfId="1" applyNumberFormat="1" applyFont="1" applyFill="1" applyBorder="1" applyAlignment="1">
      <alignment horizontal="center" vertical="center"/>
    </xf>
    <xf numFmtId="3" fontId="18" fillId="14" borderId="1" xfId="1" applyNumberFormat="1" applyFont="1" applyFill="1" applyBorder="1" applyAlignment="1">
      <alignment horizontal="center"/>
    </xf>
    <xf numFmtId="3" fontId="24" fillId="14" borderId="1" xfId="3" applyNumberFormat="1" applyFont="1" applyFill="1" applyBorder="1" applyAlignment="1">
      <alignment horizontal="center"/>
    </xf>
    <xf numFmtId="3" fontId="24" fillId="14" borderId="1" xfId="1" applyNumberFormat="1" applyFont="1" applyFill="1" applyBorder="1" applyAlignment="1">
      <alignment horizontal="center"/>
    </xf>
    <xf numFmtId="3" fontId="25" fillId="6" borderId="1" xfId="1" applyNumberFormat="1" applyFont="1" applyFill="1" applyBorder="1" applyAlignment="1">
      <alignment horizontal="center" wrapText="1"/>
    </xf>
    <xf numFmtId="3" fontId="26" fillId="6" borderId="1" xfId="3" applyNumberFormat="1" applyFont="1" applyFill="1" applyBorder="1" applyAlignment="1">
      <alignment horizontal="center"/>
    </xf>
    <xf numFmtId="3" fontId="25" fillId="6" borderId="1" xfId="3" applyNumberFormat="1" applyFont="1" applyFill="1" applyBorder="1" applyAlignment="1">
      <alignment horizontal="center"/>
    </xf>
    <xf numFmtId="3" fontId="24" fillId="5" borderId="1" xfId="1" applyNumberFormat="1" applyFont="1" applyFill="1" applyBorder="1" applyAlignment="1">
      <alignment horizontal="center" wrapText="1"/>
    </xf>
    <xf numFmtId="0" fontId="7" fillId="9" borderId="1" xfId="3" quotePrefix="1" applyNumberFormat="1" applyFont="1" applyFill="1" applyBorder="1" applyAlignment="1">
      <alignment horizontal="center" vertical="center"/>
    </xf>
    <xf numFmtId="0" fontId="7" fillId="13" borderId="1" xfId="3" quotePrefix="1" applyNumberFormat="1" applyFont="1" applyFill="1" applyBorder="1" applyAlignment="1">
      <alignment horizontal="center" vertical="center" wrapText="1"/>
    </xf>
    <xf numFmtId="0" fontId="4" fillId="0" borderId="0" xfId="3" applyFill="1" applyAlignment="1">
      <alignment vertical="top"/>
    </xf>
    <xf numFmtId="164" fontId="9" fillId="3" borderId="1" xfId="5" applyNumberFormat="1" applyFont="1" applyFill="1" applyBorder="1" applyAlignment="1">
      <alignment horizontal="center"/>
    </xf>
    <xf numFmtId="165" fontId="9" fillId="5" borderId="1" xfId="1" applyNumberFormat="1" applyFont="1" applyFill="1" applyBorder="1" applyAlignment="1">
      <alignment horizontal="center" wrapText="1"/>
    </xf>
    <xf numFmtId="39" fontId="4" fillId="5" borderId="1" xfId="1" applyNumberFormat="1" applyFont="1" applyFill="1" applyBorder="1" applyAlignment="1">
      <alignment horizontal="center"/>
    </xf>
    <xf numFmtId="168" fontId="4" fillId="0" borderId="0" xfId="1" applyNumberFormat="1" applyFont="1" applyFill="1" applyBorder="1"/>
    <xf numFmtId="165" fontId="9" fillId="0" borderId="1" xfId="1" applyNumberFormat="1" applyFont="1" applyFill="1" applyBorder="1" applyAlignment="1">
      <alignment horizontal="right" wrapText="1" indent="1"/>
    </xf>
    <xf numFmtId="4" fontId="4" fillId="0" borderId="1" xfId="1" applyNumberFormat="1" applyFont="1" applyFill="1" applyBorder="1"/>
    <xf numFmtId="0" fontId="9" fillId="0" borderId="1" xfId="1" applyNumberFormat="1" applyFont="1" applyFill="1" applyBorder="1" applyAlignment="1">
      <alignment horizontal="right" wrapText="1" indent="1"/>
    </xf>
    <xf numFmtId="0" fontId="9" fillId="5" borderId="1" xfId="1" applyNumberFormat="1" applyFont="1" applyFill="1" applyBorder="1" applyAlignment="1">
      <alignment wrapText="1"/>
    </xf>
    <xf numFmtId="4" fontId="4" fillId="5" borderId="1" xfId="1" applyNumberFormat="1" applyFont="1" applyFill="1" applyBorder="1"/>
    <xf numFmtId="0" fontId="9" fillId="5" borderId="1" xfId="1" applyNumberFormat="1" applyFont="1" applyFill="1" applyBorder="1" applyAlignment="1">
      <alignment horizontal="right" wrapText="1" indent="1"/>
    </xf>
    <xf numFmtId="165" fontId="9" fillId="4" borderId="1" xfId="1" applyNumberFormat="1" applyFont="1" applyFill="1" applyBorder="1" applyAlignment="1">
      <alignment horizontal="right" wrapText="1" indent="1"/>
    </xf>
    <xf numFmtId="4" fontId="4" fillId="4" borderId="1" xfId="1" applyNumberFormat="1" applyFont="1" applyFill="1" applyBorder="1"/>
    <xf numFmtId="0" fontId="7" fillId="6" borderId="1" xfId="3" quotePrefix="1" applyFont="1" applyFill="1" applyBorder="1" applyAlignment="1">
      <alignment horizontal="center" wrapText="1"/>
    </xf>
    <xf numFmtId="165" fontId="13" fillId="6" borderId="1" xfId="1" applyNumberFormat="1" applyFont="1" applyFill="1" applyBorder="1" applyAlignment="1">
      <alignment horizontal="center" wrapText="1"/>
    </xf>
    <xf numFmtId="39" fontId="7" fillId="6" borderId="1" xfId="1" applyNumberFormat="1" applyFont="1" applyFill="1" applyBorder="1" applyAlignment="1">
      <alignment horizontal="center"/>
    </xf>
    <xf numFmtId="165" fontId="7" fillId="6" borderId="1" xfId="3" quotePrefix="1" applyNumberFormat="1" applyFont="1" applyFill="1" applyBorder="1" applyAlignment="1">
      <alignment horizontal="center" wrapText="1"/>
    </xf>
    <xf numFmtId="4" fontId="7" fillId="6" borderId="1" xfId="3" quotePrefix="1" applyNumberFormat="1" applyFont="1" applyFill="1" applyBorder="1" applyAlignment="1">
      <alignment horizontal="center" wrapText="1"/>
    </xf>
    <xf numFmtId="0" fontId="4" fillId="0" borderId="0" xfId="3" applyFill="1" applyAlignment="1">
      <alignment horizontal="center"/>
    </xf>
    <xf numFmtId="0" fontId="6" fillId="0" borderId="0" xfId="3" applyFont="1" applyFill="1" applyBorder="1"/>
    <xf numFmtId="0" fontId="6" fillId="0" borderId="0" xfId="3" applyFont="1" applyFill="1" applyBorder="1" applyAlignment="1">
      <alignment horizontal="center"/>
    </xf>
    <xf numFmtId="164" fontId="4" fillId="0" borderId="0" xfId="3" applyNumberFormat="1" applyFill="1" applyBorder="1"/>
    <xf numFmtId="164" fontId="9" fillId="0" borderId="0" xfId="5" applyNumberFormat="1" applyFont="1" applyFill="1" applyBorder="1" applyAlignment="1">
      <alignment horizontal="right"/>
    </xf>
    <xf numFmtId="165" fontId="9" fillId="0" borderId="0" xfId="1" applyNumberFormat="1" applyFont="1" applyFill="1" applyBorder="1" applyAlignment="1">
      <alignment horizontal="center" wrapText="1"/>
    </xf>
    <xf numFmtId="39" fontId="4" fillId="0" borderId="0" xfId="1" applyNumberFormat="1" applyFont="1" applyFill="1" applyBorder="1" applyAlignment="1">
      <alignment horizontal="center"/>
    </xf>
    <xf numFmtId="4" fontId="9" fillId="0" borderId="0" xfId="5" applyNumberFormat="1" applyFont="1" applyFill="1" applyBorder="1" applyAlignment="1">
      <alignment horizontal="right"/>
    </xf>
    <xf numFmtId="0" fontId="9" fillId="0" borderId="0" xfId="5" applyNumberFormat="1" applyFont="1" applyFill="1" applyBorder="1" applyAlignment="1">
      <alignment horizontal="right"/>
    </xf>
    <xf numFmtId="0" fontId="9" fillId="0" borderId="0" xfId="1" applyNumberFormat="1" applyFont="1" applyFill="1" applyBorder="1" applyAlignment="1">
      <alignment horizontal="right" wrapText="1" indent="1"/>
    </xf>
    <xf numFmtId="4" fontId="4" fillId="0" borderId="0" xfId="1" applyNumberFormat="1" applyFont="1" applyFill="1" applyBorder="1"/>
    <xf numFmtId="165" fontId="9" fillId="0" borderId="0" xfId="1" applyNumberFormat="1" applyFont="1" applyFill="1" applyBorder="1" applyAlignment="1">
      <alignment horizontal="right" wrapText="1" indent="1"/>
    </xf>
    <xf numFmtId="168" fontId="7" fillId="0" borderId="0" xfId="1" applyNumberFormat="1" applyFont="1" applyFill="1" applyBorder="1"/>
    <xf numFmtId="165" fontId="24" fillId="0" borderId="0" xfId="1" applyNumberFormat="1" applyFont="1" applyFill="1" applyBorder="1" applyAlignment="1">
      <alignment horizontal="right" wrapText="1" indent="1"/>
    </xf>
    <xf numFmtId="4" fontId="24" fillId="0" borderId="0" xfId="1" applyNumberFormat="1" applyFont="1" applyFill="1" applyBorder="1"/>
    <xf numFmtId="4" fontId="24" fillId="5" borderId="1" xfId="1" applyNumberFormat="1" applyFont="1" applyFill="1" applyBorder="1"/>
    <xf numFmtId="37" fontId="24" fillId="5" borderId="1" xfId="1" applyNumberFormat="1" applyFont="1" applyFill="1" applyBorder="1" applyAlignment="1">
      <alignment horizontal="right" wrapText="1" indent="1"/>
    </xf>
    <xf numFmtId="37" fontId="4" fillId="3" borderId="0" xfId="3" applyNumberFormat="1" applyFill="1"/>
    <xf numFmtId="0" fontId="6" fillId="3" borderId="1" xfId="2" applyFont="1" applyFill="1" applyBorder="1" applyAlignment="1">
      <alignment horizontal="center"/>
    </xf>
    <xf numFmtId="0" fontId="33" fillId="3" borderId="1" xfId="2" applyFont="1" applyFill="1" applyBorder="1" applyAlignment="1">
      <alignment horizontal="center"/>
    </xf>
    <xf numFmtId="3" fontId="12" fillId="3" borderId="0" xfId="2" applyNumberFormat="1" applyFont="1" applyFill="1"/>
    <xf numFmtId="0" fontId="15" fillId="3" borderId="0" xfId="3" applyFont="1" applyFill="1" applyAlignment="1">
      <alignment vertical="center"/>
    </xf>
    <xf numFmtId="0" fontId="15" fillId="7" borderId="0" xfId="3" quotePrefix="1" applyFont="1" applyFill="1" applyBorder="1" applyAlignment="1">
      <alignment horizontal="left" vertical="center"/>
    </xf>
    <xf numFmtId="0" fontId="15" fillId="0" borderId="0" xfId="3" applyFont="1" applyFill="1"/>
    <xf numFmtId="0" fontId="15" fillId="0" borderId="0" xfId="3" applyFont="1" applyFill="1" applyBorder="1"/>
    <xf numFmtId="0" fontId="15" fillId="3" borderId="0" xfId="3" applyFont="1" applyFill="1" applyAlignment="1">
      <alignment horizontal="left" vertical="center"/>
    </xf>
    <xf numFmtId="4" fontId="7" fillId="7" borderId="0" xfId="1" applyNumberFormat="1" applyFont="1" applyFill="1" applyBorder="1" applyAlignment="1">
      <alignment horizontal="left"/>
    </xf>
    <xf numFmtId="3" fontId="13" fillId="7" borderId="0" xfId="1" applyNumberFormat="1" applyFont="1" applyFill="1" applyBorder="1" applyAlignment="1">
      <alignment horizontal="left" wrapText="1"/>
    </xf>
    <xf numFmtId="165" fontId="25" fillId="6" borderId="1" xfId="3" quotePrefix="1" applyNumberFormat="1" applyFont="1" applyFill="1" applyBorder="1" applyAlignment="1">
      <alignment horizontal="center" wrapText="1"/>
    </xf>
    <xf numFmtId="4" fontId="25" fillId="6" borderId="1" xfId="3" quotePrefix="1" applyNumberFormat="1" applyFont="1" applyFill="1" applyBorder="1" applyAlignment="1">
      <alignment horizontal="center" wrapText="1"/>
    </xf>
    <xf numFmtId="39" fontId="25" fillId="6" borderId="1" xfId="3" quotePrefix="1" applyNumberFormat="1" applyFont="1" applyFill="1" applyBorder="1" applyAlignment="1">
      <alignment horizontal="center" wrapText="1"/>
    </xf>
    <xf numFmtId="3" fontId="24" fillId="5" borderId="1" xfId="1" applyNumberFormat="1" applyFont="1" applyFill="1" applyBorder="1" applyAlignment="1">
      <alignment horizontal="right" wrapText="1" indent="1"/>
    </xf>
    <xf numFmtId="0" fontId="12" fillId="3" borderId="0" xfId="2" applyFont="1" applyFill="1" applyAlignment="1">
      <alignment horizontal="right"/>
    </xf>
    <xf numFmtId="0" fontId="31" fillId="6" borderId="1" xfId="0" applyFont="1" applyFill="1" applyBorder="1" applyAlignment="1">
      <alignment horizontal="center" vertical="center"/>
    </xf>
    <xf numFmtId="4" fontId="31" fillId="6" borderId="1" xfId="0" applyNumberFormat="1" applyFont="1" applyFill="1" applyBorder="1" applyAlignment="1">
      <alignment horizontal="center" vertical="center" wrapText="1"/>
    </xf>
    <xf numFmtId="0" fontId="31" fillId="6" borderId="1" xfId="0" applyFont="1" applyFill="1" applyBorder="1" applyAlignment="1">
      <alignment horizontal="center" vertical="center" wrapText="1"/>
    </xf>
    <xf numFmtId="0" fontId="36" fillId="6" borderId="1" xfId="0" applyFont="1" applyFill="1" applyBorder="1" applyAlignment="1">
      <alignment horizontal="center" vertical="center"/>
    </xf>
    <xf numFmtId="4" fontId="36" fillId="6" borderId="1" xfId="0" applyNumberFormat="1" applyFont="1" applyFill="1" applyBorder="1" applyAlignment="1">
      <alignment horizontal="center" vertical="center" wrapText="1"/>
    </xf>
    <xf numFmtId="3" fontId="37" fillId="3" borderId="1" xfId="0" applyNumberFormat="1" applyFont="1" applyFill="1" applyBorder="1" applyAlignment="1">
      <alignment horizontal="center"/>
    </xf>
    <xf numFmtId="3" fontId="36" fillId="6" borderId="1" xfId="0" applyNumberFormat="1" applyFont="1" applyFill="1" applyBorder="1" applyAlignment="1">
      <alignment horizontal="center"/>
    </xf>
    <xf numFmtId="0" fontId="15" fillId="3" borderId="0" xfId="3" applyFont="1" applyFill="1" applyAlignment="1">
      <alignment horizontal="center"/>
    </xf>
    <xf numFmtId="3" fontId="4" fillId="3" borderId="0" xfId="3" applyNumberFormat="1" applyFill="1" applyAlignment="1">
      <alignment horizontal="right"/>
    </xf>
    <xf numFmtId="0" fontId="15" fillId="3" borderId="0" xfId="3" applyFont="1" applyFill="1" applyAlignment="1">
      <alignment horizontal="right" vertical="top" wrapText="1"/>
    </xf>
    <xf numFmtId="3" fontId="7" fillId="3" borderId="0" xfId="3" applyNumberFormat="1" applyFont="1" applyFill="1" applyAlignment="1">
      <alignment horizontal="right"/>
    </xf>
    <xf numFmtId="3" fontId="7" fillId="3" borderId="0" xfId="3" applyNumberFormat="1" applyFont="1" applyFill="1"/>
    <xf numFmtId="3" fontId="15" fillId="0" borderId="0" xfId="3" applyNumberFormat="1" applyFont="1" applyFill="1" applyAlignment="1">
      <alignment horizontal="left" vertical="top" wrapText="1"/>
    </xf>
    <xf numFmtId="4" fontId="7" fillId="0" borderId="0" xfId="1" applyNumberFormat="1" applyFont="1" applyFill="1" applyBorder="1" applyAlignment="1">
      <alignment horizontal="center"/>
    </xf>
    <xf numFmtId="4" fontId="4" fillId="3" borderId="0" xfId="3" applyNumberFormat="1" applyFill="1"/>
    <xf numFmtId="38" fontId="24" fillId="5" borderId="1" xfId="1" applyNumberFormat="1" applyFont="1" applyFill="1" applyBorder="1" applyAlignment="1">
      <alignment horizontal="center" wrapText="1"/>
    </xf>
    <xf numFmtId="38" fontId="24" fillId="5" borderId="1" xfId="3" applyNumberFormat="1" applyFont="1" applyFill="1" applyBorder="1" applyAlignment="1">
      <alignment horizontal="center"/>
    </xf>
    <xf numFmtId="167" fontId="4" fillId="3" borderId="0" xfId="3" applyNumberFormat="1" applyFill="1"/>
    <xf numFmtId="165" fontId="4" fillId="0" borderId="0" xfId="3" applyNumberFormat="1" applyFill="1"/>
    <xf numFmtId="0" fontId="15" fillId="8" borderId="0" xfId="3" applyFont="1" applyFill="1" applyAlignment="1">
      <alignment horizontal="left" vertical="center" wrapText="1"/>
    </xf>
    <xf numFmtId="0" fontId="25" fillId="0" borderId="0" xfId="3" applyFont="1" applyFill="1" applyAlignment="1">
      <alignment horizontal="center" vertical="center" wrapText="1"/>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15" fillId="9" borderId="0" xfId="3" applyFont="1" applyFill="1" applyAlignment="1">
      <alignment horizontal="left" vertical="center" wrapText="1"/>
    </xf>
    <xf numFmtId="0" fontId="15" fillId="13" borderId="0" xfId="3" applyFont="1" applyFill="1" applyAlignment="1">
      <alignment horizontal="left" vertical="center" wrapText="1"/>
    </xf>
    <xf numFmtId="0" fontId="15" fillId="8" borderId="0" xfId="3" applyFont="1" applyFill="1" applyAlignment="1">
      <alignment horizontal="left"/>
    </xf>
    <xf numFmtId="0" fontId="15" fillId="9" borderId="0" xfId="3" applyFont="1" applyFill="1" applyAlignment="1">
      <alignment horizontal="left"/>
    </xf>
    <xf numFmtId="0" fontId="5" fillId="3" borderId="0" xfId="3" applyFont="1" applyFill="1" applyBorder="1" applyAlignment="1">
      <alignment horizontal="center"/>
    </xf>
    <xf numFmtId="3" fontId="20" fillId="3" borderId="0" xfId="1" applyNumberFormat="1" applyFont="1" applyFill="1" applyBorder="1" applyAlignment="1">
      <alignment horizontal="right" wrapText="1"/>
    </xf>
    <xf numFmtId="3" fontId="16" fillId="3" borderId="0" xfId="1" applyNumberFormat="1" applyFont="1" applyFill="1" applyBorder="1" applyAlignment="1">
      <alignment horizontal="right" wrapText="1"/>
    </xf>
    <xf numFmtId="0" fontId="6" fillId="5" borderId="1" xfId="3" applyFont="1" applyFill="1" applyBorder="1" applyAlignment="1">
      <alignment horizontal="center" vertical="center"/>
    </xf>
    <xf numFmtId="0" fontId="6" fillId="3" borderId="6" xfId="3" applyFont="1" applyFill="1" applyBorder="1" applyAlignment="1">
      <alignment horizontal="center"/>
    </xf>
    <xf numFmtId="0" fontId="6" fillId="3" borderId="7" xfId="3" applyFont="1" applyFill="1" applyBorder="1" applyAlignment="1">
      <alignment horizontal="center"/>
    </xf>
    <xf numFmtId="0" fontId="7" fillId="3" borderId="2" xfId="3" applyFont="1" applyFill="1" applyBorder="1" applyAlignment="1">
      <alignment horizontal="center" wrapText="1"/>
    </xf>
    <xf numFmtId="0" fontId="7" fillId="3" borderId="7" xfId="3" applyFont="1" applyFill="1" applyBorder="1" applyAlignment="1">
      <alignment horizontal="center" wrapText="1"/>
    </xf>
    <xf numFmtId="0" fontId="7" fillId="3" borderId="3" xfId="3" applyFont="1" applyFill="1" applyBorder="1" applyAlignment="1">
      <alignment horizontal="center" wrapText="1"/>
    </xf>
    <xf numFmtId="0" fontId="7" fillId="3" borderId="4" xfId="3" applyFont="1" applyFill="1" applyBorder="1" applyAlignment="1">
      <alignment horizontal="center" wrapText="1"/>
    </xf>
    <xf numFmtId="0" fontId="7" fillId="5" borderId="6" xfId="3" applyFont="1" applyFill="1" applyBorder="1" applyAlignment="1">
      <alignment horizontal="center"/>
    </xf>
    <xf numFmtId="0" fontId="7" fillId="5" borderId="7" xfId="3" applyFont="1" applyFill="1" applyBorder="1" applyAlignment="1">
      <alignment horizontal="center"/>
    </xf>
    <xf numFmtId="0" fontId="7" fillId="5" borderId="1" xfId="3" applyFont="1" applyFill="1" applyBorder="1" applyAlignment="1">
      <alignment horizontal="center" vertical="center"/>
    </xf>
    <xf numFmtId="0" fontId="7" fillId="3" borderId="6" xfId="3" applyFont="1" applyFill="1" applyBorder="1" applyAlignment="1">
      <alignment horizontal="center" wrapText="1"/>
    </xf>
    <xf numFmtId="0" fontId="4" fillId="3" borderId="5" xfId="3" applyFont="1" applyFill="1" applyBorder="1" applyAlignment="1">
      <alignment horizontal="center" wrapText="1"/>
    </xf>
    <xf numFmtId="0" fontId="7" fillId="4" borderId="1" xfId="3" applyFont="1" applyFill="1" applyBorder="1" applyAlignment="1">
      <alignment horizontal="center" vertical="center"/>
    </xf>
    <xf numFmtId="164" fontId="4" fillId="3" borderId="5" xfId="3" applyNumberFormat="1" applyFill="1" applyBorder="1" applyAlignment="1">
      <alignment horizontal="center"/>
    </xf>
    <xf numFmtId="164" fontId="4" fillId="3" borderId="4" xfId="3" applyNumberFormat="1" applyFill="1" applyBorder="1" applyAlignment="1">
      <alignment horizontal="center"/>
    </xf>
    <xf numFmtId="0" fontId="7" fillId="5" borderId="5" xfId="3" applyFont="1" applyFill="1" applyBorder="1" applyAlignment="1">
      <alignment horizontal="center"/>
    </xf>
    <xf numFmtId="0" fontId="7" fillId="5" borderId="4" xfId="3" applyFont="1" applyFill="1" applyBorder="1" applyAlignment="1">
      <alignment horizontal="center"/>
    </xf>
    <xf numFmtId="0" fontId="24" fillId="0" borderId="0" xfId="3" applyFont="1" applyFill="1" applyBorder="1" applyAlignment="1">
      <alignment horizontal="center" vertical="center" wrapText="1"/>
    </xf>
    <xf numFmtId="0" fontId="24" fillId="0" borderId="0" xfId="3" applyFont="1" applyFill="1" applyAlignment="1">
      <alignment horizontal="center" wrapText="1"/>
    </xf>
    <xf numFmtId="0" fontId="4" fillId="0" borderId="0" xfId="3" applyFont="1" applyFill="1" applyAlignment="1">
      <alignment horizontal="left" vertical="top" wrapText="1"/>
    </xf>
    <xf numFmtId="0" fontId="5" fillId="0" borderId="0" xfId="3" applyFont="1" applyFill="1" applyBorder="1" applyAlignment="1">
      <alignment horizontal="center"/>
    </xf>
    <xf numFmtId="0" fontId="6" fillId="5" borderId="6" xfId="3" applyFont="1" applyFill="1" applyBorder="1" applyAlignment="1">
      <alignment horizontal="center" vertical="center"/>
    </xf>
    <xf numFmtId="0" fontId="6" fillId="5" borderId="7" xfId="3" applyFont="1" applyFill="1" applyBorder="1" applyAlignment="1">
      <alignment horizontal="center" vertical="center"/>
    </xf>
    <xf numFmtId="0" fontId="6" fillId="5" borderId="5" xfId="3" applyFont="1" applyFill="1" applyBorder="1" applyAlignment="1">
      <alignment horizontal="center" vertical="center"/>
    </xf>
    <xf numFmtId="0" fontId="6" fillId="5" borderId="4" xfId="3" applyFont="1" applyFill="1" applyBorder="1" applyAlignment="1">
      <alignment horizontal="center" vertical="center"/>
    </xf>
    <xf numFmtId="0" fontId="7" fillId="5" borderId="6" xfId="3" applyFont="1" applyFill="1" applyBorder="1" applyAlignment="1">
      <alignment horizontal="center" vertical="center"/>
    </xf>
    <xf numFmtId="0" fontId="7" fillId="5" borderId="7" xfId="3" applyFont="1" applyFill="1" applyBorder="1" applyAlignment="1">
      <alignment horizontal="center" vertical="center"/>
    </xf>
    <xf numFmtId="0" fontId="7" fillId="5" borderId="5" xfId="3" applyFont="1" applyFill="1" applyBorder="1" applyAlignment="1">
      <alignment horizontal="center" vertical="center"/>
    </xf>
    <xf numFmtId="0" fontId="7" fillId="5" borderId="4" xfId="3" applyFont="1" applyFill="1" applyBorder="1" applyAlignment="1">
      <alignment horizontal="center" vertical="center"/>
    </xf>
    <xf numFmtId="0" fontId="7" fillId="4" borderId="6"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5" xfId="3" applyFont="1" applyFill="1" applyBorder="1" applyAlignment="1">
      <alignment horizontal="center" vertical="center" wrapText="1"/>
    </xf>
    <xf numFmtId="0" fontId="7" fillId="4" borderId="4" xfId="3" applyFont="1" applyFill="1" applyBorder="1" applyAlignment="1">
      <alignment horizontal="center" vertical="center" wrapText="1"/>
    </xf>
    <xf numFmtId="0" fontId="12" fillId="3" borderId="0" xfId="2" applyFont="1" applyFill="1" applyBorder="1" applyAlignment="1">
      <alignment horizontal="left" wrapText="1"/>
    </xf>
    <xf numFmtId="0" fontId="5" fillId="3" borderId="0" xfId="2" applyFont="1" applyFill="1" applyAlignment="1">
      <alignment horizontal="left" vertical="center"/>
    </xf>
    <xf numFmtId="0" fontId="6" fillId="11" borderId="1" xfId="2" applyFont="1" applyFill="1" applyBorder="1" applyAlignment="1">
      <alignment horizontal="center"/>
    </xf>
    <xf numFmtId="0" fontId="12" fillId="3" borderId="18" xfId="2" applyFont="1" applyFill="1" applyBorder="1" applyAlignment="1">
      <alignment horizontal="left"/>
    </xf>
    <xf numFmtId="0" fontId="12" fillId="3" borderId="20" xfId="2" applyFont="1" applyFill="1" applyBorder="1" applyAlignment="1">
      <alignment horizontal="left"/>
    </xf>
    <xf numFmtId="0" fontId="6" fillId="3" borderId="18" xfId="2" applyFont="1" applyFill="1" applyBorder="1" applyAlignment="1">
      <alignment horizontal="right"/>
    </xf>
    <xf numFmtId="0" fontId="6" fillId="3" borderId="19" xfId="2" applyFont="1" applyFill="1" applyBorder="1" applyAlignment="1">
      <alignment horizontal="right"/>
    </xf>
    <xf numFmtId="0" fontId="6" fillId="3" borderId="20" xfId="2" applyFont="1" applyFill="1" applyBorder="1" applyAlignment="1">
      <alignment horizontal="right"/>
    </xf>
    <xf numFmtId="0" fontId="35" fillId="11" borderId="1" xfId="2" applyFont="1" applyFill="1" applyBorder="1" applyAlignment="1">
      <alignment horizontal="center"/>
    </xf>
    <xf numFmtId="0" fontId="33" fillId="3" borderId="18" xfId="2" applyFont="1" applyFill="1" applyBorder="1" applyAlignment="1">
      <alignment horizontal="right"/>
    </xf>
    <xf numFmtId="0" fontId="33" fillId="3" borderId="19" xfId="2" applyFont="1" applyFill="1" applyBorder="1" applyAlignment="1">
      <alignment horizontal="right"/>
    </xf>
    <xf numFmtId="0" fontId="33" fillId="3" borderId="20" xfId="2" applyFont="1" applyFill="1" applyBorder="1" applyAlignment="1">
      <alignment horizontal="right"/>
    </xf>
    <xf numFmtId="0" fontId="34" fillId="3" borderId="18" xfId="2" applyFont="1" applyFill="1" applyBorder="1" applyAlignment="1">
      <alignment horizontal="left"/>
    </xf>
    <xf numFmtId="0" fontId="34" fillId="3" borderId="20" xfId="2" applyFont="1" applyFill="1" applyBorder="1" applyAlignment="1">
      <alignment horizontal="left"/>
    </xf>
    <xf numFmtId="0" fontId="24" fillId="3" borderId="0" xfId="3" applyFont="1" applyFill="1" applyAlignment="1">
      <alignment horizontal="center" vertical="center" wrapText="1"/>
    </xf>
    <xf numFmtId="0" fontId="5" fillId="3" borderId="0" xfId="3" applyFont="1" applyFill="1" applyAlignment="1">
      <alignment horizontal="center" vertical="center"/>
    </xf>
    <xf numFmtId="0" fontId="24" fillId="0" borderId="0" xfId="3" applyFont="1" applyFill="1" applyAlignment="1">
      <alignment horizontal="center" vertical="center"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xf>
    <xf numFmtId="0" fontId="12" fillId="0" borderId="1" xfId="0" applyNumberFormat="1" applyFont="1" applyBorder="1" applyAlignment="1">
      <alignment horizontal="left" vertical="center" wrapText="1"/>
    </xf>
    <xf numFmtId="0" fontId="12" fillId="2" borderId="1" xfId="0" applyFont="1" applyFill="1" applyBorder="1" applyAlignment="1">
      <alignment horizontal="left" vertical="center" wrapText="1"/>
    </xf>
  </cellXfs>
  <cellStyles count="10">
    <cellStyle name="Comma" xfId="1" builtinId="3"/>
    <cellStyle name="Comma 2" xfId="9"/>
    <cellStyle name="Normal" xfId="0" builtinId="0"/>
    <cellStyle name="Normal 2" xfId="2"/>
    <cellStyle name="Normal 3" xfId="6"/>
    <cellStyle name="Normal 4" xfId="8"/>
    <cellStyle name="Normal_Solar Installed RE Project Detail as of 3-31-09 by Year" xfId="3"/>
    <cellStyle name="Normal_SREC Reg Pgm Status Report 063009 (3)" xfId="4"/>
    <cellStyle name="Normal_Summary by Year" xfId="5"/>
    <cellStyle name="Percent" xfId="7" builtinId="5"/>
  </cellStyles>
  <dxfs count="0"/>
  <tableStyles count="0" defaultTableStyle="TableStyleMedium9" defaultPivotStyle="PivotStyleLight16"/>
  <colors>
    <mruColors>
      <color rgb="FFFFFF99"/>
      <color rgb="FFCCFFCC"/>
      <color rgb="FFFFFFDD"/>
      <color rgb="FFFFFFFF"/>
      <color rgb="FFFFFFCC"/>
      <color rgb="FFFFFFB7"/>
      <color rgb="FFC5D9F1"/>
      <color rgb="FFAAC2DE"/>
      <color rgb="FFBFD5E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441960</xdr:colOff>
      <xdr:row>51</xdr:row>
      <xdr:rowOff>106680</xdr:rowOff>
    </xdr:from>
    <xdr:ext cx="184731" cy="264560"/>
    <xdr:sp macro="" textlink="">
      <xdr:nvSpPr>
        <xdr:cNvPr id="2" name="TextBox 1"/>
        <xdr:cNvSpPr txBox="1"/>
      </xdr:nvSpPr>
      <xdr:spPr>
        <a:xfrm>
          <a:off x="1066800" y="1052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X37"/>
  <sheetViews>
    <sheetView showGridLines="0" tabSelected="1" zoomScale="85" zoomScaleNormal="85" workbookViewId="0">
      <selection sqref="A1:R1"/>
    </sheetView>
  </sheetViews>
  <sheetFormatPr defaultColWidth="10.33203125" defaultRowHeight="13.8" x14ac:dyDescent="0.25"/>
  <cols>
    <col min="1" max="1" width="28" style="1" bestFit="1" customWidth="1"/>
    <col min="2" max="2" width="10" style="1" bestFit="1" customWidth="1"/>
    <col min="3" max="3" width="13.88671875" style="1" bestFit="1" customWidth="1"/>
    <col min="4" max="4" width="0.88671875" style="10" customWidth="1"/>
    <col min="5" max="5" width="9.109375" style="1" customWidth="1"/>
    <col min="6" max="6" width="15.5546875" style="1" bestFit="1" customWidth="1"/>
    <col min="7" max="7" width="10.6640625" style="1" customWidth="1"/>
    <col min="8" max="8" width="14.5546875" style="1" customWidth="1"/>
    <col min="9" max="10" width="11.6640625" style="1" customWidth="1"/>
    <col min="11" max="11" width="13.77734375" style="1" customWidth="1"/>
    <col min="12" max="12" width="15.5546875" style="1" bestFit="1" customWidth="1"/>
    <col min="13" max="13" width="0.88671875" style="10" customWidth="1"/>
    <col min="14" max="14" width="10.6640625" style="1" customWidth="1"/>
    <col min="15" max="15" width="13.5546875" style="1" customWidth="1"/>
    <col min="16" max="16" width="0.88671875" style="10" customWidth="1"/>
    <col min="17" max="17" width="11.33203125" style="1" customWidth="1"/>
    <col min="18" max="18" width="15" style="1" customWidth="1"/>
    <col min="19" max="19" width="2.6640625" style="10" customWidth="1"/>
    <col min="20" max="20" width="12" style="10" customWidth="1"/>
    <col min="21" max="21" width="14.44140625" style="1" customWidth="1"/>
    <col min="22" max="22" width="2.6640625" style="10" customWidth="1"/>
    <col min="23" max="24" width="11.33203125" style="1" bestFit="1" customWidth="1"/>
    <col min="25" max="16384" width="10.33203125" style="1"/>
  </cols>
  <sheetData>
    <row r="1" spans="1:24" ht="18.75" customHeight="1" x14ac:dyDescent="0.3">
      <c r="A1" s="266" t="s">
        <v>123</v>
      </c>
      <c r="B1" s="266"/>
      <c r="C1" s="266"/>
      <c r="D1" s="266"/>
      <c r="E1" s="266"/>
      <c r="F1" s="266"/>
      <c r="G1" s="266"/>
      <c r="H1" s="266"/>
      <c r="I1" s="266"/>
      <c r="J1" s="266"/>
      <c r="K1" s="266"/>
      <c r="L1" s="266"/>
      <c r="M1" s="266"/>
      <c r="N1" s="266"/>
      <c r="O1" s="266"/>
      <c r="P1" s="266"/>
      <c r="Q1" s="266"/>
      <c r="R1" s="266"/>
      <c r="S1" s="69"/>
      <c r="T1" s="92"/>
      <c r="V1" s="157"/>
    </row>
    <row r="2" spans="1:24" ht="12" customHeight="1" x14ac:dyDescent="0.25">
      <c r="T2" s="260" t="s">
        <v>130</v>
      </c>
      <c r="U2" s="260"/>
      <c r="W2" s="259" t="s">
        <v>131</v>
      </c>
      <c r="X2" s="259"/>
    </row>
    <row r="3" spans="1:24" ht="15.6" customHeight="1" x14ac:dyDescent="0.3">
      <c r="A3" s="8"/>
      <c r="B3" s="269" t="s">
        <v>14</v>
      </c>
      <c r="C3" s="269"/>
      <c r="D3" s="70"/>
      <c r="E3" s="270" t="s">
        <v>11</v>
      </c>
      <c r="F3" s="271"/>
      <c r="G3" s="272" t="s">
        <v>30</v>
      </c>
      <c r="H3" s="273"/>
      <c r="I3" s="279" t="s">
        <v>25</v>
      </c>
      <c r="J3" s="273"/>
      <c r="K3" s="276" t="s">
        <v>11</v>
      </c>
      <c r="L3" s="277"/>
      <c r="M3" s="70"/>
      <c r="N3" s="278" t="s">
        <v>29</v>
      </c>
      <c r="O3" s="278"/>
      <c r="P3" s="70"/>
      <c r="Q3" s="281" t="s">
        <v>16</v>
      </c>
      <c r="R3" s="281"/>
      <c r="S3" s="70"/>
      <c r="T3" s="260"/>
      <c r="U3" s="260"/>
      <c r="V3" s="70"/>
      <c r="W3" s="259"/>
      <c r="X3" s="259"/>
    </row>
    <row r="4" spans="1:24" ht="16.5" customHeight="1" x14ac:dyDescent="0.25">
      <c r="A4" s="6"/>
      <c r="B4" s="269"/>
      <c r="C4" s="269"/>
      <c r="D4" s="70"/>
      <c r="E4" s="282" t="s">
        <v>28</v>
      </c>
      <c r="F4" s="283"/>
      <c r="G4" s="274"/>
      <c r="H4" s="275"/>
      <c r="I4" s="280" t="s">
        <v>26</v>
      </c>
      <c r="J4" s="275"/>
      <c r="K4" s="284" t="s">
        <v>13</v>
      </c>
      <c r="L4" s="285"/>
      <c r="M4" s="70"/>
      <c r="N4" s="278"/>
      <c r="O4" s="278"/>
      <c r="P4" s="70"/>
      <c r="Q4" s="281"/>
      <c r="R4" s="281"/>
      <c r="S4" s="70"/>
      <c r="T4" s="261"/>
      <c r="U4" s="261"/>
      <c r="V4" s="70"/>
      <c r="W4" s="259"/>
      <c r="X4" s="259"/>
    </row>
    <row r="5" spans="1:24" ht="32.25" customHeight="1" x14ac:dyDescent="0.25">
      <c r="A5" s="5" t="s">
        <v>0</v>
      </c>
      <c r="B5" s="12" t="s">
        <v>10</v>
      </c>
      <c r="C5" s="12" t="s">
        <v>12</v>
      </c>
      <c r="D5" s="71"/>
      <c r="E5" s="7" t="s">
        <v>10</v>
      </c>
      <c r="F5" s="7" t="s">
        <v>15</v>
      </c>
      <c r="G5" s="7" t="s">
        <v>10</v>
      </c>
      <c r="H5" s="7" t="s">
        <v>15</v>
      </c>
      <c r="I5" s="7" t="s">
        <v>10</v>
      </c>
      <c r="J5" s="7" t="s">
        <v>15</v>
      </c>
      <c r="K5" s="12" t="s">
        <v>10</v>
      </c>
      <c r="L5" s="12" t="s">
        <v>15</v>
      </c>
      <c r="M5" s="71"/>
      <c r="N5" s="12" t="s">
        <v>10</v>
      </c>
      <c r="O5" s="12" t="s">
        <v>15</v>
      </c>
      <c r="P5" s="71"/>
      <c r="Q5" s="13" t="s">
        <v>9</v>
      </c>
      <c r="R5" s="13" t="s">
        <v>17</v>
      </c>
      <c r="S5" s="71"/>
      <c r="T5" s="97" t="s">
        <v>9</v>
      </c>
      <c r="U5" s="97" t="s">
        <v>49</v>
      </c>
      <c r="V5" s="71"/>
      <c r="W5" s="97" t="s">
        <v>9</v>
      </c>
      <c r="X5" s="97" t="s">
        <v>49</v>
      </c>
    </row>
    <row r="6" spans="1:24" s="31" customFormat="1" ht="13.95" customHeight="1" x14ac:dyDescent="0.25">
      <c r="A6" s="53" t="s">
        <v>27</v>
      </c>
      <c r="B6" s="54">
        <v>10778</v>
      </c>
      <c r="C6" s="55">
        <v>84712.697</v>
      </c>
      <c r="D6" s="50"/>
      <c r="E6" s="54">
        <v>1821</v>
      </c>
      <c r="F6" s="54">
        <v>51266.82</v>
      </c>
      <c r="G6" s="54">
        <v>701</v>
      </c>
      <c r="H6" s="54">
        <v>210448.89199999999</v>
      </c>
      <c r="I6" s="54">
        <v>61</v>
      </c>
      <c r="J6" s="54">
        <v>107928.022</v>
      </c>
      <c r="K6" s="54">
        <f t="shared" ref="K6:L9" si="0">SUM(E6+G6+I6)</f>
        <v>2583</v>
      </c>
      <c r="L6" s="54">
        <f t="shared" si="0"/>
        <v>369643.734</v>
      </c>
      <c r="M6" s="50"/>
      <c r="N6" s="54">
        <v>62</v>
      </c>
      <c r="O6" s="54">
        <v>110429.208</v>
      </c>
      <c r="P6" s="50"/>
      <c r="Q6" s="54">
        <f>SUM(B6+K6+N6)</f>
        <v>13423</v>
      </c>
      <c r="R6" s="54">
        <f>C6+L6+O6</f>
        <v>564785.63899999997</v>
      </c>
      <c r="S6" s="50"/>
      <c r="T6" s="101">
        <v>13423</v>
      </c>
      <c r="U6" s="102">
        <v>564785.63899999997</v>
      </c>
      <c r="V6" s="50"/>
      <c r="W6" s="159">
        <f t="shared" ref="W6:X13" si="1">SUM(Q6-T6)</f>
        <v>0</v>
      </c>
      <c r="X6" s="102">
        <f t="shared" si="1"/>
        <v>0</v>
      </c>
    </row>
    <row r="7" spans="1:24" s="27" customFormat="1" ht="13.95" customHeight="1" x14ac:dyDescent="0.25">
      <c r="A7" s="53">
        <v>2012</v>
      </c>
      <c r="B7" s="54">
        <v>4709</v>
      </c>
      <c r="C7" s="55">
        <v>40723.17</v>
      </c>
      <c r="D7" s="50"/>
      <c r="E7" s="54">
        <v>649</v>
      </c>
      <c r="F7" s="54">
        <v>22642.526999999998</v>
      </c>
      <c r="G7" s="54">
        <v>460</v>
      </c>
      <c r="H7" s="54">
        <v>135450.16099999999</v>
      </c>
      <c r="I7" s="54">
        <v>49</v>
      </c>
      <c r="J7" s="54">
        <v>107020.96799999999</v>
      </c>
      <c r="K7" s="54">
        <f t="shared" si="0"/>
        <v>1158</v>
      </c>
      <c r="L7" s="54">
        <f t="shared" si="0"/>
        <v>265113.65599999996</v>
      </c>
      <c r="M7" s="50"/>
      <c r="N7" s="54">
        <v>35</v>
      </c>
      <c r="O7" s="54">
        <v>111490.527</v>
      </c>
      <c r="P7" s="50"/>
      <c r="Q7" s="54">
        <f>SUM(B7+K7+N7)</f>
        <v>5902</v>
      </c>
      <c r="R7" s="54">
        <f>C7+L7+O7</f>
        <v>417327.35299999994</v>
      </c>
      <c r="S7" s="50"/>
      <c r="T7" s="101">
        <v>5902</v>
      </c>
      <c r="U7" s="102">
        <v>417327.353</v>
      </c>
      <c r="V7" s="50"/>
      <c r="W7" s="159">
        <f t="shared" si="1"/>
        <v>0</v>
      </c>
      <c r="X7" s="102">
        <f t="shared" si="1"/>
        <v>-5.8207660913467407E-11</v>
      </c>
    </row>
    <row r="8" spans="1:24" s="27" customFormat="1" ht="13.95" customHeight="1" x14ac:dyDescent="0.25">
      <c r="A8" s="53">
        <v>2013</v>
      </c>
      <c r="B8" s="54">
        <v>5913</v>
      </c>
      <c r="C8" s="55">
        <v>47594.712</v>
      </c>
      <c r="D8" s="50"/>
      <c r="E8" s="54">
        <v>338</v>
      </c>
      <c r="F8" s="54">
        <v>13206.966</v>
      </c>
      <c r="G8" s="54">
        <v>241</v>
      </c>
      <c r="H8" s="54">
        <v>74135.694000000003</v>
      </c>
      <c r="I8" s="54">
        <v>31</v>
      </c>
      <c r="J8" s="54">
        <v>56723.197999999997</v>
      </c>
      <c r="K8" s="54">
        <f t="shared" si="0"/>
        <v>610</v>
      </c>
      <c r="L8" s="54">
        <f t="shared" si="0"/>
        <v>144065.85800000001</v>
      </c>
      <c r="M8" s="50"/>
      <c r="N8" s="54">
        <v>15</v>
      </c>
      <c r="O8" s="54">
        <v>10566.995000000001</v>
      </c>
      <c r="P8" s="50"/>
      <c r="Q8" s="54">
        <f>SUM(B8+K8+N8)</f>
        <v>6538</v>
      </c>
      <c r="R8" s="54">
        <f>C8+L8+O8</f>
        <v>202227.565</v>
      </c>
      <c r="S8" s="50"/>
      <c r="T8" s="101">
        <v>6538</v>
      </c>
      <c r="U8" s="102">
        <v>202227.565</v>
      </c>
      <c r="V8" s="50"/>
      <c r="W8" s="159">
        <f t="shared" si="1"/>
        <v>0</v>
      </c>
      <c r="X8" s="102">
        <f t="shared" si="1"/>
        <v>0</v>
      </c>
    </row>
    <row r="9" spans="1:24" s="27" customFormat="1" ht="13.95" customHeight="1" x14ac:dyDescent="0.25">
      <c r="A9" s="53">
        <v>2014</v>
      </c>
      <c r="B9" s="54">
        <v>6244</v>
      </c>
      <c r="C9" s="55">
        <v>50953.319000000003</v>
      </c>
      <c r="D9" s="50"/>
      <c r="E9" s="54">
        <v>128</v>
      </c>
      <c r="F9" s="54">
        <v>4456.54</v>
      </c>
      <c r="G9" s="54">
        <v>119</v>
      </c>
      <c r="H9" s="54">
        <v>42641.601999999999</v>
      </c>
      <c r="I9" s="54">
        <v>16</v>
      </c>
      <c r="J9" s="54">
        <v>72324.475999999995</v>
      </c>
      <c r="K9" s="54">
        <f t="shared" si="0"/>
        <v>263</v>
      </c>
      <c r="L9" s="54">
        <f t="shared" si="0"/>
        <v>119422.61799999999</v>
      </c>
      <c r="M9" s="50"/>
      <c r="N9" s="54">
        <v>12</v>
      </c>
      <c r="O9" s="54">
        <v>77016.664999999994</v>
      </c>
      <c r="P9" s="50"/>
      <c r="Q9" s="54">
        <f>SUM(B9+K9+N9)</f>
        <v>6519</v>
      </c>
      <c r="R9" s="54">
        <f>C9+L9+O9</f>
        <v>247392.60199999996</v>
      </c>
      <c r="S9" s="50"/>
      <c r="T9" s="101">
        <v>6520</v>
      </c>
      <c r="U9" s="102">
        <v>247423.86</v>
      </c>
      <c r="V9" s="50"/>
      <c r="W9" s="159">
        <f t="shared" si="1"/>
        <v>-1</v>
      </c>
      <c r="X9" s="102">
        <f t="shared" si="1"/>
        <v>-31.258000000030734</v>
      </c>
    </row>
    <row r="10" spans="1:24" s="52" customFormat="1" ht="14.4" customHeight="1" x14ac:dyDescent="0.25">
      <c r="A10" s="186" t="s">
        <v>50</v>
      </c>
      <c r="B10" s="93">
        <v>1550</v>
      </c>
      <c r="C10" s="95">
        <v>12420.919</v>
      </c>
      <c r="D10" s="72"/>
      <c r="E10" s="93">
        <v>29</v>
      </c>
      <c r="F10" s="93">
        <v>1051.42</v>
      </c>
      <c r="G10" s="93">
        <v>21</v>
      </c>
      <c r="H10" s="93">
        <v>6798.98</v>
      </c>
      <c r="I10" s="93">
        <v>1</v>
      </c>
      <c r="J10" s="93">
        <v>2376</v>
      </c>
      <c r="K10" s="93">
        <f t="shared" ref="K10:L13" si="2">SUM(E10+G10+I10)</f>
        <v>51</v>
      </c>
      <c r="L10" s="93">
        <f t="shared" si="2"/>
        <v>10226.4</v>
      </c>
      <c r="M10" s="72"/>
      <c r="N10" s="93">
        <v>0</v>
      </c>
      <c r="O10" s="93">
        <v>0</v>
      </c>
      <c r="P10" s="72"/>
      <c r="Q10" s="93">
        <f t="shared" ref="Q10:R11" si="3">SUM(B10+K10+N10)</f>
        <v>1601</v>
      </c>
      <c r="R10" s="93">
        <f t="shared" si="3"/>
        <v>22647.319</v>
      </c>
      <c r="S10" s="72"/>
      <c r="T10" s="171">
        <v>1602</v>
      </c>
      <c r="U10" s="172">
        <v>22907</v>
      </c>
      <c r="V10" s="72"/>
      <c r="W10" s="171">
        <f t="shared" si="1"/>
        <v>-1</v>
      </c>
      <c r="X10" s="172">
        <f t="shared" si="1"/>
        <v>-259.68100000000049</v>
      </c>
    </row>
    <row r="11" spans="1:24" s="52" customFormat="1" ht="14.4" x14ac:dyDescent="0.25">
      <c r="A11" s="187" t="s">
        <v>108</v>
      </c>
      <c r="B11" s="168">
        <v>77</v>
      </c>
      <c r="C11" s="169">
        <v>620.03</v>
      </c>
      <c r="D11" s="72"/>
      <c r="E11" s="168">
        <v>3</v>
      </c>
      <c r="F11" s="168">
        <v>150.22</v>
      </c>
      <c r="G11" s="168">
        <v>4</v>
      </c>
      <c r="H11" s="168">
        <v>2113.1849999999999</v>
      </c>
      <c r="I11" s="168">
        <v>0</v>
      </c>
      <c r="J11" s="168">
        <v>0</v>
      </c>
      <c r="K11" s="168">
        <f t="shared" si="2"/>
        <v>7</v>
      </c>
      <c r="L11" s="168">
        <f t="shared" si="2"/>
        <v>2263.4049999999997</v>
      </c>
      <c r="M11" s="72"/>
      <c r="N11" s="168">
        <v>0</v>
      </c>
      <c r="O11" s="168">
        <v>0</v>
      </c>
      <c r="P11" s="72"/>
      <c r="Q11" s="168">
        <f t="shared" si="3"/>
        <v>84</v>
      </c>
      <c r="R11" s="168">
        <f t="shared" si="3"/>
        <v>2883.4349999999995</v>
      </c>
      <c r="S11" s="72"/>
      <c r="T11" s="173">
        <v>81</v>
      </c>
      <c r="U11" s="174">
        <v>2815</v>
      </c>
      <c r="V11" s="72"/>
      <c r="W11" s="173">
        <f t="shared" si="1"/>
        <v>3</v>
      </c>
      <c r="X11" s="175">
        <f t="shared" si="1"/>
        <v>68.434999999999491</v>
      </c>
    </row>
    <row r="12" spans="1:24" s="27" customFormat="1" ht="15.9" customHeight="1" x14ac:dyDescent="0.25">
      <c r="A12" s="28">
        <v>2015</v>
      </c>
      <c r="B12" s="29">
        <v>12426</v>
      </c>
      <c r="C12" s="48">
        <v>98502.71</v>
      </c>
      <c r="D12" s="73"/>
      <c r="E12" s="29">
        <v>116</v>
      </c>
      <c r="F12" s="26">
        <v>3686.29</v>
      </c>
      <c r="G12" s="29">
        <v>81</v>
      </c>
      <c r="H12" s="26">
        <v>25001.18</v>
      </c>
      <c r="I12" s="29">
        <v>7</v>
      </c>
      <c r="J12" s="26">
        <v>21629.63</v>
      </c>
      <c r="K12" s="26">
        <f t="shared" si="2"/>
        <v>204</v>
      </c>
      <c r="L12" s="26">
        <f t="shared" si="2"/>
        <v>50317.100000000006</v>
      </c>
      <c r="M12" s="73"/>
      <c r="N12" s="29">
        <v>8</v>
      </c>
      <c r="O12" s="26">
        <v>41683.64</v>
      </c>
      <c r="P12" s="73"/>
      <c r="Q12" s="26">
        <f>SUM(B12+K12+N12)</f>
        <v>12638</v>
      </c>
      <c r="R12" s="26">
        <f>SUM(C12+L12+O12)</f>
        <v>190503.45</v>
      </c>
      <c r="S12" s="73"/>
      <c r="T12" s="176">
        <v>12526</v>
      </c>
      <c r="U12" s="177">
        <v>189665</v>
      </c>
      <c r="V12" s="73"/>
      <c r="W12" s="178">
        <f t="shared" si="1"/>
        <v>112</v>
      </c>
      <c r="X12" s="177">
        <f t="shared" si="1"/>
        <v>838.45000000001164</v>
      </c>
    </row>
    <row r="13" spans="1:24" s="27" customFormat="1" ht="15.9" customHeight="1" x14ac:dyDescent="0.25">
      <c r="A13" s="28">
        <v>2016</v>
      </c>
      <c r="B13" s="29">
        <v>13071</v>
      </c>
      <c r="C13" s="48">
        <v>106935.25</v>
      </c>
      <c r="D13" s="73"/>
      <c r="E13" s="29">
        <v>94</v>
      </c>
      <c r="F13" s="26">
        <v>2621.83</v>
      </c>
      <c r="G13" s="30">
        <v>61</v>
      </c>
      <c r="H13" s="26">
        <v>19971.71</v>
      </c>
      <c r="I13" s="30">
        <v>4</v>
      </c>
      <c r="J13" s="26">
        <v>7513.57</v>
      </c>
      <c r="K13" s="26">
        <f t="shared" si="2"/>
        <v>159</v>
      </c>
      <c r="L13" s="26">
        <f t="shared" si="2"/>
        <v>30107.11</v>
      </c>
      <c r="M13" s="73"/>
      <c r="N13" s="29">
        <v>15</v>
      </c>
      <c r="O13" s="26">
        <v>98601.55</v>
      </c>
      <c r="P13" s="73"/>
      <c r="Q13" s="26">
        <f>SUM(B13+K13+N13)</f>
        <v>13245</v>
      </c>
      <c r="R13" s="26">
        <f>SUM(C13+L13+O13)</f>
        <v>235643.90999999997</v>
      </c>
      <c r="S13" s="73"/>
      <c r="T13" s="176">
        <v>10934</v>
      </c>
      <c r="U13" s="170">
        <v>209122</v>
      </c>
      <c r="V13" s="73"/>
      <c r="W13" s="178">
        <f t="shared" si="1"/>
        <v>2311</v>
      </c>
      <c r="X13" s="177">
        <f t="shared" si="1"/>
        <v>26521.909999999974</v>
      </c>
    </row>
    <row r="14" spans="1:24" s="9" customFormat="1" ht="3.6" customHeight="1" x14ac:dyDescent="0.3">
      <c r="A14" s="11"/>
      <c r="B14" s="15"/>
      <c r="C14" s="16"/>
      <c r="D14" s="74"/>
      <c r="E14" s="17"/>
      <c r="F14" s="18">
        <v>0</v>
      </c>
      <c r="G14" s="17"/>
      <c r="H14" s="18"/>
      <c r="I14" s="18"/>
      <c r="J14" s="18"/>
      <c r="K14" s="15"/>
      <c r="L14" s="16"/>
      <c r="M14" s="74"/>
      <c r="N14" s="15"/>
      <c r="O14" s="16"/>
      <c r="P14" s="74"/>
      <c r="Q14" s="15"/>
      <c r="R14" s="16"/>
      <c r="S14" s="74"/>
      <c r="T14" s="98"/>
      <c r="U14" s="89"/>
      <c r="V14" s="74"/>
      <c r="W14" s="160"/>
      <c r="X14" s="89"/>
    </row>
    <row r="15" spans="1:24" ht="18.600000000000001" customHeight="1" x14ac:dyDescent="0.3">
      <c r="A15" s="14" t="s">
        <v>1</v>
      </c>
      <c r="B15" s="19">
        <f>SUM(B6:B13)</f>
        <v>54768</v>
      </c>
      <c r="C15" s="19">
        <f>SUM(C6:C13)</f>
        <v>442462.80699999997</v>
      </c>
      <c r="D15" s="75"/>
      <c r="E15" s="19">
        <f>SUM(E6:E13)</f>
        <v>3178</v>
      </c>
      <c r="F15" s="19">
        <f>SUM(F6:F13)</f>
        <v>99082.612999999983</v>
      </c>
      <c r="G15" s="19">
        <f t="shared" ref="G15:L15" si="4">SUM(G6:G13)</f>
        <v>1688</v>
      </c>
      <c r="H15" s="19">
        <f t="shared" si="4"/>
        <v>516561.40399999998</v>
      </c>
      <c r="I15" s="19">
        <f t="shared" si="4"/>
        <v>169</v>
      </c>
      <c r="J15" s="19">
        <f t="shared" si="4"/>
        <v>375515.864</v>
      </c>
      <c r="K15" s="19">
        <f t="shared" si="4"/>
        <v>5035</v>
      </c>
      <c r="L15" s="19">
        <f t="shared" si="4"/>
        <v>991159.88099999994</v>
      </c>
      <c r="M15" s="75"/>
      <c r="N15" s="19">
        <f>SUM(N6:N13)</f>
        <v>147</v>
      </c>
      <c r="O15" s="19">
        <f>SUM(O6:O13)</f>
        <v>449788.58499999996</v>
      </c>
      <c r="P15" s="75"/>
      <c r="Q15" s="22">
        <f>SUM(Q6:Q13)</f>
        <v>59950</v>
      </c>
      <c r="R15" s="47">
        <f>SUM(R6:R13)</f>
        <v>1883411.2729999996</v>
      </c>
      <c r="S15" s="75"/>
      <c r="T15" s="179">
        <f>SUM(T6:T13)</f>
        <v>57526</v>
      </c>
      <c r="U15" s="180">
        <f>SUM(U6:U13)</f>
        <v>1856273.4169999999</v>
      </c>
      <c r="V15" s="75"/>
      <c r="W15" s="181">
        <f>SUM(Q15-T15)</f>
        <v>2424</v>
      </c>
      <c r="X15" s="180">
        <f>SUM(R15-U15)</f>
        <v>27137.85599999968</v>
      </c>
    </row>
    <row r="16" spans="1:24" s="9" customFormat="1" ht="3.6" customHeight="1" x14ac:dyDescent="0.3">
      <c r="A16" s="11"/>
      <c r="B16" s="15"/>
      <c r="C16" s="16"/>
      <c r="D16" s="74"/>
      <c r="E16" s="17"/>
      <c r="F16" s="18"/>
      <c r="G16" s="17"/>
      <c r="H16" s="18"/>
      <c r="I16" s="18"/>
      <c r="J16" s="18"/>
      <c r="K16" s="15"/>
      <c r="L16" s="16"/>
      <c r="M16" s="74"/>
      <c r="N16" s="15"/>
      <c r="O16" s="16"/>
      <c r="P16" s="74"/>
      <c r="Q16" s="15"/>
      <c r="R16" s="16"/>
      <c r="S16" s="74"/>
      <c r="T16" s="98"/>
      <c r="U16" s="89"/>
      <c r="V16" s="74"/>
      <c r="W16" s="160"/>
      <c r="X16" s="89"/>
    </row>
    <row r="17" spans="1:24" s="9" customFormat="1" ht="14.4" customHeight="1" x14ac:dyDescent="0.3">
      <c r="A17" s="11"/>
      <c r="B17" s="15"/>
      <c r="C17" s="16"/>
      <c r="D17" s="74"/>
      <c r="E17" s="17"/>
      <c r="F17" s="18"/>
      <c r="G17" s="17"/>
      <c r="H17" s="18"/>
      <c r="I17" s="18"/>
      <c r="J17" s="18"/>
      <c r="K17" s="267" t="s">
        <v>39</v>
      </c>
      <c r="L17" s="267"/>
      <c r="M17" s="267"/>
      <c r="N17" s="267"/>
      <c r="O17" s="267"/>
      <c r="P17" s="78"/>
      <c r="Q17" s="94">
        <v>898</v>
      </c>
      <c r="R17" s="94">
        <v>14259.95</v>
      </c>
      <c r="S17" s="78"/>
      <c r="T17" s="185">
        <v>1579</v>
      </c>
      <c r="U17" s="96">
        <v>15621</v>
      </c>
      <c r="V17" s="78"/>
      <c r="W17" s="254">
        <f>SUM(Q17-T17)</f>
        <v>-681</v>
      </c>
      <c r="X17" s="255">
        <f>SUM(R17-U17)</f>
        <v>-1361.0499999999993</v>
      </c>
    </row>
    <row r="18" spans="1:24" s="4" customFormat="1" ht="4.2" customHeight="1" x14ac:dyDescent="0.3">
      <c r="A18" s="21"/>
      <c r="B18" s="23"/>
      <c r="C18" s="24"/>
      <c r="D18" s="75"/>
      <c r="E18" s="23"/>
      <c r="F18" s="24"/>
      <c r="G18" s="23"/>
      <c r="H18" s="24"/>
      <c r="I18" s="20"/>
      <c r="J18" s="24"/>
      <c r="K18" s="23"/>
      <c r="L18" s="24"/>
      <c r="M18" s="75"/>
      <c r="N18" s="23"/>
      <c r="O18" s="24"/>
      <c r="P18" s="75"/>
      <c r="Q18" s="23"/>
      <c r="R18" s="24"/>
      <c r="S18" s="75"/>
      <c r="T18" s="99"/>
      <c r="U18" s="100"/>
      <c r="V18" s="75"/>
      <c r="W18" s="161"/>
      <c r="X18" s="162"/>
    </row>
    <row r="19" spans="1:24" s="4" customFormat="1" ht="13.95" customHeight="1" x14ac:dyDescent="0.25">
      <c r="A19" s="133"/>
      <c r="B19" s="133"/>
      <c r="C19" s="24"/>
      <c r="D19" s="75"/>
      <c r="E19" s="23"/>
      <c r="F19" s="24"/>
      <c r="G19" s="23"/>
      <c r="H19" s="24"/>
      <c r="I19" s="20"/>
      <c r="J19" s="24"/>
      <c r="K19" s="268" t="s">
        <v>31</v>
      </c>
      <c r="L19" s="268"/>
      <c r="M19" s="268"/>
      <c r="N19" s="268"/>
      <c r="O19" s="268"/>
      <c r="P19" s="78"/>
      <c r="Q19" s="51">
        <f>SUM(Q15+Q17)</f>
        <v>60848</v>
      </c>
      <c r="R19" s="51">
        <f>SUM(R15+R17)</f>
        <v>1897671.2229999995</v>
      </c>
      <c r="S19" s="78"/>
      <c r="T19" s="182">
        <f>SUM(T15+T17)</f>
        <v>59105</v>
      </c>
      <c r="U19" s="183">
        <f>SUM(U15+U17)</f>
        <v>1871894.4169999999</v>
      </c>
      <c r="V19" s="78"/>
      <c r="W19" s="182">
        <f>SUM(Q19-T19)</f>
        <v>1743</v>
      </c>
      <c r="X19" s="184">
        <f>SUM(R19-U19)</f>
        <v>25776.805999999633</v>
      </c>
    </row>
    <row r="20" spans="1:24" ht="9" customHeight="1" x14ac:dyDescent="0.25">
      <c r="A20" s="21"/>
      <c r="B20" s="23"/>
      <c r="C20" s="24"/>
      <c r="D20" s="75"/>
      <c r="E20" s="23"/>
      <c r="F20" s="24"/>
      <c r="G20" s="23"/>
      <c r="H20" s="24"/>
      <c r="I20" s="24"/>
      <c r="J20" s="24"/>
      <c r="K20" s="23"/>
      <c r="L20" s="24"/>
      <c r="M20" s="75"/>
      <c r="N20" s="23"/>
      <c r="O20" s="24"/>
      <c r="P20" s="75"/>
      <c r="Q20" s="23"/>
      <c r="R20" s="24"/>
      <c r="S20" s="75"/>
      <c r="T20" s="75"/>
      <c r="U20" s="90"/>
      <c r="V20" s="75"/>
    </row>
    <row r="21" spans="1:24" ht="14.4" customHeight="1" x14ac:dyDescent="0.25">
      <c r="A21" s="258" t="s">
        <v>119</v>
      </c>
      <c r="B21" s="258"/>
      <c r="C21" s="258"/>
      <c r="D21" s="258"/>
      <c r="E21" s="258"/>
      <c r="F21" s="258"/>
      <c r="G21" s="258"/>
      <c r="H21" s="258"/>
      <c r="I21" s="258"/>
      <c r="J21" s="258"/>
      <c r="K21" s="258"/>
      <c r="L21" s="49"/>
      <c r="M21" s="77"/>
      <c r="N21" s="49"/>
      <c r="O21" s="49"/>
      <c r="P21" s="77"/>
      <c r="Q21" s="49"/>
      <c r="R21" s="49"/>
      <c r="S21" s="77"/>
      <c r="T21" s="77"/>
      <c r="V21" s="77"/>
    </row>
    <row r="22" spans="1:24" s="4" customFormat="1" ht="3" customHeight="1" x14ac:dyDescent="0.25">
      <c r="A22" s="56"/>
      <c r="B22" s="56"/>
      <c r="C22" s="56"/>
      <c r="D22" s="56"/>
      <c r="E22" s="56"/>
      <c r="F22" s="56"/>
      <c r="G22" s="56"/>
      <c r="H22" s="56"/>
      <c r="I22" s="56"/>
      <c r="J22" s="49"/>
      <c r="K22" s="49"/>
      <c r="L22" s="49"/>
      <c r="M22" s="49"/>
      <c r="N22" s="49"/>
      <c r="O22" s="49"/>
      <c r="P22" s="49"/>
      <c r="Q22" s="49"/>
      <c r="R22" s="49"/>
      <c r="S22" s="49"/>
      <c r="T22" s="49"/>
      <c r="V22" s="49"/>
    </row>
    <row r="23" spans="1:24" s="229" customFormat="1" ht="14.4" x14ac:dyDescent="0.3">
      <c r="A23" s="264" t="s">
        <v>137</v>
      </c>
      <c r="B23" s="264"/>
      <c r="C23" s="264"/>
      <c r="D23" s="264"/>
      <c r="E23" s="264"/>
      <c r="F23" s="264"/>
      <c r="G23" s="264"/>
      <c r="H23" s="264"/>
      <c r="I23" s="264"/>
      <c r="J23" s="264"/>
      <c r="K23" s="264"/>
      <c r="M23" s="230"/>
      <c r="P23" s="230"/>
      <c r="S23" s="230"/>
      <c r="T23" s="230"/>
      <c r="V23" s="230"/>
    </row>
    <row r="24" spans="1:24" s="4" customFormat="1" ht="3" customHeight="1" x14ac:dyDescent="0.25">
      <c r="A24" s="56"/>
      <c r="B24" s="56"/>
      <c r="C24" s="56"/>
      <c r="D24" s="56"/>
      <c r="E24" s="56"/>
      <c r="F24" s="56"/>
      <c r="G24" s="56"/>
      <c r="H24" s="56"/>
      <c r="I24" s="56"/>
      <c r="J24" s="49"/>
      <c r="K24" s="49"/>
      <c r="L24" s="49"/>
      <c r="M24" s="49"/>
      <c r="N24" s="49"/>
      <c r="O24" s="49"/>
      <c r="P24" s="49"/>
      <c r="Q24" s="49"/>
      <c r="R24" s="49"/>
      <c r="S24" s="49"/>
      <c r="T24" s="49"/>
      <c r="V24" s="49"/>
    </row>
    <row r="25" spans="1:24" ht="14.4" customHeight="1" x14ac:dyDescent="0.25">
      <c r="A25" s="262" t="s">
        <v>118</v>
      </c>
      <c r="B25" s="262"/>
      <c r="C25" s="262"/>
      <c r="D25" s="262"/>
      <c r="E25" s="262"/>
      <c r="F25" s="262"/>
      <c r="G25" s="262"/>
      <c r="H25" s="262"/>
      <c r="I25" s="262"/>
      <c r="J25" s="262"/>
      <c r="K25" s="262"/>
      <c r="L25" s="4"/>
      <c r="N25" s="136"/>
      <c r="O25" s="136"/>
      <c r="Q25" s="250"/>
      <c r="R25" s="247"/>
      <c r="T25" s="132"/>
      <c r="U25" s="91"/>
    </row>
    <row r="26" spans="1:24" s="4" customFormat="1" ht="3" customHeight="1" x14ac:dyDescent="0.25">
      <c r="A26" s="56"/>
      <c r="B26" s="56"/>
      <c r="C26" s="56"/>
      <c r="D26" s="56"/>
      <c r="E26" s="56"/>
      <c r="F26" s="56"/>
      <c r="G26" s="56"/>
      <c r="H26" s="56"/>
      <c r="I26" s="56"/>
      <c r="J26" s="49"/>
      <c r="K26" s="49"/>
      <c r="L26" s="49"/>
      <c r="M26" s="49"/>
      <c r="N26" s="49"/>
      <c r="O26" s="49"/>
      <c r="P26" s="49"/>
      <c r="Q26" s="49"/>
      <c r="R26" s="49"/>
      <c r="S26" s="49"/>
      <c r="T26" s="49"/>
      <c r="V26" s="49"/>
    </row>
    <row r="27" spans="1:24" ht="14.4" x14ac:dyDescent="0.3">
      <c r="A27" s="265" t="s">
        <v>138</v>
      </c>
      <c r="B27" s="265"/>
      <c r="C27" s="265"/>
      <c r="D27" s="265"/>
      <c r="E27" s="265"/>
      <c r="F27" s="265"/>
      <c r="G27" s="265"/>
      <c r="H27" s="265"/>
      <c r="I27" s="265"/>
      <c r="J27" s="265"/>
      <c r="K27" s="265"/>
      <c r="L27" s="4"/>
      <c r="N27" s="91"/>
    </row>
    <row r="28" spans="1:24" ht="1.95" customHeight="1" x14ac:dyDescent="0.25">
      <c r="A28" s="56"/>
      <c r="B28" s="56"/>
      <c r="C28" s="56"/>
      <c r="D28" s="76"/>
      <c r="E28" s="56"/>
      <c r="F28" s="56"/>
      <c r="G28" s="56"/>
      <c r="H28" s="56"/>
      <c r="I28" s="56"/>
      <c r="J28" s="49"/>
      <c r="K28" s="49"/>
      <c r="L28" s="49"/>
      <c r="M28" s="77"/>
      <c r="N28" s="49"/>
      <c r="O28" s="49"/>
      <c r="P28" s="77"/>
      <c r="Q28" s="49"/>
      <c r="R28" s="248"/>
      <c r="S28" s="77"/>
      <c r="T28" s="77"/>
      <c r="V28" s="77"/>
    </row>
    <row r="29" spans="1:24" ht="14.4" x14ac:dyDescent="0.25">
      <c r="A29" s="263" t="s">
        <v>117</v>
      </c>
      <c r="B29" s="263"/>
      <c r="C29" s="263"/>
      <c r="D29" s="263"/>
      <c r="E29" s="263"/>
      <c r="F29" s="263"/>
      <c r="G29" s="263"/>
      <c r="H29" s="263"/>
      <c r="I29" s="263"/>
      <c r="J29" s="263"/>
      <c r="K29" s="263"/>
      <c r="L29" s="49"/>
      <c r="M29" s="77"/>
      <c r="N29" s="49"/>
      <c r="O29" s="49"/>
      <c r="P29" s="77"/>
      <c r="Q29" s="49"/>
      <c r="R29" s="248"/>
      <c r="S29" s="77"/>
      <c r="T29" s="251"/>
      <c r="V29" s="77"/>
    </row>
    <row r="30" spans="1:24" ht="3" customHeight="1" x14ac:dyDescent="0.25">
      <c r="A30" s="56"/>
      <c r="B30" s="56"/>
      <c r="C30" s="56"/>
      <c r="D30" s="76"/>
      <c r="E30" s="56"/>
      <c r="F30" s="56"/>
      <c r="G30" s="56"/>
      <c r="H30" s="56"/>
      <c r="I30" s="56"/>
      <c r="J30" s="49"/>
      <c r="K30" s="49"/>
      <c r="L30" s="49"/>
      <c r="M30" s="77"/>
      <c r="N30" s="49"/>
      <c r="O30" s="49"/>
      <c r="P30" s="77"/>
      <c r="Q30" s="49"/>
      <c r="R30" s="248"/>
      <c r="S30" s="77"/>
      <c r="T30" s="77"/>
      <c r="V30" s="77"/>
    </row>
    <row r="31" spans="1:24" ht="14.4" customHeight="1" x14ac:dyDescent="0.25">
      <c r="A31" s="231" t="s">
        <v>135</v>
      </c>
      <c r="B31" s="231"/>
      <c r="C31" s="231"/>
      <c r="D31" s="231"/>
      <c r="E31" s="231"/>
      <c r="F31" s="231"/>
      <c r="G31" s="231"/>
      <c r="H31" s="231"/>
      <c r="I31" s="231"/>
      <c r="J31" s="163"/>
      <c r="K31" s="163"/>
      <c r="L31" s="4"/>
      <c r="N31" s="253"/>
      <c r="O31" s="4"/>
      <c r="Q31" s="4"/>
      <c r="R31" s="249"/>
      <c r="U31" s="91"/>
    </row>
    <row r="32" spans="1:24" ht="1.95" customHeight="1" x14ac:dyDescent="0.25">
      <c r="A32" s="56"/>
      <c r="B32" s="56"/>
      <c r="C32" s="56"/>
      <c r="D32" s="76"/>
      <c r="E32" s="56"/>
      <c r="F32" s="56"/>
      <c r="G32" s="56"/>
      <c r="H32" s="56"/>
      <c r="I32" s="56"/>
      <c r="J32" s="49"/>
      <c r="K32" s="49"/>
      <c r="L32" s="49"/>
      <c r="M32" s="77"/>
      <c r="N32" s="49"/>
      <c r="O32" s="49"/>
      <c r="P32" s="77"/>
      <c r="Q32" s="49"/>
      <c r="R32" s="49"/>
      <c r="S32" s="77"/>
      <c r="T32" s="77"/>
      <c r="V32" s="77"/>
    </row>
    <row r="33" spans="1:22" ht="14.4" customHeight="1" x14ac:dyDescent="0.25">
      <c r="A33" s="228" t="s">
        <v>136</v>
      </c>
      <c r="B33" s="228"/>
      <c r="C33" s="228"/>
      <c r="D33" s="228"/>
      <c r="E33" s="228"/>
      <c r="F33" s="228"/>
      <c r="G33" s="228"/>
      <c r="H33" s="228"/>
      <c r="I33" s="228"/>
      <c r="J33" s="232"/>
      <c r="K33" s="233"/>
      <c r="L33" s="24"/>
      <c r="M33" s="75"/>
      <c r="N33" s="23"/>
      <c r="O33" s="24"/>
      <c r="P33" s="75"/>
      <c r="Q33" s="23"/>
      <c r="R33" s="24"/>
      <c r="S33" s="75"/>
      <c r="T33" s="252"/>
      <c r="U33" s="90"/>
      <c r="V33" s="75"/>
    </row>
    <row r="35" spans="1:22" x14ac:dyDescent="0.25">
      <c r="O35" s="91"/>
      <c r="Q35" s="91"/>
    </row>
    <row r="37" spans="1:22" x14ac:dyDescent="0.25">
      <c r="E37" s="188"/>
    </row>
  </sheetData>
  <mergeCells count="20">
    <mergeCell ref="A1:R1"/>
    <mergeCell ref="K17:O17"/>
    <mergeCell ref="K19:O19"/>
    <mergeCell ref="B3:C4"/>
    <mergeCell ref="E3:F3"/>
    <mergeCell ref="G3:H4"/>
    <mergeCell ref="K3:L3"/>
    <mergeCell ref="N3:O4"/>
    <mergeCell ref="I3:J3"/>
    <mergeCell ref="I4:J4"/>
    <mergeCell ref="Q3:R4"/>
    <mergeCell ref="E4:F4"/>
    <mergeCell ref="K4:L4"/>
    <mergeCell ref="A21:K21"/>
    <mergeCell ref="W2:X4"/>
    <mergeCell ref="T2:U4"/>
    <mergeCell ref="A25:K25"/>
    <mergeCell ref="A29:K29"/>
    <mergeCell ref="A23:K23"/>
    <mergeCell ref="A27:K27"/>
  </mergeCells>
  <printOptions horizontalCentered="1" verticalCentered="1"/>
  <pageMargins left="0.45" right="0.45" top="0.25" bottom="0.52" header="0.24" footer="0.24"/>
  <pageSetup scale="50" orientation="landscape" r:id="rId1"/>
  <headerFooter alignWithMargins="0">
    <oddFooter>&amp;LNew Jersey Board of Public Utilities,  Office of Clean Energy&amp;RNew Jersey's Clean Energy Program&amp;XTM</oddFooter>
  </headerFooter>
  <rowBreaks count="1" manualBreakCount="1">
    <brk id="22" max="19" man="1"/>
  </rowBreaks>
  <ignoredErrors>
    <ignoredError sqref="F1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0"/>
  <sheetViews>
    <sheetView workbookViewId="0">
      <selection activeCell="B1" sqref="B1:S1"/>
    </sheetView>
  </sheetViews>
  <sheetFormatPr defaultColWidth="10.33203125" defaultRowHeight="13.8" x14ac:dyDescent="0.25"/>
  <cols>
    <col min="1" max="1" width="1.88671875" style="1" customWidth="1"/>
    <col min="2" max="2" width="9.109375" style="1" customWidth="1"/>
    <col min="3" max="3" width="9.109375" style="206" customWidth="1"/>
    <col min="4" max="4" width="12.88671875" style="1" bestFit="1" customWidth="1"/>
    <col min="5" max="5" width="0.88671875" style="10" customWidth="1"/>
    <col min="6" max="6" width="9.109375" style="1" customWidth="1"/>
    <col min="7" max="7" width="9.44140625" style="1" bestFit="1" customWidth="1"/>
    <col min="8" max="8" width="10.44140625" style="1" customWidth="1"/>
    <col min="9" max="9" width="10.33203125" style="1" customWidth="1"/>
    <col min="10" max="10" width="10" style="1" customWidth="1"/>
    <col min="11" max="12" width="10.6640625" style="1" customWidth="1"/>
    <col min="13" max="13" width="12.6640625" style="1" customWidth="1"/>
    <col min="14" max="14" width="0.88671875" style="10" customWidth="1"/>
    <col min="15" max="15" width="10.6640625" style="1" customWidth="1"/>
    <col min="16" max="16" width="14.6640625" style="1" customWidth="1"/>
    <col min="17" max="17" width="0.88671875" style="10" customWidth="1"/>
    <col min="18" max="18" width="11.33203125" style="1" customWidth="1"/>
    <col min="19" max="19" width="13.44140625" style="1" customWidth="1"/>
    <col min="20" max="20" width="2" style="1" customWidth="1"/>
    <col min="21" max="21" width="10.33203125" style="1" customWidth="1"/>
    <col min="22" max="22" width="11.88671875" style="1" customWidth="1"/>
    <col min="23" max="23" width="2" style="1" customWidth="1"/>
    <col min="24" max="24" width="10.88671875" style="1" bestFit="1" customWidth="1"/>
    <col min="25" max="25" width="13.109375" style="1" bestFit="1" customWidth="1"/>
    <col min="26" max="16384" width="10.33203125" style="1"/>
  </cols>
  <sheetData>
    <row r="1" spans="2:25" ht="17.399999999999999" x14ac:dyDescent="0.3">
      <c r="B1" s="289" t="s">
        <v>122</v>
      </c>
      <c r="C1" s="289"/>
      <c r="D1" s="289"/>
      <c r="E1" s="289"/>
      <c r="F1" s="289"/>
      <c r="G1" s="289"/>
      <c r="H1" s="289"/>
      <c r="I1" s="289"/>
      <c r="J1" s="289"/>
      <c r="K1" s="289"/>
      <c r="L1" s="289"/>
      <c r="M1" s="289"/>
      <c r="N1" s="289"/>
      <c r="O1" s="289"/>
      <c r="P1" s="289"/>
      <c r="Q1" s="289"/>
      <c r="R1" s="289"/>
      <c r="S1" s="289"/>
    </row>
    <row r="2" spans="2:25" ht="15.6" x14ac:dyDescent="0.3">
      <c r="B2" s="207"/>
      <c r="C2" s="208"/>
      <c r="D2" s="207"/>
      <c r="F2" s="207"/>
      <c r="G2" s="207"/>
      <c r="H2" s="207"/>
      <c r="I2" s="207"/>
      <c r="J2" s="207"/>
      <c r="K2" s="207"/>
      <c r="L2" s="10"/>
      <c r="M2" s="10"/>
      <c r="O2" s="10"/>
      <c r="P2" s="10"/>
      <c r="R2" s="10"/>
      <c r="S2" s="10"/>
      <c r="X2" s="287" t="s">
        <v>121</v>
      </c>
      <c r="Y2" s="287"/>
    </row>
    <row r="3" spans="2:25" ht="15.6" customHeight="1" x14ac:dyDescent="0.3">
      <c r="B3" s="207"/>
      <c r="C3" s="290" t="s">
        <v>6</v>
      </c>
      <c r="D3" s="291"/>
      <c r="E3" s="70"/>
      <c r="F3" s="270" t="s">
        <v>11</v>
      </c>
      <c r="G3" s="271"/>
      <c r="H3" s="270" t="s">
        <v>11</v>
      </c>
      <c r="I3" s="271"/>
      <c r="J3" s="270" t="s">
        <v>11</v>
      </c>
      <c r="K3" s="271"/>
      <c r="L3" s="276" t="s">
        <v>11</v>
      </c>
      <c r="M3" s="277"/>
      <c r="N3" s="70"/>
      <c r="O3" s="294" t="s">
        <v>109</v>
      </c>
      <c r="P3" s="295"/>
      <c r="Q3" s="70"/>
      <c r="R3" s="298" t="s">
        <v>110</v>
      </c>
      <c r="S3" s="299"/>
      <c r="U3" s="286" t="s">
        <v>120</v>
      </c>
      <c r="V3" s="286"/>
      <c r="X3" s="287"/>
      <c r="Y3" s="287"/>
    </row>
    <row r="4" spans="2:25" ht="13.95" customHeight="1" x14ac:dyDescent="0.25">
      <c r="B4" s="209"/>
      <c r="C4" s="292"/>
      <c r="D4" s="293"/>
      <c r="E4" s="70"/>
      <c r="F4" s="282" t="s">
        <v>111</v>
      </c>
      <c r="G4" s="283"/>
      <c r="H4" s="282" t="s">
        <v>112</v>
      </c>
      <c r="I4" s="283"/>
      <c r="J4" s="282" t="s">
        <v>113</v>
      </c>
      <c r="K4" s="283"/>
      <c r="L4" s="284" t="s">
        <v>1</v>
      </c>
      <c r="M4" s="285"/>
      <c r="N4" s="70"/>
      <c r="O4" s="296"/>
      <c r="P4" s="297"/>
      <c r="Q4" s="70"/>
      <c r="R4" s="300"/>
      <c r="S4" s="301"/>
      <c r="U4" s="286"/>
      <c r="V4" s="286"/>
      <c r="X4" s="287"/>
      <c r="Y4" s="287"/>
    </row>
    <row r="5" spans="2:25" ht="27.6" x14ac:dyDescent="0.25">
      <c r="B5" s="5" t="s">
        <v>114</v>
      </c>
      <c r="C5" s="12" t="s">
        <v>10</v>
      </c>
      <c r="D5" s="12" t="s">
        <v>115</v>
      </c>
      <c r="E5" s="71"/>
      <c r="F5" s="7" t="s">
        <v>10</v>
      </c>
      <c r="G5" s="7" t="s">
        <v>115</v>
      </c>
      <c r="H5" s="7" t="s">
        <v>10</v>
      </c>
      <c r="I5" s="7" t="s">
        <v>115</v>
      </c>
      <c r="J5" s="7" t="s">
        <v>10</v>
      </c>
      <c r="K5" s="7" t="s">
        <v>115</v>
      </c>
      <c r="L5" s="12" t="s">
        <v>10</v>
      </c>
      <c r="M5" s="12" t="s">
        <v>115</v>
      </c>
      <c r="N5" s="71"/>
      <c r="O5" s="12" t="s">
        <v>10</v>
      </c>
      <c r="P5" s="12" t="s">
        <v>15</v>
      </c>
      <c r="Q5" s="71"/>
      <c r="R5" s="13" t="s">
        <v>9</v>
      </c>
      <c r="S5" s="13" t="s">
        <v>49</v>
      </c>
      <c r="U5" s="97" t="s">
        <v>9</v>
      </c>
      <c r="V5" s="97" t="s">
        <v>17</v>
      </c>
      <c r="X5" s="97" t="s">
        <v>9</v>
      </c>
      <c r="Y5" s="97" t="s">
        <v>17</v>
      </c>
    </row>
    <row r="6" spans="2:25" ht="14.4" x14ac:dyDescent="0.3">
      <c r="B6" s="189">
        <v>42125</v>
      </c>
      <c r="C6" s="190">
        <v>764</v>
      </c>
      <c r="D6" s="191">
        <v>5896.84</v>
      </c>
      <c r="E6" s="192"/>
      <c r="F6" s="193">
        <v>6</v>
      </c>
      <c r="G6" s="194">
        <v>197.07</v>
      </c>
      <c r="H6" s="195">
        <v>4</v>
      </c>
      <c r="I6" s="194">
        <v>1321.18</v>
      </c>
      <c r="J6" s="195">
        <v>0</v>
      </c>
      <c r="K6" s="194">
        <v>0</v>
      </c>
      <c r="L6" s="196">
        <f t="shared" ref="L6:L20" si="0">SUM(F6+H6+J6)</f>
        <v>10</v>
      </c>
      <c r="M6" s="197">
        <f t="shared" ref="M6:M20" si="1">SUM(G6+I6+K6)</f>
        <v>1518.25</v>
      </c>
      <c r="N6" s="192"/>
      <c r="O6" s="198">
        <v>0</v>
      </c>
      <c r="P6" s="197">
        <v>0</v>
      </c>
      <c r="Q6" s="192"/>
      <c r="R6" s="199">
        <f t="shared" ref="R6:R20" si="2">SUM(C6+L6+O6)</f>
        <v>774</v>
      </c>
      <c r="S6" s="200">
        <f t="shared" ref="S6:S20" si="3">SUM(D6+M6+P6)</f>
        <v>7415.09</v>
      </c>
      <c r="U6" s="237">
        <v>767</v>
      </c>
      <c r="V6" s="221">
        <v>7362.32</v>
      </c>
      <c r="X6" s="222">
        <f t="shared" ref="X6:Y9" si="4">SUM(R6-U6)</f>
        <v>7</v>
      </c>
      <c r="Y6" s="221">
        <f t="shared" si="4"/>
        <v>52.770000000000437</v>
      </c>
    </row>
    <row r="7" spans="2:25" ht="14.4" x14ac:dyDescent="0.3">
      <c r="B7" s="189">
        <v>42156</v>
      </c>
      <c r="C7" s="190">
        <v>1065</v>
      </c>
      <c r="D7" s="191">
        <v>8569.2199999999993</v>
      </c>
      <c r="E7" s="192"/>
      <c r="F7" s="193">
        <v>10</v>
      </c>
      <c r="G7" s="194">
        <v>261.22000000000003</v>
      </c>
      <c r="H7" s="195">
        <v>3</v>
      </c>
      <c r="I7" s="194">
        <v>1200.6600000000001</v>
      </c>
      <c r="J7" s="195">
        <v>1</v>
      </c>
      <c r="K7" s="194">
        <v>1589.87</v>
      </c>
      <c r="L7" s="196">
        <f t="shared" si="0"/>
        <v>14</v>
      </c>
      <c r="M7" s="197">
        <f t="shared" si="1"/>
        <v>3051.75</v>
      </c>
      <c r="N7" s="192"/>
      <c r="O7" s="198">
        <v>2</v>
      </c>
      <c r="P7" s="197">
        <v>5887.72</v>
      </c>
      <c r="Q7" s="192"/>
      <c r="R7" s="199">
        <f t="shared" si="2"/>
        <v>1081</v>
      </c>
      <c r="S7" s="200">
        <f t="shared" si="3"/>
        <v>17508.689999999999</v>
      </c>
      <c r="U7" s="237">
        <v>1072</v>
      </c>
      <c r="V7" s="221">
        <v>17428.5</v>
      </c>
      <c r="X7" s="222">
        <f t="shared" si="4"/>
        <v>9</v>
      </c>
      <c r="Y7" s="221">
        <f t="shared" si="4"/>
        <v>80.18999999999869</v>
      </c>
    </row>
    <row r="8" spans="2:25" ht="14.4" x14ac:dyDescent="0.3">
      <c r="B8" s="189">
        <v>42186</v>
      </c>
      <c r="C8" s="190">
        <v>1470</v>
      </c>
      <c r="D8" s="191">
        <v>11792.9</v>
      </c>
      <c r="E8" s="192"/>
      <c r="F8" s="193">
        <v>10</v>
      </c>
      <c r="G8" s="194">
        <v>260.91000000000003</v>
      </c>
      <c r="H8" s="195">
        <v>15</v>
      </c>
      <c r="I8" s="194">
        <v>4527.88</v>
      </c>
      <c r="J8" s="195">
        <v>1</v>
      </c>
      <c r="K8" s="194">
        <v>3448.44</v>
      </c>
      <c r="L8" s="196">
        <f t="shared" si="0"/>
        <v>26</v>
      </c>
      <c r="M8" s="197">
        <f t="shared" si="1"/>
        <v>8237.23</v>
      </c>
      <c r="N8" s="192"/>
      <c r="O8" s="198">
        <v>0</v>
      </c>
      <c r="P8" s="197">
        <v>0</v>
      </c>
      <c r="Q8" s="192"/>
      <c r="R8" s="199">
        <f t="shared" si="2"/>
        <v>1496</v>
      </c>
      <c r="S8" s="200">
        <f t="shared" si="3"/>
        <v>20030.129999999997</v>
      </c>
      <c r="U8" s="237">
        <v>1482</v>
      </c>
      <c r="V8" s="221">
        <v>19925.07</v>
      </c>
      <c r="X8" s="222">
        <f t="shared" si="4"/>
        <v>14</v>
      </c>
      <c r="Y8" s="221">
        <f t="shared" si="4"/>
        <v>105.05999999999767</v>
      </c>
    </row>
    <row r="9" spans="2:25" ht="14.4" x14ac:dyDescent="0.3">
      <c r="B9" s="189">
        <v>42217</v>
      </c>
      <c r="C9" s="190">
        <v>1359</v>
      </c>
      <c r="D9" s="191">
        <v>10716.61</v>
      </c>
      <c r="E9" s="192"/>
      <c r="F9" s="193">
        <v>12</v>
      </c>
      <c r="G9" s="194">
        <v>410.26</v>
      </c>
      <c r="H9" s="195">
        <v>5</v>
      </c>
      <c r="I9" s="194">
        <v>947.96</v>
      </c>
      <c r="J9" s="195">
        <v>0</v>
      </c>
      <c r="K9" s="194">
        <v>0</v>
      </c>
      <c r="L9" s="196">
        <f t="shared" si="0"/>
        <v>17</v>
      </c>
      <c r="M9" s="197">
        <f t="shared" si="1"/>
        <v>1358.22</v>
      </c>
      <c r="N9" s="192"/>
      <c r="O9" s="198">
        <v>1</v>
      </c>
      <c r="P9" s="197">
        <v>9899.82</v>
      </c>
      <c r="Q9" s="192"/>
      <c r="R9" s="199">
        <f t="shared" si="2"/>
        <v>1377</v>
      </c>
      <c r="S9" s="200">
        <f t="shared" si="3"/>
        <v>21974.65</v>
      </c>
      <c r="U9" s="237">
        <v>1361</v>
      </c>
      <c r="V9" s="221">
        <v>21861.87</v>
      </c>
      <c r="X9" s="222">
        <f t="shared" si="4"/>
        <v>16</v>
      </c>
      <c r="Y9" s="221">
        <f t="shared" si="4"/>
        <v>112.78000000000247</v>
      </c>
    </row>
    <row r="10" spans="2:25" ht="14.4" x14ac:dyDescent="0.3">
      <c r="B10" s="189">
        <v>42248</v>
      </c>
      <c r="C10" s="190">
        <v>1277</v>
      </c>
      <c r="D10" s="191">
        <v>10192.01</v>
      </c>
      <c r="E10" s="192"/>
      <c r="F10" s="193">
        <v>4</v>
      </c>
      <c r="G10" s="194">
        <v>112.99</v>
      </c>
      <c r="H10" s="195">
        <v>6</v>
      </c>
      <c r="I10" s="194">
        <v>1584.75</v>
      </c>
      <c r="J10" s="195">
        <v>0</v>
      </c>
      <c r="K10" s="194">
        <v>0</v>
      </c>
      <c r="L10" s="196">
        <f t="shared" si="0"/>
        <v>10</v>
      </c>
      <c r="M10" s="197">
        <f t="shared" si="1"/>
        <v>1697.74</v>
      </c>
      <c r="N10" s="192"/>
      <c r="O10" s="198">
        <v>1</v>
      </c>
      <c r="P10" s="197">
        <v>5992.03</v>
      </c>
      <c r="Q10" s="192"/>
      <c r="R10" s="199">
        <f t="shared" si="2"/>
        <v>1288</v>
      </c>
      <c r="S10" s="200">
        <f t="shared" si="3"/>
        <v>17881.78</v>
      </c>
      <c r="U10" s="237">
        <v>1272</v>
      </c>
      <c r="V10" s="221">
        <v>17761.93</v>
      </c>
      <c r="X10" s="222">
        <f t="shared" ref="X10:X22" si="5">SUM(R10-U10)</f>
        <v>16</v>
      </c>
      <c r="Y10" s="221">
        <f t="shared" ref="Y10:Y22" si="6">SUM(S10-V10)</f>
        <v>119.84999999999854</v>
      </c>
    </row>
    <row r="11" spans="2:25" ht="14.4" x14ac:dyDescent="0.3">
      <c r="B11" s="189">
        <v>42278</v>
      </c>
      <c r="C11" s="190">
        <v>1220</v>
      </c>
      <c r="D11" s="191">
        <v>9762.49</v>
      </c>
      <c r="E11" s="192"/>
      <c r="F11" s="193">
        <v>13</v>
      </c>
      <c r="G11" s="194">
        <v>473.12</v>
      </c>
      <c r="H11" s="195">
        <v>8</v>
      </c>
      <c r="I11" s="194">
        <v>1377.49</v>
      </c>
      <c r="J11" s="195">
        <v>0</v>
      </c>
      <c r="K11" s="194">
        <v>0</v>
      </c>
      <c r="L11" s="196">
        <f t="shared" si="0"/>
        <v>21</v>
      </c>
      <c r="M11" s="197">
        <f t="shared" si="1"/>
        <v>1850.6100000000001</v>
      </c>
      <c r="N11" s="192"/>
      <c r="O11" s="198">
        <v>0</v>
      </c>
      <c r="P11" s="197">
        <v>0</v>
      </c>
      <c r="Q11" s="192"/>
      <c r="R11" s="199">
        <f t="shared" si="2"/>
        <v>1241</v>
      </c>
      <c r="S11" s="200">
        <f t="shared" si="3"/>
        <v>11613.1</v>
      </c>
      <c r="U11" s="237">
        <v>1229</v>
      </c>
      <c r="V11" s="221">
        <v>11530.02</v>
      </c>
      <c r="X11" s="222">
        <f t="shared" si="5"/>
        <v>12</v>
      </c>
      <c r="Y11" s="221">
        <f t="shared" si="6"/>
        <v>83.079999999999927</v>
      </c>
    </row>
    <row r="12" spans="2:25" ht="14.4" x14ac:dyDescent="0.3">
      <c r="B12" s="189">
        <v>42309</v>
      </c>
      <c r="C12" s="190">
        <v>899</v>
      </c>
      <c r="D12" s="191">
        <v>6924.01</v>
      </c>
      <c r="E12" s="192"/>
      <c r="F12" s="193">
        <v>11</v>
      </c>
      <c r="G12" s="194">
        <v>455.37</v>
      </c>
      <c r="H12" s="195">
        <v>6</v>
      </c>
      <c r="I12" s="194">
        <v>2452.4699999999998</v>
      </c>
      <c r="J12" s="195">
        <v>2</v>
      </c>
      <c r="K12" s="194">
        <v>3372.69</v>
      </c>
      <c r="L12" s="196">
        <f t="shared" si="0"/>
        <v>19</v>
      </c>
      <c r="M12" s="197">
        <f t="shared" si="1"/>
        <v>6280.53</v>
      </c>
      <c r="N12" s="192"/>
      <c r="O12" s="198">
        <v>0</v>
      </c>
      <c r="P12" s="197">
        <v>0</v>
      </c>
      <c r="Q12" s="192"/>
      <c r="R12" s="199">
        <f t="shared" si="2"/>
        <v>918</v>
      </c>
      <c r="S12" s="200">
        <f t="shared" si="3"/>
        <v>13204.54</v>
      </c>
      <c r="U12" s="237">
        <v>907</v>
      </c>
      <c r="V12" s="221">
        <v>13137.66</v>
      </c>
      <c r="X12" s="222">
        <f t="shared" si="5"/>
        <v>11</v>
      </c>
      <c r="Y12" s="221">
        <f t="shared" si="6"/>
        <v>66.880000000001019</v>
      </c>
    </row>
    <row r="13" spans="2:25" ht="14.4" x14ac:dyDescent="0.3">
      <c r="B13" s="189">
        <v>42339</v>
      </c>
      <c r="C13" s="190">
        <v>1194</v>
      </c>
      <c r="D13" s="191">
        <v>9430.8799999999992</v>
      </c>
      <c r="E13" s="192"/>
      <c r="F13" s="193">
        <v>19</v>
      </c>
      <c r="G13" s="194">
        <v>697.63</v>
      </c>
      <c r="H13" s="195">
        <v>13</v>
      </c>
      <c r="I13" s="194">
        <v>4225.2700000000004</v>
      </c>
      <c r="J13" s="195">
        <v>2</v>
      </c>
      <c r="K13" s="194">
        <v>7260.2</v>
      </c>
      <c r="L13" s="196">
        <f t="shared" si="0"/>
        <v>34</v>
      </c>
      <c r="M13" s="197">
        <f t="shared" si="1"/>
        <v>12183.1</v>
      </c>
      <c r="N13" s="192"/>
      <c r="O13" s="198">
        <v>3</v>
      </c>
      <c r="P13" s="197">
        <v>13645.47</v>
      </c>
      <c r="Q13" s="192"/>
      <c r="R13" s="199">
        <f t="shared" si="2"/>
        <v>1231</v>
      </c>
      <c r="S13" s="200">
        <f t="shared" si="3"/>
        <v>35259.449999999997</v>
      </c>
      <c r="U13" s="237">
        <v>1218</v>
      </c>
      <c r="V13" s="221">
        <v>35154.71</v>
      </c>
      <c r="X13" s="222">
        <f t="shared" si="5"/>
        <v>13</v>
      </c>
      <c r="Y13" s="221">
        <f t="shared" si="6"/>
        <v>104.73999999999796</v>
      </c>
    </row>
    <row r="14" spans="2:25" ht="14.4" x14ac:dyDescent="0.3">
      <c r="B14" s="189">
        <v>42370</v>
      </c>
      <c r="C14" s="190">
        <v>1205</v>
      </c>
      <c r="D14" s="191">
        <v>9699.2099999999991</v>
      </c>
      <c r="E14" s="192"/>
      <c r="F14" s="193">
        <v>8</v>
      </c>
      <c r="G14" s="194">
        <v>288.85000000000002</v>
      </c>
      <c r="H14" s="195">
        <v>4</v>
      </c>
      <c r="I14" s="194">
        <v>941.95</v>
      </c>
      <c r="J14" s="195">
        <v>0</v>
      </c>
      <c r="K14" s="194">
        <v>0</v>
      </c>
      <c r="L14" s="196">
        <f t="shared" si="0"/>
        <v>12</v>
      </c>
      <c r="M14" s="197">
        <f t="shared" si="1"/>
        <v>1230.8000000000002</v>
      </c>
      <c r="N14" s="192"/>
      <c r="O14" s="198">
        <v>2</v>
      </c>
      <c r="P14" s="197">
        <v>13808.06</v>
      </c>
      <c r="Q14" s="192"/>
      <c r="R14" s="199">
        <f t="shared" si="2"/>
        <v>1219</v>
      </c>
      <c r="S14" s="200">
        <f t="shared" si="3"/>
        <v>24738.07</v>
      </c>
      <c r="U14" s="237">
        <v>1196</v>
      </c>
      <c r="V14" s="221">
        <v>24583.34</v>
      </c>
      <c r="X14" s="222">
        <f t="shared" si="5"/>
        <v>23</v>
      </c>
      <c r="Y14" s="221">
        <f t="shared" si="6"/>
        <v>154.72999999999956</v>
      </c>
    </row>
    <row r="15" spans="2:25" ht="14.4" x14ac:dyDescent="0.3">
      <c r="B15" s="189">
        <v>42401</v>
      </c>
      <c r="C15" s="190">
        <v>1324</v>
      </c>
      <c r="D15" s="191">
        <v>10619.72</v>
      </c>
      <c r="E15" s="192"/>
      <c r="F15" s="193">
        <v>16</v>
      </c>
      <c r="G15" s="194">
        <v>318.20999999999998</v>
      </c>
      <c r="H15" s="195">
        <v>8</v>
      </c>
      <c r="I15" s="194">
        <v>2331.6999999999998</v>
      </c>
      <c r="J15" s="195">
        <v>0</v>
      </c>
      <c r="K15" s="194">
        <v>0</v>
      </c>
      <c r="L15" s="196">
        <f t="shared" si="0"/>
        <v>24</v>
      </c>
      <c r="M15" s="197">
        <f t="shared" si="1"/>
        <v>2649.91</v>
      </c>
      <c r="N15" s="192"/>
      <c r="O15" s="198">
        <v>2</v>
      </c>
      <c r="P15" s="197">
        <v>12343.29</v>
      </c>
      <c r="Q15" s="192"/>
      <c r="R15" s="199">
        <f t="shared" si="2"/>
        <v>1350</v>
      </c>
      <c r="S15" s="200">
        <f t="shared" si="3"/>
        <v>25612.92</v>
      </c>
      <c r="U15" s="237">
        <v>1329</v>
      </c>
      <c r="V15" s="221">
        <v>25436.31</v>
      </c>
      <c r="X15" s="222">
        <f t="shared" si="5"/>
        <v>21</v>
      </c>
      <c r="Y15" s="221">
        <f t="shared" si="6"/>
        <v>176.60999999999694</v>
      </c>
    </row>
    <row r="16" spans="2:25" ht="14.4" x14ac:dyDescent="0.3">
      <c r="B16" s="189">
        <v>42430</v>
      </c>
      <c r="C16" s="190">
        <v>1664</v>
      </c>
      <c r="D16" s="191">
        <v>13664.89</v>
      </c>
      <c r="E16" s="192"/>
      <c r="F16" s="193">
        <v>14</v>
      </c>
      <c r="G16" s="194">
        <v>411.74</v>
      </c>
      <c r="H16" s="195">
        <v>9</v>
      </c>
      <c r="I16" s="194">
        <v>3637.43</v>
      </c>
      <c r="J16" s="195">
        <v>2</v>
      </c>
      <c r="K16" s="194">
        <v>3738.92</v>
      </c>
      <c r="L16" s="196">
        <f t="shared" si="0"/>
        <v>25</v>
      </c>
      <c r="M16" s="197">
        <f t="shared" si="1"/>
        <v>7788.09</v>
      </c>
      <c r="N16" s="192"/>
      <c r="O16" s="198">
        <v>2</v>
      </c>
      <c r="P16" s="197">
        <v>18727.509999999998</v>
      </c>
      <c r="Q16" s="192"/>
      <c r="R16" s="199">
        <f t="shared" si="2"/>
        <v>1691</v>
      </c>
      <c r="S16" s="200">
        <f t="shared" si="3"/>
        <v>40180.49</v>
      </c>
      <c r="U16" s="237">
        <v>1641</v>
      </c>
      <c r="V16" s="221">
        <v>39785.21</v>
      </c>
      <c r="X16" s="222">
        <f t="shared" si="5"/>
        <v>50</v>
      </c>
      <c r="Y16" s="221">
        <f t="shared" si="6"/>
        <v>395.27999999999884</v>
      </c>
    </row>
    <row r="17" spans="2:25" ht="14.4" x14ac:dyDescent="0.3">
      <c r="B17" s="189">
        <v>42461</v>
      </c>
      <c r="C17" s="190">
        <v>1263</v>
      </c>
      <c r="D17" s="191">
        <v>10636.6</v>
      </c>
      <c r="E17" s="192"/>
      <c r="F17" s="195">
        <v>7</v>
      </c>
      <c r="G17" s="194">
        <v>247.1</v>
      </c>
      <c r="H17" s="195">
        <v>7</v>
      </c>
      <c r="I17" s="194">
        <v>2016.14</v>
      </c>
      <c r="J17" s="195">
        <v>1</v>
      </c>
      <c r="K17" s="194">
        <v>2673.6</v>
      </c>
      <c r="L17" s="196">
        <f t="shared" si="0"/>
        <v>15</v>
      </c>
      <c r="M17" s="197">
        <f t="shared" si="1"/>
        <v>4936.84</v>
      </c>
      <c r="N17" s="192"/>
      <c r="O17" s="198">
        <v>2</v>
      </c>
      <c r="P17" s="197">
        <v>19453.59</v>
      </c>
      <c r="Q17" s="192"/>
      <c r="R17" s="199">
        <f t="shared" si="2"/>
        <v>1280</v>
      </c>
      <c r="S17" s="200">
        <f t="shared" si="3"/>
        <v>35027.03</v>
      </c>
      <c r="U17" s="237">
        <v>1217</v>
      </c>
      <c r="V17" s="221">
        <v>34503.49</v>
      </c>
      <c r="X17" s="222">
        <f t="shared" si="5"/>
        <v>63</v>
      </c>
      <c r="Y17" s="221">
        <f t="shared" si="6"/>
        <v>523.54000000000087</v>
      </c>
    </row>
    <row r="18" spans="2:25" ht="14.4" x14ac:dyDescent="0.3">
      <c r="B18" s="189">
        <v>42491</v>
      </c>
      <c r="C18" s="190">
        <v>1632</v>
      </c>
      <c r="D18" s="191">
        <v>13314.81</v>
      </c>
      <c r="E18" s="192"/>
      <c r="F18" s="193">
        <v>14</v>
      </c>
      <c r="G18" s="194">
        <v>302.11</v>
      </c>
      <c r="H18" s="195">
        <v>7</v>
      </c>
      <c r="I18" s="194">
        <v>2510.86</v>
      </c>
      <c r="J18" s="195">
        <v>0</v>
      </c>
      <c r="K18" s="194">
        <v>0</v>
      </c>
      <c r="L18" s="196">
        <f t="shared" si="0"/>
        <v>21</v>
      </c>
      <c r="M18" s="197">
        <f t="shared" si="1"/>
        <v>2812.9700000000003</v>
      </c>
      <c r="N18" s="192"/>
      <c r="O18" s="198">
        <v>5</v>
      </c>
      <c r="P18" s="197">
        <v>23958.37</v>
      </c>
      <c r="Q18" s="192"/>
      <c r="R18" s="199">
        <f t="shared" si="2"/>
        <v>1658</v>
      </c>
      <c r="S18" s="200">
        <f t="shared" si="3"/>
        <v>40086.149999999994</v>
      </c>
      <c r="U18" s="237">
        <v>1425</v>
      </c>
      <c r="V18" s="221">
        <v>37626.339999999997</v>
      </c>
      <c r="X18" s="222">
        <f t="shared" si="5"/>
        <v>233</v>
      </c>
      <c r="Y18" s="221">
        <f t="shared" si="6"/>
        <v>2459.8099999999977</v>
      </c>
    </row>
    <row r="19" spans="2:25" ht="14.4" x14ac:dyDescent="0.3">
      <c r="B19" s="189">
        <v>42522</v>
      </c>
      <c r="C19" s="190">
        <v>2002</v>
      </c>
      <c r="D19" s="191">
        <v>16431.259999999998</v>
      </c>
      <c r="E19" s="192"/>
      <c r="F19" s="193">
        <v>14</v>
      </c>
      <c r="G19" s="194">
        <v>377.65</v>
      </c>
      <c r="H19" s="195">
        <v>10</v>
      </c>
      <c r="I19" s="194">
        <v>3996.65</v>
      </c>
      <c r="J19" s="195">
        <v>0</v>
      </c>
      <c r="K19" s="194">
        <v>0</v>
      </c>
      <c r="L19" s="196">
        <f t="shared" si="0"/>
        <v>24</v>
      </c>
      <c r="M19" s="197">
        <f t="shared" si="1"/>
        <v>4374.3</v>
      </c>
      <c r="N19" s="192"/>
      <c r="O19" s="198">
        <v>1</v>
      </c>
      <c r="P19" s="197">
        <v>5992.03</v>
      </c>
      <c r="Q19" s="192"/>
      <c r="R19" s="199">
        <f t="shared" si="2"/>
        <v>2027</v>
      </c>
      <c r="S19" s="200">
        <f t="shared" si="3"/>
        <v>26797.589999999997</v>
      </c>
      <c r="U19" s="237">
        <v>1716</v>
      </c>
      <c r="V19" s="221">
        <v>23809.49</v>
      </c>
      <c r="X19" s="222">
        <f t="shared" si="5"/>
        <v>311</v>
      </c>
      <c r="Y19" s="221">
        <f t="shared" si="6"/>
        <v>2988.0999999999949</v>
      </c>
    </row>
    <row r="20" spans="2:25" ht="14.4" x14ac:dyDescent="0.3">
      <c r="B20" s="189">
        <v>42552</v>
      </c>
      <c r="C20" s="190">
        <v>1413</v>
      </c>
      <c r="D20" s="191">
        <v>11537.9</v>
      </c>
      <c r="E20" s="192"/>
      <c r="F20" s="193">
        <v>9</v>
      </c>
      <c r="G20" s="194">
        <v>316.26</v>
      </c>
      <c r="H20" s="195">
        <v>6</v>
      </c>
      <c r="I20" s="194">
        <v>2250.8200000000002</v>
      </c>
      <c r="J20" s="195">
        <v>1</v>
      </c>
      <c r="K20" s="194">
        <v>1101.05</v>
      </c>
      <c r="L20" s="196">
        <f t="shared" si="0"/>
        <v>16</v>
      </c>
      <c r="M20" s="197">
        <f t="shared" si="1"/>
        <v>3668.13</v>
      </c>
      <c r="N20" s="192"/>
      <c r="O20" s="198">
        <v>0</v>
      </c>
      <c r="P20" s="197">
        <v>0</v>
      </c>
      <c r="Q20" s="192"/>
      <c r="R20" s="199">
        <f t="shared" si="2"/>
        <v>1429</v>
      </c>
      <c r="S20" s="200">
        <f t="shared" si="3"/>
        <v>15206.029999999999</v>
      </c>
      <c r="U20" s="237">
        <v>1253</v>
      </c>
      <c r="V20" s="221">
        <v>12488.29</v>
      </c>
      <c r="X20" s="222">
        <f t="shared" si="5"/>
        <v>176</v>
      </c>
      <c r="Y20" s="221">
        <f t="shared" si="6"/>
        <v>2717.739999999998</v>
      </c>
    </row>
    <row r="21" spans="2:25" ht="14.4" x14ac:dyDescent="0.3">
      <c r="B21" s="189">
        <v>42583</v>
      </c>
      <c r="C21" s="190">
        <v>1542</v>
      </c>
      <c r="D21" s="191">
        <v>12479.24</v>
      </c>
      <c r="E21" s="192"/>
      <c r="F21" s="193">
        <v>3</v>
      </c>
      <c r="G21" s="194">
        <v>38.979999999999997</v>
      </c>
      <c r="H21" s="195">
        <v>7</v>
      </c>
      <c r="I21" s="194">
        <v>1943.68</v>
      </c>
      <c r="J21" s="195">
        <v>0</v>
      </c>
      <c r="K21" s="194">
        <v>0</v>
      </c>
      <c r="L21" s="196">
        <f t="shared" ref="L21:M21" si="7">SUM(F21+H21+J21)</f>
        <v>10</v>
      </c>
      <c r="M21" s="197">
        <f t="shared" si="7"/>
        <v>1982.66</v>
      </c>
      <c r="N21" s="192"/>
      <c r="O21" s="198">
        <v>0</v>
      </c>
      <c r="P21" s="197">
        <v>0</v>
      </c>
      <c r="Q21" s="192"/>
      <c r="R21" s="199">
        <f t="shared" ref="R21:S21" si="8">SUM(C21+L21+O21)</f>
        <v>1552</v>
      </c>
      <c r="S21" s="200">
        <f t="shared" si="8"/>
        <v>14461.9</v>
      </c>
      <c r="U21" s="237">
        <v>1157</v>
      </c>
      <c r="V21" s="221">
        <v>10889.72</v>
      </c>
      <c r="X21" s="222">
        <f t="shared" si="5"/>
        <v>395</v>
      </c>
      <c r="Y21" s="221">
        <f t="shared" si="6"/>
        <v>3572.1800000000003</v>
      </c>
    </row>
    <row r="22" spans="2:25" ht="14.4" x14ac:dyDescent="0.3">
      <c r="B22" s="189">
        <v>42614</v>
      </c>
      <c r="C22" s="190">
        <v>1026</v>
      </c>
      <c r="D22" s="191">
        <v>8551.6200000000008</v>
      </c>
      <c r="E22" s="192"/>
      <c r="F22" s="193">
        <v>9</v>
      </c>
      <c r="G22" s="194">
        <v>320.93</v>
      </c>
      <c r="H22" s="195">
        <v>3</v>
      </c>
      <c r="I22" s="194">
        <v>342.48</v>
      </c>
      <c r="J22" s="195">
        <v>0</v>
      </c>
      <c r="K22" s="194">
        <v>0</v>
      </c>
      <c r="L22" s="196">
        <f t="shared" ref="L22" si="9">SUM(F22+H22+J22)</f>
        <v>12</v>
      </c>
      <c r="M22" s="197">
        <f t="shared" ref="M22" si="10">SUM(G22+I22+K22)</f>
        <v>663.41000000000008</v>
      </c>
      <c r="N22" s="192"/>
      <c r="O22" s="198">
        <v>1</v>
      </c>
      <c r="P22" s="197">
        <v>4318.7</v>
      </c>
      <c r="Q22" s="192"/>
      <c r="R22" s="199">
        <f t="shared" ref="R22" si="11">SUM(C22+L22+O22)</f>
        <v>1039</v>
      </c>
      <c r="S22" s="200">
        <f t="shared" ref="S22" si="12">SUM(D22+M22+P22)</f>
        <v>13533.73</v>
      </c>
      <c r="U22" s="237">
        <v>0</v>
      </c>
      <c r="V22" s="221">
        <v>0</v>
      </c>
      <c r="X22" s="222">
        <f t="shared" si="5"/>
        <v>1039</v>
      </c>
      <c r="Y22" s="221">
        <f t="shared" si="6"/>
        <v>13533.73</v>
      </c>
    </row>
    <row r="23" spans="2:25" s="10" customFormat="1" ht="14.4" x14ac:dyDescent="0.3">
      <c r="B23" s="210"/>
      <c r="C23" s="211"/>
      <c r="D23" s="212"/>
      <c r="E23" s="192"/>
      <c r="F23" s="210"/>
      <c r="G23" s="213"/>
      <c r="H23" s="214"/>
      <c r="I23" s="213"/>
      <c r="J23" s="214"/>
      <c r="K23" s="213"/>
      <c r="L23" s="215"/>
      <c r="M23" s="216"/>
      <c r="N23" s="192"/>
      <c r="O23" s="215"/>
      <c r="P23" s="216"/>
      <c r="Q23" s="192"/>
      <c r="R23" s="217"/>
      <c r="S23" s="216"/>
      <c r="U23" s="219"/>
      <c r="V23" s="220"/>
      <c r="X23" s="219"/>
      <c r="Y23" s="220"/>
    </row>
    <row r="24" spans="2:25" ht="14.4" x14ac:dyDescent="0.3">
      <c r="B24" s="201" t="s">
        <v>1</v>
      </c>
      <c r="C24" s="202">
        <f>SUM(C6:C22)</f>
        <v>22319</v>
      </c>
      <c r="D24" s="203">
        <f>SUM(D6:D22)</f>
        <v>180220.21000000002</v>
      </c>
      <c r="E24" s="218"/>
      <c r="F24" s="204">
        <f t="shared" ref="F24:M24" si="13">SUM(F6:F22)</f>
        <v>179</v>
      </c>
      <c r="G24" s="205">
        <f t="shared" si="13"/>
        <v>5490.4</v>
      </c>
      <c r="H24" s="204">
        <f t="shared" si="13"/>
        <v>121</v>
      </c>
      <c r="I24" s="205">
        <f t="shared" si="13"/>
        <v>37609.370000000003</v>
      </c>
      <c r="J24" s="204">
        <f t="shared" si="13"/>
        <v>10</v>
      </c>
      <c r="K24" s="205">
        <f t="shared" si="13"/>
        <v>23184.77</v>
      </c>
      <c r="L24" s="204">
        <f t="shared" si="13"/>
        <v>310</v>
      </c>
      <c r="M24" s="205">
        <f t="shared" si="13"/>
        <v>66284.539999999994</v>
      </c>
      <c r="N24" s="218"/>
      <c r="O24" s="204">
        <f>SUM(O6:O22)</f>
        <v>22</v>
      </c>
      <c r="P24" s="205">
        <f>SUM(P6:P22)</f>
        <v>134026.59</v>
      </c>
      <c r="Q24" s="218"/>
      <c r="R24" s="204">
        <f>SUM(R6:R22)</f>
        <v>22651</v>
      </c>
      <c r="S24" s="205">
        <f>SUM(S6:S22)</f>
        <v>380531.33999999997</v>
      </c>
      <c r="U24" s="234">
        <f>SUM(U6:U22)</f>
        <v>20242</v>
      </c>
      <c r="V24" s="235">
        <f>SUM(V6:V22)</f>
        <v>353284.26999999996</v>
      </c>
      <c r="W24" s="229"/>
      <c r="X24" s="234">
        <f>SUM(X6:X22)</f>
        <v>2409</v>
      </c>
      <c r="Y24" s="236">
        <f>SUM(Y6:Y22)</f>
        <v>27247.069999999985</v>
      </c>
    </row>
    <row r="25" spans="2:25" x14ac:dyDescent="0.25">
      <c r="D25" s="206"/>
    </row>
    <row r="26" spans="2:25" ht="157.19999999999999" customHeight="1" x14ac:dyDescent="0.25">
      <c r="B26" s="288" t="s">
        <v>116</v>
      </c>
      <c r="C26" s="288"/>
      <c r="D26" s="288"/>
      <c r="E26" s="288"/>
      <c r="F26" s="288"/>
      <c r="G26" s="288"/>
      <c r="H26" s="288"/>
      <c r="I26" s="288"/>
      <c r="J26" s="288"/>
      <c r="K26" s="288"/>
      <c r="L26" s="288"/>
      <c r="M26" s="288"/>
      <c r="N26" s="288"/>
      <c r="O26" s="288"/>
      <c r="P26" s="288"/>
      <c r="Q26" s="288"/>
      <c r="R26" s="288"/>
      <c r="S26" s="288"/>
      <c r="V26" s="257"/>
      <c r="X26" s="90"/>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sheetData>
  <mergeCells count="15">
    <mergeCell ref="B1:S1"/>
    <mergeCell ref="C3:D4"/>
    <mergeCell ref="F3:G3"/>
    <mergeCell ref="H3:I3"/>
    <mergeCell ref="J3:K3"/>
    <mergeCell ref="L3:M3"/>
    <mergeCell ref="O3:P4"/>
    <mergeCell ref="R3:S4"/>
    <mergeCell ref="F4:G4"/>
    <mergeCell ref="H4:I4"/>
    <mergeCell ref="U3:V4"/>
    <mergeCell ref="X2:Y4"/>
    <mergeCell ref="J4:K4"/>
    <mergeCell ref="L4:M4"/>
    <mergeCell ref="B26:S26"/>
  </mergeCells>
  <pageMargins left="0.7" right="0.7" top="0.75" bottom="0.7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election activeCell="E4" sqref="E4"/>
    </sheetView>
  </sheetViews>
  <sheetFormatPr defaultRowHeight="13.2" x14ac:dyDescent="0.25"/>
  <cols>
    <col min="1" max="1" width="25.21875" customWidth="1"/>
    <col min="2" max="2" width="0.5546875" style="66" customWidth="1"/>
    <col min="3" max="3" width="25.33203125" customWidth="1"/>
    <col min="4" max="4" width="23.5546875" customWidth="1"/>
    <col min="5" max="5" width="17" customWidth="1"/>
    <col min="6" max="6" width="8" bestFit="1" customWidth="1"/>
    <col min="7" max="7" width="8.21875" customWidth="1"/>
    <col min="8" max="8" width="9.21875" customWidth="1"/>
  </cols>
  <sheetData>
    <row r="1" spans="1:5" ht="17.399999999999999" x14ac:dyDescent="0.3">
      <c r="A1" s="67" t="s">
        <v>124</v>
      </c>
      <c r="B1" s="63"/>
      <c r="C1" s="63"/>
      <c r="D1" s="63"/>
      <c r="E1" s="63"/>
    </row>
    <row r="2" spans="1:5" ht="17.399999999999999" x14ac:dyDescent="0.25">
      <c r="A2" s="63"/>
      <c r="B2" s="63"/>
      <c r="C2" s="63"/>
      <c r="D2" s="63"/>
      <c r="E2" s="63"/>
    </row>
    <row r="3" spans="1:5" ht="31.2" x14ac:dyDescent="0.3">
      <c r="A3" s="57" t="s">
        <v>40</v>
      </c>
      <c r="B3" s="64"/>
      <c r="C3" s="58" t="s">
        <v>41</v>
      </c>
      <c r="D3" s="57" t="s">
        <v>97</v>
      </c>
      <c r="E3" s="57" t="s">
        <v>46</v>
      </c>
    </row>
    <row r="4" spans="1:5" ht="15.6" x14ac:dyDescent="0.25">
      <c r="A4" s="79" t="s">
        <v>21</v>
      </c>
      <c r="B4" s="65"/>
      <c r="C4" s="59">
        <v>77</v>
      </c>
      <c r="D4" s="59">
        <v>79341.119000000006</v>
      </c>
      <c r="E4" s="60">
        <f>D4/$D$9</f>
        <v>0.17639647079972029</v>
      </c>
    </row>
    <row r="5" spans="1:5" ht="15.6" x14ac:dyDescent="0.25">
      <c r="A5" s="79" t="s">
        <v>42</v>
      </c>
      <c r="B5" s="65"/>
      <c r="C5" s="59">
        <v>27</v>
      </c>
      <c r="D5" s="59">
        <v>164839.18</v>
      </c>
      <c r="E5" s="60">
        <f>D5/$D$9</f>
        <v>0.36648146595361014</v>
      </c>
    </row>
    <row r="6" spans="1:5" ht="15.6" x14ac:dyDescent="0.25">
      <c r="A6" s="79" t="s">
        <v>43</v>
      </c>
      <c r="B6" s="65"/>
      <c r="C6" s="59">
        <v>4</v>
      </c>
      <c r="D6" s="59">
        <v>18531.14</v>
      </c>
      <c r="E6" s="60">
        <f>D6/$D$9</f>
        <v>4.1199667172522839E-2</v>
      </c>
    </row>
    <row r="7" spans="1:5" ht="15.6" x14ac:dyDescent="0.25">
      <c r="A7" s="84" t="s">
        <v>44</v>
      </c>
      <c r="B7" s="65"/>
      <c r="C7" s="85">
        <v>6</v>
      </c>
      <c r="D7" s="85">
        <v>64551.43</v>
      </c>
      <c r="E7" s="86">
        <f>D7/$D$9</f>
        <v>0.14351504718600183</v>
      </c>
    </row>
    <row r="8" spans="1:5" ht="15.6" x14ac:dyDescent="0.25">
      <c r="A8" s="84" t="s">
        <v>48</v>
      </c>
      <c r="B8" s="65"/>
      <c r="C8" s="85">
        <v>33</v>
      </c>
      <c r="D8" s="85">
        <v>122525.716</v>
      </c>
      <c r="E8" s="86">
        <f>D8/$D$9</f>
        <v>0.27240734888814483</v>
      </c>
    </row>
    <row r="9" spans="1:5" ht="15.6" x14ac:dyDescent="0.25">
      <c r="A9" s="80" t="s">
        <v>45</v>
      </c>
      <c r="B9" s="81"/>
      <c r="C9" s="61">
        <f>SUM(C4:C8)</f>
        <v>147</v>
      </c>
      <c r="D9" s="61">
        <f>SUM(D4:D8)</f>
        <v>449788.58500000002</v>
      </c>
      <c r="E9" s="62">
        <f>SUM(E4:E8)</f>
        <v>1</v>
      </c>
    </row>
    <row r="10" spans="1:5" s="68" customFormat="1" ht="9.6" customHeight="1" x14ac:dyDescent="0.25">
      <c r="A10" s="81"/>
      <c r="B10" s="81"/>
      <c r="C10" s="82"/>
      <c r="D10" s="82"/>
      <c r="E10" s="83"/>
    </row>
  </sheetData>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B1" sqref="B1"/>
    </sheetView>
  </sheetViews>
  <sheetFormatPr defaultColWidth="10.33203125" defaultRowHeight="13.8" x14ac:dyDescent="0.25"/>
  <cols>
    <col min="1" max="1" width="1.88671875" style="4" customWidth="1"/>
    <col min="2" max="2" width="22.6640625" style="4" customWidth="1"/>
    <col min="3" max="3" width="12.6640625" style="4" customWidth="1"/>
    <col min="4" max="4" width="18.6640625" style="105" customWidth="1"/>
    <col min="5" max="5" width="15.6640625" style="4" customWidth="1"/>
    <col min="6" max="16384" width="10.33203125" style="4"/>
  </cols>
  <sheetData>
    <row r="1" spans="1:9" ht="17.399999999999999" x14ac:dyDescent="0.3">
      <c r="A1" s="163"/>
      <c r="B1" s="164" t="s">
        <v>125</v>
      </c>
      <c r="C1" s="165"/>
      <c r="D1" s="166"/>
      <c r="E1" s="163"/>
      <c r="F1" s="163"/>
    </row>
    <row r="2" spans="1:9" ht="24" customHeight="1" x14ac:dyDescent="0.25">
      <c r="B2" s="167" t="s">
        <v>107</v>
      </c>
      <c r="C2" s="167"/>
      <c r="D2" s="167"/>
      <c r="E2" s="167"/>
      <c r="F2" s="167"/>
      <c r="G2" s="167"/>
    </row>
    <row r="3" spans="1:9" ht="8.4" customHeight="1" x14ac:dyDescent="0.3">
      <c r="B3" s="104"/>
    </row>
    <row r="4" spans="1:9" ht="27.6" x14ac:dyDescent="0.25">
      <c r="B4" s="106" t="s">
        <v>52</v>
      </c>
      <c r="C4" s="107" t="s">
        <v>53</v>
      </c>
      <c r="D4" s="106" t="s">
        <v>54</v>
      </c>
      <c r="E4" s="106" t="s">
        <v>46</v>
      </c>
    </row>
    <row r="5" spans="1:9" ht="15" x14ac:dyDescent="0.25">
      <c r="B5" s="108" t="s">
        <v>55</v>
      </c>
      <c r="C5" s="109">
        <v>59803</v>
      </c>
      <c r="D5" s="134">
        <v>1433622.69</v>
      </c>
      <c r="E5" s="110">
        <f>D5/$D$7</f>
        <v>0.76118408604089938</v>
      </c>
    </row>
    <row r="6" spans="1:9" ht="15" x14ac:dyDescent="0.25">
      <c r="B6" s="108" t="s">
        <v>51</v>
      </c>
      <c r="C6" s="109">
        <v>147</v>
      </c>
      <c r="D6" s="134">
        <v>449788.58500000002</v>
      </c>
      <c r="E6" s="110">
        <f>D6/$D$7</f>
        <v>0.23881591395910065</v>
      </c>
    </row>
    <row r="7" spans="1:9" ht="15.6" x14ac:dyDescent="0.3">
      <c r="B7" s="111" t="s">
        <v>1</v>
      </c>
      <c r="C7" s="112">
        <f>SUM(C5:C6)</f>
        <v>59950</v>
      </c>
      <c r="D7" s="135">
        <f>SUM(D5:D6)</f>
        <v>1883411.2749999999</v>
      </c>
      <c r="E7" s="113">
        <f>SUM(E5:E6)</f>
        <v>1</v>
      </c>
      <c r="I7" s="223"/>
    </row>
    <row r="10" spans="1:9" ht="17.399999999999999" x14ac:dyDescent="0.3">
      <c r="B10" s="103" t="s">
        <v>126</v>
      </c>
      <c r="C10" s="104"/>
    </row>
    <row r="11" spans="1:9" ht="7.2" customHeight="1" x14ac:dyDescent="0.3">
      <c r="B11" s="104"/>
    </row>
    <row r="12" spans="1:9" ht="27.6" x14ac:dyDescent="0.25">
      <c r="B12" s="5" t="s">
        <v>56</v>
      </c>
      <c r="C12" s="107" t="s">
        <v>53</v>
      </c>
      <c r="D12" s="106" t="s">
        <v>54</v>
      </c>
      <c r="E12" s="106" t="s">
        <v>46</v>
      </c>
    </row>
    <row r="13" spans="1:9" ht="15" x14ac:dyDescent="0.25">
      <c r="B13" s="108" t="s">
        <v>4</v>
      </c>
      <c r="C13" s="109">
        <v>3797</v>
      </c>
      <c r="D13" s="134">
        <v>1201193.6059999999</v>
      </c>
      <c r="E13" s="110">
        <f>D13/$D$7</f>
        <v>0.63777552037857477</v>
      </c>
    </row>
    <row r="14" spans="1:9" ht="15" x14ac:dyDescent="0.25">
      <c r="B14" s="108" t="s">
        <v>6</v>
      </c>
      <c r="C14" s="109">
        <v>54768</v>
      </c>
      <c r="D14" s="134">
        <v>442462.80699999997</v>
      </c>
      <c r="E14" s="110">
        <f t="shared" ref="E14:E24" si="0">D14/$D$7</f>
        <v>0.2349262813030574</v>
      </c>
    </row>
    <row r="15" spans="1:9" ht="15" x14ac:dyDescent="0.25">
      <c r="B15" s="108" t="s">
        <v>7</v>
      </c>
      <c r="C15" s="109">
        <v>407</v>
      </c>
      <c r="D15" s="134">
        <v>97737.89</v>
      </c>
      <c r="E15" s="110">
        <f t="shared" si="0"/>
        <v>5.189407714467463E-2</v>
      </c>
    </row>
    <row r="16" spans="1:9" ht="15" x14ac:dyDescent="0.25">
      <c r="B16" s="108" t="s">
        <v>8</v>
      </c>
      <c r="C16" s="109">
        <v>109</v>
      </c>
      <c r="D16" s="134">
        <v>39666.271999999997</v>
      </c>
      <c r="E16" s="110">
        <f t="shared" si="0"/>
        <v>2.1060865742135903E-2</v>
      </c>
    </row>
    <row r="17" spans="2:5" ht="15" x14ac:dyDescent="0.25">
      <c r="B17" s="108" t="s">
        <v>5</v>
      </c>
      <c r="C17" s="109">
        <v>195</v>
      </c>
      <c r="D17" s="134">
        <v>39384.349000000002</v>
      </c>
      <c r="E17" s="110">
        <f t="shared" si="0"/>
        <v>2.0911178308625131E-2</v>
      </c>
    </row>
    <row r="18" spans="2:5" ht="15" x14ac:dyDescent="0.25">
      <c r="B18" s="108" t="s">
        <v>3</v>
      </c>
      <c r="C18" s="109">
        <v>405</v>
      </c>
      <c r="D18" s="134">
        <v>30198.848999999998</v>
      </c>
      <c r="E18" s="110">
        <f t="shared" si="0"/>
        <v>1.6034123508154106E-2</v>
      </c>
    </row>
    <row r="19" spans="2:5" ht="15" x14ac:dyDescent="0.25">
      <c r="B19" s="108" t="s">
        <v>57</v>
      </c>
      <c r="C19" s="109">
        <v>79</v>
      </c>
      <c r="D19" s="134">
        <v>13019.406999999999</v>
      </c>
      <c r="E19" s="110">
        <f t="shared" si="0"/>
        <v>6.9126733883442424E-3</v>
      </c>
    </row>
    <row r="20" spans="2:5" ht="15" x14ac:dyDescent="0.25">
      <c r="B20" s="108" t="s">
        <v>58</v>
      </c>
      <c r="C20" s="109">
        <v>25</v>
      </c>
      <c r="D20" s="134">
        <v>7772.9629999999997</v>
      </c>
      <c r="E20" s="110">
        <f t="shared" si="0"/>
        <v>4.1270661926986717E-3</v>
      </c>
    </row>
    <row r="21" spans="2:5" ht="15" x14ac:dyDescent="0.25">
      <c r="B21" s="108" t="s">
        <v>2</v>
      </c>
      <c r="C21" s="109">
        <v>99</v>
      </c>
      <c r="D21" s="134">
        <v>5417.7309999999998</v>
      </c>
      <c r="E21" s="110">
        <f t="shared" si="0"/>
        <v>2.8765522814447417E-3</v>
      </c>
    </row>
    <row r="22" spans="2:5" ht="15" x14ac:dyDescent="0.25">
      <c r="B22" s="108" t="s">
        <v>132</v>
      </c>
      <c r="C22" s="109">
        <v>1</v>
      </c>
      <c r="D22" s="134">
        <v>4318.7</v>
      </c>
      <c r="E22" s="110">
        <f t="shared" si="0"/>
        <v>2.2930201477104357E-3</v>
      </c>
    </row>
    <row r="23" spans="2:5" ht="15" x14ac:dyDescent="0.25">
      <c r="B23" s="108" t="s">
        <v>59</v>
      </c>
      <c r="C23" s="109">
        <v>59</v>
      </c>
      <c r="D23" s="134">
        <v>1523.3610000000001</v>
      </c>
      <c r="E23" s="110">
        <f t="shared" si="0"/>
        <v>8.0883077436180273E-4</v>
      </c>
    </row>
    <row r="24" spans="2:5" ht="15" x14ac:dyDescent="0.25">
      <c r="B24" s="108" t="s">
        <v>60</v>
      </c>
      <c r="C24" s="109">
        <v>6</v>
      </c>
      <c r="D24" s="134">
        <v>715.34</v>
      </c>
      <c r="E24" s="110">
        <f t="shared" si="0"/>
        <v>3.798108302181636E-4</v>
      </c>
    </row>
    <row r="25" spans="2:5" ht="15.6" x14ac:dyDescent="0.3">
      <c r="B25" s="111" t="s">
        <v>1</v>
      </c>
      <c r="C25" s="112">
        <f>SUM(C13:C24)</f>
        <v>59950</v>
      </c>
      <c r="D25" s="135">
        <f>SUM(D13:D24)</f>
        <v>1883411.2749999994</v>
      </c>
      <c r="E25" s="113">
        <f>SUM(E13:E24)</f>
        <v>1</v>
      </c>
    </row>
    <row r="26" spans="2:5" ht="15.6" x14ac:dyDescent="0.3">
      <c r="B26" s="104"/>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Normal="100" workbookViewId="0">
      <selection activeCell="B1" sqref="B1:G1"/>
    </sheetView>
  </sheetViews>
  <sheetFormatPr defaultColWidth="9.109375" defaultRowHeight="15" x14ac:dyDescent="0.25"/>
  <cols>
    <col min="1" max="1" width="1.6640625" style="137" customWidth="1"/>
    <col min="2" max="2" width="11.6640625" style="137" bestFit="1" customWidth="1"/>
    <col min="3" max="3" width="9.109375" style="137"/>
    <col min="4" max="4" width="17.33203125" style="137" customWidth="1"/>
    <col min="5" max="5" width="16.21875" style="137" customWidth="1"/>
    <col min="6" max="6" width="22" style="137" bestFit="1" customWidth="1"/>
    <col min="7" max="7" width="22" style="137" customWidth="1"/>
    <col min="8" max="8" width="9.109375" style="137"/>
    <col min="9" max="11" width="10.88671875" style="137" bestFit="1" customWidth="1"/>
    <col min="12" max="16384" width="9.109375" style="137"/>
  </cols>
  <sheetData>
    <row r="1" spans="2:11" ht="17.399999999999999" x14ac:dyDescent="0.25">
      <c r="B1" s="303" t="s">
        <v>127</v>
      </c>
      <c r="C1" s="303"/>
      <c r="D1" s="303"/>
      <c r="E1" s="303"/>
      <c r="F1" s="303"/>
      <c r="G1" s="303"/>
    </row>
    <row r="2" spans="2:11" ht="11.4" customHeight="1" x14ac:dyDescent="0.25">
      <c r="B2" s="158"/>
      <c r="C2" s="158"/>
      <c r="D2" s="158"/>
      <c r="E2" s="158"/>
      <c r="F2" s="158"/>
      <c r="G2" s="158"/>
    </row>
    <row r="3" spans="2:11" ht="17.399999999999999" customHeight="1" x14ac:dyDescent="0.3">
      <c r="B3" s="304" t="s">
        <v>134</v>
      </c>
      <c r="C3" s="304"/>
      <c r="D3" s="304"/>
      <c r="E3" s="304"/>
      <c r="F3" s="304"/>
      <c r="G3" s="304"/>
    </row>
    <row r="4" spans="2:11" ht="15.6" x14ac:dyDescent="0.3">
      <c r="B4" s="114" t="s">
        <v>61</v>
      </c>
      <c r="C4" s="114" t="s">
        <v>40</v>
      </c>
      <c r="D4" s="114"/>
      <c r="E4" s="224" t="s">
        <v>41</v>
      </c>
      <c r="F4" s="114" t="s">
        <v>47</v>
      </c>
      <c r="G4" s="114" t="s">
        <v>62</v>
      </c>
    </row>
    <row r="5" spans="2:11" x14ac:dyDescent="0.25">
      <c r="B5" s="138" t="s">
        <v>19</v>
      </c>
      <c r="C5" s="138" t="s">
        <v>63</v>
      </c>
      <c r="D5" s="138"/>
      <c r="E5" s="139">
        <v>7420</v>
      </c>
      <c r="F5" s="139">
        <v>499295.52100000001</v>
      </c>
      <c r="G5" s="140">
        <f>F5/$F$7</f>
        <v>0.3576902618618879</v>
      </c>
    </row>
    <row r="6" spans="2:11" x14ac:dyDescent="0.25">
      <c r="B6" s="138" t="s">
        <v>96</v>
      </c>
      <c r="C6" s="138" t="s">
        <v>64</v>
      </c>
      <c r="D6" s="138"/>
      <c r="E6" s="139">
        <v>43647</v>
      </c>
      <c r="F6" s="139">
        <v>896592.41399999999</v>
      </c>
      <c r="G6" s="140">
        <f>F6/$F$7</f>
        <v>0.64230973813811199</v>
      </c>
    </row>
    <row r="7" spans="2:11" s="145" customFormat="1" ht="15.6" x14ac:dyDescent="0.3">
      <c r="B7" s="307" t="s">
        <v>45</v>
      </c>
      <c r="C7" s="308"/>
      <c r="D7" s="309"/>
      <c r="E7" s="146">
        <f>SUM(E5:E6)</f>
        <v>51067</v>
      </c>
      <c r="F7" s="146">
        <f>SUM(F5:F6)</f>
        <v>1395887.9350000001</v>
      </c>
      <c r="G7" s="141">
        <f>SUM(G5:G6)</f>
        <v>0.99999999999999989</v>
      </c>
    </row>
    <row r="8" spans="2:11" ht="3.6" customHeight="1" x14ac:dyDescent="0.25">
      <c r="B8" s="142"/>
      <c r="C8" s="142"/>
      <c r="D8" s="142"/>
      <c r="E8" s="143"/>
      <c r="F8" s="143"/>
      <c r="G8" s="142"/>
    </row>
    <row r="9" spans="2:11" x14ac:dyDescent="0.25">
      <c r="B9" s="138" t="s">
        <v>65</v>
      </c>
      <c r="C9" s="305" t="s">
        <v>98</v>
      </c>
      <c r="D9" s="306"/>
      <c r="E9" s="139">
        <v>8883</v>
      </c>
      <c r="F9" s="139">
        <v>487523.34</v>
      </c>
      <c r="G9" s="144"/>
      <c r="I9" s="226"/>
      <c r="J9" s="226"/>
      <c r="K9" s="226"/>
    </row>
    <row r="10" spans="2:11" x14ac:dyDescent="0.25">
      <c r="H10" s="238"/>
      <c r="I10" s="226"/>
      <c r="J10" s="226"/>
    </row>
    <row r="11" spans="2:11" ht="17.399999999999999" customHeight="1" x14ac:dyDescent="0.3">
      <c r="B11" s="310" t="s">
        <v>128</v>
      </c>
      <c r="C11" s="310"/>
      <c r="D11" s="310"/>
      <c r="E11" s="310"/>
      <c r="F11" s="310"/>
      <c r="G11" s="310"/>
      <c r="I11" s="226"/>
      <c r="J11" s="226"/>
    </row>
    <row r="12" spans="2:11" ht="15.6" x14ac:dyDescent="0.3">
      <c r="B12" s="147" t="s">
        <v>61</v>
      </c>
      <c r="C12" s="147" t="s">
        <v>40</v>
      </c>
      <c r="D12" s="147"/>
      <c r="E12" s="225" t="s">
        <v>41</v>
      </c>
      <c r="F12" s="147" t="s">
        <v>47</v>
      </c>
      <c r="G12" s="147" t="s">
        <v>62</v>
      </c>
    </row>
    <row r="13" spans="2:11" x14ac:dyDescent="0.25">
      <c r="B13" s="148" t="s">
        <v>19</v>
      </c>
      <c r="C13" s="148" t="s">
        <v>63</v>
      </c>
      <c r="D13" s="148"/>
      <c r="E13" s="149">
        <v>5993</v>
      </c>
      <c r="F13" s="149">
        <v>53914.156000000003</v>
      </c>
      <c r="G13" s="150">
        <f>F13/F15</f>
        <v>0.13842851141926388</v>
      </c>
    </row>
    <row r="14" spans="2:11" x14ac:dyDescent="0.25">
      <c r="B14" s="148" t="s">
        <v>96</v>
      </c>
      <c r="C14" s="148" t="s">
        <v>64</v>
      </c>
      <c r="D14" s="148"/>
      <c r="E14" s="149">
        <v>41856</v>
      </c>
      <c r="F14" s="149">
        <v>335558.76</v>
      </c>
      <c r="G14" s="150">
        <f>F14/F15</f>
        <v>0.86157148858073607</v>
      </c>
    </row>
    <row r="15" spans="2:11" s="145" customFormat="1" ht="15.6" x14ac:dyDescent="0.3">
      <c r="B15" s="311" t="s">
        <v>45</v>
      </c>
      <c r="C15" s="312"/>
      <c r="D15" s="313"/>
      <c r="E15" s="151">
        <f>SUM(E13:E14)</f>
        <v>47849</v>
      </c>
      <c r="F15" s="151">
        <f>SUM(F13:F14)</f>
        <v>389472.91600000003</v>
      </c>
      <c r="G15" s="152">
        <f>SUM(G13:G14)</f>
        <v>1</v>
      </c>
    </row>
    <row r="16" spans="2:11" ht="3.6" customHeight="1" x14ac:dyDescent="0.25">
      <c r="B16" s="153"/>
      <c r="C16" s="153"/>
      <c r="D16" s="153"/>
      <c r="E16" s="154"/>
      <c r="F16" s="154"/>
      <c r="G16" s="153"/>
    </row>
    <row r="17" spans="2:7" x14ac:dyDescent="0.25">
      <c r="B17" s="148" t="s">
        <v>65</v>
      </c>
      <c r="C17" s="314" t="s">
        <v>98</v>
      </c>
      <c r="D17" s="315"/>
      <c r="E17" s="149">
        <v>6919</v>
      </c>
      <c r="F17" s="149">
        <v>52989.891000000003</v>
      </c>
      <c r="G17" s="155"/>
    </row>
    <row r="18" spans="2:7" ht="78.599999999999994" customHeight="1" x14ac:dyDescent="0.25">
      <c r="B18" s="302" t="s">
        <v>67</v>
      </c>
      <c r="C18" s="302"/>
      <c r="D18" s="302"/>
      <c r="E18" s="302"/>
      <c r="F18" s="302"/>
      <c r="G18" s="302"/>
    </row>
  </sheetData>
  <mergeCells count="8">
    <mergeCell ref="B18:G18"/>
    <mergeCell ref="B1:G1"/>
    <mergeCell ref="B3:G3"/>
    <mergeCell ref="C9:D9"/>
    <mergeCell ref="B7:D7"/>
    <mergeCell ref="B11:G11"/>
    <mergeCell ref="B15:D15"/>
    <mergeCell ref="C17:D17"/>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27"/>
  <sheetViews>
    <sheetView topLeftCell="B1" workbookViewId="0">
      <selection activeCell="D1" sqref="D1:G1"/>
    </sheetView>
  </sheetViews>
  <sheetFormatPr defaultColWidth="10.33203125" defaultRowHeight="13.8" x14ac:dyDescent="0.25"/>
  <cols>
    <col min="1" max="1" width="10.33203125" style="4"/>
    <col min="2" max="2" width="0.44140625" style="4" customWidth="1"/>
    <col min="3" max="3" width="3.44140625" style="4" hidden="1" customWidth="1"/>
    <col min="4" max="4" width="16.6640625" style="4" customWidth="1"/>
    <col min="5" max="5" width="16.44140625" style="4" bestFit="1" customWidth="1"/>
    <col min="6" max="7" width="13.77734375" style="4" customWidth="1"/>
    <col min="8" max="8" width="3.109375" style="4" customWidth="1"/>
    <col min="9" max="9" width="12.44140625" style="100" customWidth="1"/>
    <col min="10" max="10" width="12.5546875" style="100" bestFit="1" customWidth="1"/>
    <col min="11" max="11" width="1.5546875" style="4" customWidth="1"/>
    <col min="12" max="12" width="12.5546875" style="4" customWidth="1"/>
    <col min="13" max="13" width="14.88671875" style="4" customWidth="1"/>
    <col min="14" max="16384" width="10.33203125" style="4"/>
  </cols>
  <sheetData>
    <row r="1" spans="3:13" ht="38.4" customHeight="1" x14ac:dyDescent="0.25">
      <c r="D1" s="317" t="s">
        <v>129</v>
      </c>
      <c r="E1" s="317"/>
      <c r="F1" s="317"/>
      <c r="G1" s="317"/>
      <c r="I1" s="316" t="s">
        <v>120</v>
      </c>
      <c r="J1" s="316"/>
      <c r="L1" s="318" t="s">
        <v>133</v>
      </c>
      <c r="M1" s="318"/>
    </row>
    <row r="2" spans="3:13" ht="54" customHeight="1" x14ac:dyDescent="0.35">
      <c r="D2" s="127" t="s">
        <v>70</v>
      </c>
      <c r="E2" s="239" t="s">
        <v>53</v>
      </c>
      <c r="F2" s="240" t="s">
        <v>93</v>
      </c>
      <c r="G2" s="241" t="s">
        <v>94</v>
      </c>
      <c r="I2" s="242" t="s">
        <v>53</v>
      </c>
      <c r="J2" s="243" t="s">
        <v>93</v>
      </c>
      <c r="K2" s="227"/>
      <c r="L2" s="242" t="s">
        <v>53</v>
      </c>
      <c r="M2" s="243" t="s">
        <v>93</v>
      </c>
    </row>
    <row r="3" spans="3:13" ht="18" customHeight="1" x14ac:dyDescent="0.35">
      <c r="C3" s="118">
        <v>1</v>
      </c>
      <c r="D3" s="128" t="s">
        <v>71</v>
      </c>
      <c r="E3" s="131">
        <v>718</v>
      </c>
      <c r="F3" s="131">
        <v>52497.815999999999</v>
      </c>
      <c r="G3" s="115">
        <f t="shared" ref="G3:G23" si="0">F3/$F$24</f>
        <v>2.7873795952909536E-2</v>
      </c>
      <c r="I3" s="244">
        <v>691</v>
      </c>
      <c r="J3" s="244">
        <v>52489.896000000001</v>
      </c>
      <c r="K3" s="246"/>
      <c r="L3" s="244">
        <f>SUM(E3-I3)</f>
        <v>27</v>
      </c>
      <c r="M3" s="244">
        <f>SUM(F3-J3)</f>
        <v>7.9199999999982538</v>
      </c>
    </row>
    <row r="4" spans="3:13" ht="18" customHeight="1" x14ac:dyDescent="0.35">
      <c r="C4" s="118">
        <v>2</v>
      </c>
      <c r="D4" s="128" t="s">
        <v>72</v>
      </c>
      <c r="E4" s="131">
        <v>641</v>
      </c>
      <c r="F4" s="131">
        <v>70409.057000000001</v>
      </c>
      <c r="G4" s="115">
        <f t="shared" si="0"/>
        <v>3.7383796843182521E-2</v>
      </c>
      <c r="I4" s="244">
        <v>627</v>
      </c>
      <c r="J4" s="244">
        <v>69993.657000000007</v>
      </c>
      <c r="K4" s="246"/>
      <c r="L4" s="244">
        <f t="shared" ref="L4:L23" si="1">SUM(E4-I4)</f>
        <v>14</v>
      </c>
      <c r="M4" s="244">
        <f t="shared" ref="M4:M23" si="2">SUM(F4-J4)</f>
        <v>415.39999999999418</v>
      </c>
    </row>
    <row r="5" spans="3:13" ht="18" x14ac:dyDescent="0.35">
      <c r="C5" s="118">
        <v>3</v>
      </c>
      <c r="D5" s="128" t="s">
        <v>73</v>
      </c>
      <c r="E5" s="131">
        <v>1949</v>
      </c>
      <c r="F5" s="131">
        <v>69053.351999999999</v>
      </c>
      <c r="G5" s="115">
        <f t="shared" si="0"/>
        <v>3.6663983193366327E-2</v>
      </c>
      <c r="I5" s="244">
        <v>1860</v>
      </c>
      <c r="J5" s="244">
        <v>67689.691999999995</v>
      </c>
      <c r="K5" s="246"/>
      <c r="L5" s="244">
        <f t="shared" si="1"/>
        <v>89</v>
      </c>
      <c r="M5" s="244">
        <f t="shared" si="2"/>
        <v>1363.6600000000035</v>
      </c>
    </row>
    <row r="6" spans="3:13" ht="18" x14ac:dyDescent="0.35">
      <c r="C6" s="118">
        <v>4</v>
      </c>
      <c r="D6" s="128" t="s">
        <v>74</v>
      </c>
      <c r="E6" s="131">
        <v>1195</v>
      </c>
      <c r="F6" s="131">
        <v>68761.197</v>
      </c>
      <c r="G6" s="115">
        <f t="shared" si="0"/>
        <v>3.6508863047861183E-2</v>
      </c>
      <c r="I6" s="244">
        <v>1176</v>
      </c>
      <c r="J6" s="244">
        <v>68562.366999999998</v>
      </c>
      <c r="K6" s="246"/>
      <c r="L6" s="244">
        <f t="shared" si="1"/>
        <v>19</v>
      </c>
      <c r="M6" s="244">
        <f t="shared" si="2"/>
        <v>198.83000000000175</v>
      </c>
    </row>
    <row r="7" spans="3:13" ht="18" x14ac:dyDescent="0.35">
      <c r="C7" s="118">
        <v>5</v>
      </c>
      <c r="D7" s="128" t="s">
        <v>75</v>
      </c>
      <c r="E7" s="131">
        <v>2494</v>
      </c>
      <c r="F7" s="131">
        <v>95998.645000000004</v>
      </c>
      <c r="G7" s="115">
        <f t="shared" si="0"/>
        <v>5.0970627854038719E-2</v>
      </c>
      <c r="I7" s="244">
        <v>2445</v>
      </c>
      <c r="J7" s="244">
        <v>91334.455000000002</v>
      </c>
      <c r="K7" s="246"/>
      <c r="L7" s="244">
        <f t="shared" si="1"/>
        <v>49</v>
      </c>
      <c r="M7" s="244">
        <f t="shared" si="2"/>
        <v>4664.1900000000023</v>
      </c>
    </row>
    <row r="8" spans="3:13" ht="18" x14ac:dyDescent="0.35">
      <c r="C8" s="118">
        <v>6</v>
      </c>
      <c r="D8" s="128" t="s">
        <v>77</v>
      </c>
      <c r="E8" s="131">
        <v>1367</v>
      </c>
      <c r="F8" s="131">
        <v>40686.203999999998</v>
      </c>
      <c r="G8" s="115">
        <f t="shared" si="0"/>
        <v>2.1602402438883395E-2</v>
      </c>
      <c r="I8" s="244">
        <v>1299</v>
      </c>
      <c r="J8" s="244">
        <v>40203.093999999997</v>
      </c>
      <c r="K8" s="246"/>
      <c r="L8" s="244">
        <f t="shared" si="1"/>
        <v>68</v>
      </c>
      <c r="M8" s="244">
        <f t="shared" si="2"/>
        <v>483.11000000000058</v>
      </c>
    </row>
    <row r="9" spans="3:13" ht="18" x14ac:dyDescent="0.35">
      <c r="C9" s="118">
        <v>7</v>
      </c>
      <c r="D9" s="128" t="s">
        <v>78</v>
      </c>
      <c r="E9" s="131">
        <v>2525</v>
      </c>
      <c r="F9" s="131">
        <v>74728.917000000001</v>
      </c>
      <c r="G9" s="115">
        <f t="shared" si="0"/>
        <v>3.9677433138169266E-2</v>
      </c>
      <c r="I9" s="244">
        <v>2444</v>
      </c>
      <c r="J9" s="244">
        <v>74142.997000000003</v>
      </c>
      <c r="K9" s="246"/>
      <c r="L9" s="244">
        <f t="shared" si="1"/>
        <v>81</v>
      </c>
      <c r="M9" s="244">
        <f t="shared" si="2"/>
        <v>585.91999999999825</v>
      </c>
    </row>
    <row r="10" spans="3:13" ht="18" x14ac:dyDescent="0.35">
      <c r="C10" s="118">
        <v>8</v>
      </c>
      <c r="D10" s="128" t="s">
        <v>79</v>
      </c>
      <c r="E10" s="131">
        <v>596</v>
      </c>
      <c r="F10" s="131">
        <v>60284.991000000002</v>
      </c>
      <c r="G10" s="115">
        <f t="shared" si="0"/>
        <v>3.2008408467068192E-2</v>
      </c>
      <c r="I10" s="244">
        <v>577</v>
      </c>
      <c r="J10" s="244">
        <v>60140.150999999998</v>
      </c>
      <c r="K10" s="246"/>
      <c r="L10" s="244">
        <f t="shared" si="1"/>
        <v>19</v>
      </c>
      <c r="M10" s="244">
        <f t="shared" si="2"/>
        <v>144.84000000000378</v>
      </c>
    </row>
    <row r="11" spans="3:13" ht="18" x14ac:dyDescent="0.35">
      <c r="C11" s="118">
        <v>9</v>
      </c>
      <c r="D11" s="128" t="s">
        <v>80</v>
      </c>
      <c r="E11" s="131">
        <v>1814</v>
      </c>
      <c r="F11" s="131">
        <v>59524.828000000001</v>
      </c>
      <c r="G11" s="115">
        <f t="shared" si="0"/>
        <v>3.1604798755895606E-2</v>
      </c>
      <c r="I11" s="244">
        <v>1751</v>
      </c>
      <c r="J11" s="244">
        <v>59122.053</v>
      </c>
      <c r="K11" s="246"/>
      <c r="L11" s="244">
        <f t="shared" si="1"/>
        <v>63</v>
      </c>
      <c r="M11" s="244">
        <f t="shared" si="2"/>
        <v>402.77500000000146</v>
      </c>
    </row>
    <row r="12" spans="3:13" ht="18" x14ac:dyDescent="0.35">
      <c r="C12" s="118">
        <v>10</v>
      </c>
      <c r="D12" s="128" t="s">
        <v>81</v>
      </c>
      <c r="E12" s="131">
        <v>2404</v>
      </c>
      <c r="F12" s="131">
        <v>63737.663999999997</v>
      </c>
      <c r="G12" s="115">
        <f t="shared" si="0"/>
        <v>3.3841610493874789E-2</v>
      </c>
      <c r="I12" s="244">
        <v>2297</v>
      </c>
      <c r="J12" s="244">
        <v>63054.624000000003</v>
      </c>
      <c r="K12" s="246"/>
      <c r="L12" s="244">
        <f t="shared" si="1"/>
        <v>107</v>
      </c>
      <c r="M12" s="244">
        <f t="shared" si="2"/>
        <v>683.0399999999936</v>
      </c>
    </row>
    <row r="13" spans="3:13" ht="18" x14ac:dyDescent="0.35">
      <c r="C13" s="118">
        <v>11</v>
      </c>
      <c r="D13" s="128" t="s">
        <v>82</v>
      </c>
      <c r="E13" s="131">
        <v>5473</v>
      </c>
      <c r="F13" s="131">
        <v>239079.58100000001</v>
      </c>
      <c r="G13" s="115">
        <f t="shared" si="0"/>
        <v>0.12693967035316495</v>
      </c>
      <c r="I13" s="244">
        <v>5260</v>
      </c>
      <c r="J13" s="244">
        <v>237487.736</v>
      </c>
      <c r="K13" s="246"/>
      <c r="L13" s="244">
        <f t="shared" si="1"/>
        <v>213</v>
      </c>
      <c r="M13" s="244">
        <f t="shared" si="2"/>
        <v>1591.8450000000012</v>
      </c>
    </row>
    <row r="14" spans="3:13" ht="18" x14ac:dyDescent="0.35">
      <c r="C14" s="118">
        <v>12</v>
      </c>
      <c r="D14" s="128" t="s">
        <v>83</v>
      </c>
      <c r="E14" s="131">
        <v>2209</v>
      </c>
      <c r="F14" s="131">
        <v>129933.26700000001</v>
      </c>
      <c r="G14" s="115">
        <f t="shared" si="0"/>
        <v>6.8988267471029929E-2</v>
      </c>
      <c r="I14" s="244">
        <v>2090</v>
      </c>
      <c r="J14" s="244">
        <v>128905.357</v>
      </c>
      <c r="K14" s="246"/>
      <c r="L14" s="244">
        <f t="shared" si="1"/>
        <v>119</v>
      </c>
      <c r="M14" s="244">
        <f t="shared" si="2"/>
        <v>1027.9100000000035</v>
      </c>
    </row>
    <row r="15" spans="3:13" ht="18" x14ac:dyDescent="0.35">
      <c r="C15" s="118">
        <v>13</v>
      </c>
      <c r="D15" s="128" t="s">
        <v>84</v>
      </c>
      <c r="E15" s="131">
        <v>5228</v>
      </c>
      <c r="F15" s="131">
        <v>185666.429</v>
      </c>
      <c r="G15" s="115">
        <f t="shared" si="0"/>
        <v>9.857987534664997E-2</v>
      </c>
      <c r="I15" s="244">
        <v>5055</v>
      </c>
      <c r="J15" s="244">
        <v>184224.69899999999</v>
      </c>
      <c r="K15" s="246"/>
      <c r="L15" s="244">
        <f t="shared" si="1"/>
        <v>173</v>
      </c>
      <c r="M15" s="244">
        <f t="shared" si="2"/>
        <v>1441.7300000000105</v>
      </c>
    </row>
    <row r="16" spans="3:13" ht="18" x14ac:dyDescent="0.35">
      <c r="C16" s="118">
        <v>14</v>
      </c>
      <c r="D16" s="128" t="s">
        <v>85</v>
      </c>
      <c r="E16" s="131">
        <v>3805</v>
      </c>
      <c r="F16" s="131">
        <v>85199.293000000005</v>
      </c>
      <c r="G16" s="115">
        <f t="shared" si="0"/>
        <v>4.5236695340129085E-2</v>
      </c>
      <c r="I16" s="244">
        <v>3622</v>
      </c>
      <c r="J16" s="244">
        <v>83488.273000000001</v>
      </c>
      <c r="K16" s="246"/>
      <c r="L16" s="244">
        <f t="shared" si="1"/>
        <v>183</v>
      </c>
      <c r="M16" s="244">
        <f t="shared" si="2"/>
        <v>1711.0200000000041</v>
      </c>
    </row>
    <row r="17" spans="3:13" ht="18" x14ac:dyDescent="0.35">
      <c r="C17" s="118">
        <v>15</v>
      </c>
      <c r="D17" s="128" t="s">
        <v>86</v>
      </c>
      <c r="E17" s="131">
        <v>3097</v>
      </c>
      <c r="F17" s="131">
        <v>77523.338000000003</v>
      </c>
      <c r="G17" s="115">
        <f t="shared" si="0"/>
        <v>4.1161135255615933E-2</v>
      </c>
      <c r="I17" s="244">
        <v>2906</v>
      </c>
      <c r="J17" s="244">
        <v>75663.407999999996</v>
      </c>
      <c r="K17" s="246"/>
      <c r="L17" s="244">
        <f t="shared" si="1"/>
        <v>191</v>
      </c>
      <c r="M17" s="244">
        <f t="shared" si="2"/>
        <v>1859.9300000000076</v>
      </c>
    </row>
    <row r="18" spans="3:13" ht="18" x14ac:dyDescent="0.35">
      <c r="C18" s="118">
        <v>16</v>
      </c>
      <c r="D18" s="128" t="s">
        <v>87</v>
      </c>
      <c r="E18" s="131">
        <v>931</v>
      </c>
      <c r="F18" s="131">
        <v>38985.025999999998</v>
      </c>
      <c r="G18" s="115">
        <f t="shared" si="0"/>
        <v>2.0699159369655929E-2</v>
      </c>
      <c r="I18" s="244">
        <v>902</v>
      </c>
      <c r="J18" s="244">
        <v>38588.536</v>
      </c>
      <c r="K18" s="246"/>
      <c r="L18" s="244">
        <f t="shared" si="1"/>
        <v>29</v>
      </c>
      <c r="M18" s="244">
        <f t="shared" si="2"/>
        <v>396.48999999999796</v>
      </c>
    </row>
    <row r="19" spans="3:13" ht="18" x14ac:dyDescent="0.35">
      <c r="C19" s="118">
        <v>17</v>
      </c>
      <c r="D19" s="128" t="s">
        <v>88</v>
      </c>
      <c r="E19" s="131">
        <v>5896</v>
      </c>
      <c r="F19" s="131">
        <v>164695.30100000001</v>
      </c>
      <c r="G19" s="115">
        <f t="shared" si="0"/>
        <v>8.744522275892426E-2</v>
      </c>
      <c r="I19" s="244">
        <v>5657</v>
      </c>
      <c r="J19" s="244">
        <v>161350.83100000001</v>
      </c>
      <c r="K19" s="246"/>
      <c r="L19" s="244">
        <f t="shared" si="1"/>
        <v>239</v>
      </c>
      <c r="M19" s="244">
        <f t="shared" si="2"/>
        <v>3344.4700000000012</v>
      </c>
    </row>
    <row r="20" spans="3:13" ht="18" x14ac:dyDescent="0.35">
      <c r="C20" s="118">
        <v>18</v>
      </c>
      <c r="D20" s="128" t="s">
        <v>89</v>
      </c>
      <c r="E20" s="131">
        <v>9779</v>
      </c>
      <c r="F20" s="131">
        <v>125090.84699999999</v>
      </c>
      <c r="G20" s="115">
        <f t="shared" si="0"/>
        <v>6.6417177142276282E-2</v>
      </c>
      <c r="I20" s="244">
        <v>9440</v>
      </c>
      <c r="J20" s="244">
        <v>121945.337</v>
      </c>
      <c r="K20" s="246"/>
      <c r="L20" s="244">
        <f t="shared" si="1"/>
        <v>339</v>
      </c>
      <c r="M20" s="244">
        <f t="shared" si="2"/>
        <v>3145.5099999999948</v>
      </c>
    </row>
    <row r="21" spans="3:13" ht="18" x14ac:dyDescent="0.35">
      <c r="C21" s="118">
        <v>19</v>
      </c>
      <c r="D21" s="128" t="s">
        <v>90</v>
      </c>
      <c r="E21" s="131">
        <v>4528</v>
      </c>
      <c r="F21" s="131">
        <v>75811.41</v>
      </c>
      <c r="G21" s="115">
        <f t="shared" si="0"/>
        <v>4.0252184457394681E-2</v>
      </c>
      <c r="I21" s="244">
        <v>4275</v>
      </c>
      <c r="J21" s="244">
        <v>73474.710000000006</v>
      </c>
      <c r="K21" s="246"/>
      <c r="L21" s="244">
        <f t="shared" si="1"/>
        <v>253</v>
      </c>
      <c r="M21" s="244">
        <f t="shared" si="2"/>
        <v>2336.6999999999971</v>
      </c>
    </row>
    <row r="22" spans="3:13" ht="18" x14ac:dyDescent="0.35">
      <c r="C22" s="118">
        <v>20</v>
      </c>
      <c r="D22" s="128" t="s">
        <v>91</v>
      </c>
      <c r="E22" s="131">
        <v>1347</v>
      </c>
      <c r="F22" s="131">
        <v>77540.570000000007</v>
      </c>
      <c r="G22" s="115">
        <f t="shared" si="0"/>
        <v>4.1170284612455095E-2</v>
      </c>
      <c r="I22" s="244">
        <v>1296</v>
      </c>
      <c r="J22" s="244">
        <v>77096.009999999995</v>
      </c>
      <c r="K22" s="246"/>
      <c r="L22" s="244">
        <f t="shared" si="1"/>
        <v>51</v>
      </c>
      <c r="M22" s="244">
        <f t="shared" si="2"/>
        <v>444.56000000001222</v>
      </c>
    </row>
    <row r="23" spans="3:13" ht="18" x14ac:dyDescent="0.35">
      <c r="C23" s="118">
        <v>21</v>
      </c>
      <c r="D23" s="128" t="s">
        <v>92</v>
      </c>
      <c r="E23" s="131">
        <v>1954</v>
      </c>
      <c r="F23" s="131">
        <v>28203.342000000001</v>
      </c>
      <c r="G23" s="115">
        <f t="shared" si="0"/>
        <v>1.4974607707454414E-2</v>
      </c>
      <c r="I23" s="244">
        <v>1856</v>
      </c>
      <c r="J23" s="244">
        <v>27316.062000000002</v>
      </c>
      <c r="K23" s="246"/>
      <c r="L23" s="244">
        <f t="shared" si="1"/>
        <v>98</v>
      </c>
      <c r="M23" s="244">
        <f t="shared" si="2"/>
        <v>887.27999999999884</v>
      </c>
    </row>
    <row r="24" spans="3:13" ht="18" x14ac:dyDescent="0.35">
      <c r="D24" s="127" t="s">
        <v>95</v>
      </c>
      <c r="E24" s="129">
        <f>SUM(E3:E23)</f>
        <v>59950</v>
      </c>
      <c r="F24" s="129">
        <f>SUM(F3:F23)</f>
        <v>1883411.075</v>
      </c>
      <c r="G24" s="130">
        <f>SUM(G3:G23)</f>
        <v>1.0000000000000002</v>
      </c>
      <c r="I24" s="245">
        <f>SUM(I3:I23)</f>
        <v>57526</v>
      </c>
      <c r="J24" s="245">
        <f>SUM(J3:J23)</f>
        <v>1856273.9449999998</v>
      </c>
      <c r="K24" s="246"/>
      <c r="L24" s="245">
        <f>SUM(L3:L23)</f>
        <v>2424</v>
      </c>
      <c r="M24" s="245">
        <v>27138</v>
      </c>
    </row>
    <row r="27" spans="3:13" x14ac:dyDescent="0.25">
      <c r="G27" s="256"/>
    </row>
  </sheetData>
  <mergeCells count="3">
    <mergeCell ref="I1:J1"/>
    <mergeCell ref="D1:G1"/>
    <mergeCell ref="L1:M1"/>
  </mergeCells>
  <pageMargins left="0.7" right="0.7" top="0.75" bottom="0.75" header="0.3" footer="0.3"/>
  <pageSetup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88" customWidth="1"/>
    <col min="11" max="11" width="1.6640625" style="88" customWidth="1"/>
    <col min="12" max="12" width="8.88671875" style="88"/>
    <col min="13" max="13" width="12.6640625" bestFit="1" customWidth="1"/>
    <col min="16" max="16" width="17.6640625" bestFit="1" customWidth="1"/>
    <col min="17" max="17" width="4" customWidth="1"/>
  </cols>
  <sheetData>
    <row r="1" spans="2:17" ht="13.8" thickBot="1" x14ac:dyDescent="0.3"/>
    <row r="2" spans="2:17" ht="7.95" customHeight="1" x14ac:dyDescent="0.25">
      <c r="B2" s="32"/>
      <c r="C2" s="33"/>
      <c r="D2" s="33"/>
      <c r="E2" s="33"/>
      <c r="F2" s="33"/>
      <c r="G2" s="33"/>
      <c r="H2" s="33"/>
      <c r="I2" s="34"/>
      <c r="K2" s="120"/>
      <c r="L2" s="121"/>
      <c r="M2" s="33"/>
      <c r="N2" s="33"/>
      <c r="O2" s="33"/>
      <c r="P2" s="33"/>
      <c r="Q2" s="34"/>
    </row>
    <row r="3" spans="2:17" ht="17.399999999999999" x14ac:dyDescent="0.25">
      <c r="B3" s="42"/>
      <c r="C3" s="3" t="s">
        <v>32</v>
      </c>
      <c r="D3" s="43"/>
      <c r="E3" s="43"/>
      <c r="F3" s="43"/>
      <c r="G3" s="43"/>
      <c r="H3" s="43"/>
      <c r="I3" s="44"/>
      <c r="K3" s="122"/>
      <c r="L3" s="3" t="s">
        <v>68</v>
      </c>
      <c r="M3" s="3"/>
      <c r="N3" s="3"/>
      <c r="O3" s="3"/>
      <c r="P3" s="3"/>
      <c r="Q3" s="36"/>
    </row>
    <row r="4" spans="2:17" ht="9" customHeight="1" x14ac:dyDescent="0.25">
      <c r="B4" s="35"/>
      <c r="C4" s="37"/>
      <c r="D4" s="37"/>
      <c r="E4" s="2"/>
      <c r="F4" s="37"/>
      <c r="G4" s="37"/>
      <c r="H4" s="37"/>
      <c r="I4" s="36"/>
      <c r="K4" s="122"/>
      <c r="L4" s="37"/>
      <c r="M4" s="37"/>
      <c r="N4" s="2"/>
      <c r="O4" s="37"/>
      <c r="P4" s="37"/>
      <c r="Q4" s="36"/>
    </row>
    <row r="5" spans="2:17" ht="15.6" customHeight="1" x14ac:dyDescent="0.3">
      <c r="B5" s="35"/>
      <c r="C5" s="156"/>
      <c r="D5" s="76"/>
      <c r="E5" s="76"/>
      <c r="F5" s="76"/>
      <c r="G5" s="76"/>
      <c r="H5" s="76"/>
      <c r="I5" s="36"/>
      <c r="J5" s="76"/>
      <c r="K5" s="123"/>
      <c r="L5" s="116" t="s">
        <v>69</v>
      </c>
      <c r="M5" s="117" t="s">
        <v>70</v>
      </c>
      <c r="N5" s="2"/>
      <c r="O5" s="116" t="s">
        <v>61</v>
      </c>
      <c r="P5" s="117" t="s">
        <v>40</v>
      </c>
      <c r="Q5" s="36"/>
    </row>
    <row r="6" spans="2:17" ht="13.2" customHeight="1" x14ac:dyDescent="0.25">
      <c r="B6" s="35"/>
      <c r="C6" s="320" t="s">
        <v>20</v>
      </c>
      <c r="D6" s="320"/>
      <c r="E6" s="319" t="s">
        <v>33</v>
      </c>
      <c r="F6" s="319"/>
      <c r="G6" s="319"/>
      <c r="H6" s="319"/>
      <c r="I6" s="36"/>
      <c r="J6" s="87"/>
      <c r="K6" s="124"/>
      <c r="L6" s="118">
        <v>1</v>
      </c>
      <c r="M6" s="119" t="s">
        <v>71</v>
      </c>
      <c r="N6" s="2"/>
      <c r="O6" s="118" t="s">
        <v>19</v>
      </c>
      <c r="P6" s="119" t="s">
        <v>63</v>
      </c>
      <c r="Q6" s="36"/>
    </row>
    <row r="7" spans="2:17" ht="15" x14ac:dyDescent="0.25">
      <c r="B7" s="35"/>
      <c r="C7" s="320"/>
      <c r="D7" s="320"/>
      <c r="E7" s="319"/>
      <c r="F7" s="319"/>
      <c r="G7" s="319"/>
      <c r="H7" s="319"/>
      <c r="I7" s="36"/>
      <c r="K7" s="122"/>
      <c r="L7" s="118">
        <v>2</v>
      </c>
      <c r="M7" s="119" t="s">
        <v>72</v>
      </c>
      <c r="N7" s="2"/>
      <c r="O7" s="118" t="s">
        <v>96</v>
      </c>
      <c r="P7" s="119" t="s">
        <v>64</v>
      </c>
      <c r="Q7" s="36"/>
    </row>
    <row r="8" spans="2:17" ht="15" x14ac:dyDescent="0.25">
      <c r="B8" s="35"/>
      <c r="C8" s="321" t="s">
        <v>100</v>
      </c>
      <c r="D8" s="321"/>
      <c r="E8" s="319" t="s">
        <v>34</v>
      </c>
      <c r="F8" s="319"/>
      <c r="G8" s="319"/>
      <c r="H8" s="319"/>
      <c r="I8" s="46"/>
      <c r="K8" s="122"/>
      <c r="L8" s="118">
        <v>3</v>
      </c>
      <c r="M8" s="119" t="s">
        <v>73</v>
      </c>
      <c r="N8" s="2"/>
      <c r="O8" s="118" t="s">
        <v>65</v>
      </c>
      <c r="P8" s="119" t="s">
        <v>66</v>
      </c>
      <c r="Q8" s="36"/>
    </row>
    <row r="9" spans="2:17" ht="34.950000000000003" customHeight="1" x14ac:dyDescent="0.25">
      <c r="B9" s="35"/>
      <c r="C9" s="321"/>
      <c r="D9" s="321"/>
      <c r="E9" s="319"/>
      <c r="F9" s="319"/>
      <c r="G9" s="319"/>
      <c r="H9" s="319"/>
      <c r="I9" s="46"/>
      <c r="K9" s="122"/>
      <c r="L9" s="118">
        <v>4</v>
      </c>
      <c r="M9" s="119" t="s">
        <v>74</v>
      </c>
      <c r="N9" s="2"/>
      <c r="O9" s="37"/>
      <c r="P9" s="37"/>
      <c r="Q9" s="36"/>
    </row>
    <row r="10" spans="2:17" ht="15" x14ac:dyDescent="0.25">
      <c r="B10" s="35"/>
      <c r="C10" s="320" t="s">
        <v>22</v>
      </c>
      <c r="D10" s="320"/>
      <c r="E10" s="319" t="s">
        <v>35</v>
      </c>
      <c r="F10" s="319"/>
      <c r="G10" s="319"/>
      <c r="H10" s="319"/>
      <c r="I10" s="36"/>
      <c r="K10" s="122"/>
      <c r="L10" s="118">
        <v>5</v>
      </c>
      <c r="M10" s="119" t="s">
        <v>75</v>
      </c>
      <c r="N10" s="2"/>
      <c r="O10" s="37" t="s">
        <v>76</v>
      </c>
      <c r="P10" s="37"/>
      <c r="Q10" s="36"/>
    </row>
    <row r="11" spans="2:17" ht="15" x14ac:dyDescent="0.25">
      <c r="B11" s="35"/>
      <c r="C11" s="320"/>
      <c r="D11" s="320"/>
      <c r="E11" s="319"/>
      <c r="F11" s="319"/>
      <c r="G11" s="319"/>
      <c r="H11" s="319"/>
      <c r="I11" s="36"/>
      <c r="K11" s="122"/>
      <c r="L11" s="118">
        <v>6</v>
      </c>
      <c r="M11" s="119" t="s">
        <v>77</v>
      </c>
      <c r="N11" s="2"/>
      <c r="O11" s="37"/>
      <c r="P11" s="37"/>
      <c r="Q11" s="36"/>
    </row>
    <row r="12" spans="2:17" ht="15" customHeight="1" x14ac:dyDescent="0.25">
      <c r="B12" s="35"/>
      <c r="C12" s="320" t="s">
        <v>23</v>
      </c>
      <c r="D12" s="320"/>
      <c r="E12" s="322" t="s">
        <v>36</v>
      </c>
      <c r="F12" s="322"/>
      <c r="G12" s="322"/>
      <c r="H12" s="322"/>
      <c r="I12" s="36"/>
      <c r="K12" s="122"/>
      <c r="L12" s="118">
        <v>7</v>
      </c>
      <c r="M12" s="119" t="s">
        <v>78</v>
      </c>
      <c r="N12" s="2"/>
      <c r="O12" s="37"/>
      <c r="P12" s="37"/>
      <c r="Q12" s="36"/>
    </row>
    <row r="13" spans="2:17" ht="15" x14ac:dyDescent="0.25">
      <c r="B13" s="35"/>
      <c r="C13" s="320"/>
      <c r="D13" s="320"/>
      <c r="E13" s="322"/>
      <c r="F13" s="322"/>
      <c r="G13" s="322"/>
      <c r="H13" s="322"/>
      <c r="I13" s="36"/>
      <c r="K13" s="122"/>
      <c r="L13" s="118">
        <v>8</v>
      </c>
      <c r="M13" s="119" t="s">
        <v>79</v>
      </c>
      <c r="N13" s="2"/>
      <c r="O13" s="37"/>
      <c r="P13" s="37"/>
      <c r="Q13" s="36"/>
    </row>
    <row r="14" spans="2:17" ht="15" customHeight="1" x14ac:dyDescent="0.25">
      <c r="B14" s="35"/>
      <c r="C14" s="321" t="s">
        <v>99</v>
      </c>
      <c r="D14" s="321"/>
      <c r="E14" s="322" t="s">
        <v>36</v>
      </c>
      <c r="F14" s="322"/>
      <c r="G14" s="322"/>
      <c r="H14" s="322"/>
      <c r="I14" s="36"/>
      <c r="K14" s="122"/>
      <c r="L14" s="118">
        <v>9</v>
      </c>
      <c r="M14" s="119" t="s">
        <v>80</v>
      </c>
      <c r="N14" s="2"/>
      <c r="O14" s="37"/>
      <c r="P14" s="37"/>
      <c r="Q14" s="36"/>
    </row>
    <row r="15" spans="2:17" ht="15" x14ac:dyDescent="0.25">
      <c r="B15" s="35"/>
      <c r="C15" s="321"/>
      <c r="D15" s="321"/>
      <c r="E15" s="322"/>
      <c r="F15" s="322"/>
      <c r="G15" s="322"/>
      <c r="H15" s="322"/>
      <c r="I15" s="36"/>
      <c r="K15" s="122"/>
      <c r="L15" s="118">
        <v>10</v>
      </c>
      <c r="M15" s="119" t="s">
        <v>81</v>
      </c>
      <c r="N15" s="2"/>
      <c r="O15" s="37"/>
      <c r="P15" s="37"/>
      <c r="Q15" s="36"/>
    </row>
    <row r="16" spans="2:17" ht="15" customHeight="1" x14ac:dyDescent="0.25">
      <c r="B16" s="35"/>
      <c r="C16" s="320" t="s">
        <v>24</v>
      </c>
      <c r="D16" s="320"/>
      <c r="E16" s="319" t="s">
        <v>37</v>
      </c>
      <c r="F16" s="319"/>
      <c r="G16" s="319"/>
      <c r="H16" s="319"/>
      <c r="I16" s="36"/>
      <c r="K16" s="122"/>
      <c r="L16" s="118">
        <v>11</v>
      </c>
      <c r="M16" s="119" t="s">
        <v>82</v>
      </c>
      <c r="N16" s="2"/>
      <c r="O16" s="37"/>
      <c r="P16" s="37"/>
      <c r="Q16" s="36"/>
    </row>
    <row r="17" spans="2:17" ht="15" x14ac:dyDescent="0.25">
      <c r="B17" s="35"/>
      <c r="C17" s="320"/>
      <c r="D17" s="320"/>
      <c r="E17" s="319"/>
      <c r="F17" s="319"/>
      <c r="G17" s="319"/>
      <c r="H17" s="319"/>
      <c r="I17" s="36"/>
      <c r="K17" s="122"/>
      <c r="L17" s="118">
        <v>12</v>
      </c>
      <c r="M17" s="119" t="s">
        <v>83</v>
      </c>
      <c r="N17" s="2"/>
      <c r="O17" s="37"/>
      <c r="P17" s="37"/>
      <c r="Q17" s="36"/>
    </row>
    <row r="18" spans="2:17" ht="15" x14ac:dyDescent="0.25">
      <c r="B18" s="35"/>
      <c r="C18" s="320" t="s">
        <v>18</v>
      </c>
      <c r="D18" s="320"/>
      <c r="E18" s="322" t="s">
        <v>38</v>
      </c>
      <c r="F18" s="322"/>
      <c r="G18" s="322"/>
      <c r="H18" s="322"/>
      <c r="I18" s="36"/>
      <c r="K18" s="122"/>
      <c r="L18" s="118">
        <v>13</v>
      </c>
      <c r="M18" s="119" t="s">
        <v>84</v>
      </c>
      <c r="N18" s="2"/>
      <c r="O18" s="37"/>
      <c r="P18" s="37"/>
      <c r="Q18" s="36"/>
    </row>
    <row r="19" spans="2:17" ht="15" x14ac:dyDescent="0.25">
      <c r="B19" s="35"/>
      <c r="C19" s="320"/>
      <c r="D19" s="320"/>
      <c r="E19" s="322"/>
      <c r="F19" s="322"/>
      <c r="G19" s="322"/>
      <c r="H19" s="322"/>
      <c r="I19" s="36"/>
      <c r="K19" s="122"/>
      <c r="L19" s="118">
        <v>14</v>
      </c>
      <c r="M19" s="119" t="s">
        <v>85</v>
      </c>
      <c r="N19" s="2"/>
      <c r="O19" s="37"/>
      <c r="P19" s="37"/>
      <c r="Q19" s="36"/>
    </row>
    <row r="20" spans="2:17" ht="15" x14ac:dyDescent="0.25">
      <c r="B20" s="35"/>
      <c r="C20" s="320" t="s">
        <v>103</v>
      </c>
      <c r="D20" s="320"/>
      <c r="E20" s="322" t="s">
        <v>104</v>
      </c>
      <c r="F20" s="322"/>
      <c r="G20" s="322"/>
      <c r="H20" s="322"/>
      <c r="I20" s="36"/>
      <c r="K20" s="122"/>
      <c r="L20" s="118">
        <v>15</v>
      </c>
      <c r="M20" s="119" t="s">
        <v>86</v>
      </c>
      <c r="N20" s="2"/>
      <c r="O20" s="37"/>
      <c r="P20" s="37"/>
      <c r="Q20" s="36"/>
    </row>
    <row r="21" spans="2:17" ht="15" x14ac:dyDescent="0.25">
      <c r="B21" s="35"/>
      <c r="C21" s="320"/>
      <c r="D21" s="320"/>
      <c r="E21" s="322"/>
      <c r="F21" s="322"/>
      <c r="G21" s="322"/>
      <c r="H21" s="322"/>
      <c r="I21" s="36"/>
      <c r="K21" s="122"/>
      <c r="L21" s="118">
        <v>16</v>
      </c>
      <c r="M21" s="119" t="s">
        <v>87</v>
      </c>
      <c r="N21" s="2"/>
      <c r="O21" s="37"/>
      <c r="P21" s="37"/>
      <c r="Q21" s="36"/>
    </row>
    <row r="22" spans="2:17" ht="15" x14ac:dyDescent="0.25">
      <c r="B22" s="35"/>
      <c r="C22" s="320" t="s">
        <v>101</v>
      </c>
      <c r="D22" s="320"/>
      <c r="E22" s="322" t="s">
        <v>105</v>
      </c>
      <c r="F22" s="322"/>
      <c r="G22" s="322"/>
      <c r="H22" s="322"/>
      <c r="I22" s="36"/>
      <c r="K22" s="122"/>
      <c r="L22" s="118">
        <v>17</v>
      </c>
      <c r="M22" s="119" t="s">
        <v>88</v>
      </c>
      <c r="N22" s="2"/>
      <c r="O22" s="37"/>
      <c r="P22" s="37"/>
      <c r="Q22" s="36"/>
    </row>
    <row r="23" spans="2:17" ht="15" x14ac:dyDescent="0.25">
      <c r="B23" s="35"/>
      <c r="C23" s="320"/>
      <c r="D23" s="320"/>
      <c r="E23" s="322"/>
      <c r="F23" s="322"/>
      <c r="G23" s="322"/>
      <c r="H23" s="322"/>
      <c r="I23" s="36"/>
      <c r="K23" s="122"/>
      <c r="L23" s="118">
        <v>18</v>
      </c>
      <c r="M23" s="119" t="s">
        <v>89</v>
      </c>
      <c r="N23" s="2"/>
      <c r="O23" s="37"/>
      <c r="P23" s="37"/>
      <c r="Q23" s="36"/>
    </row>
    <row r="24" spans="2:17" ht="15" x14ac:dyDescent="0.25">
      <c r="B24" s="35"/>
      <c r="C24" s="320" t="s">
        <v>102</v>
      </c>
      <c r="D24" s="320"/>
      <c r="E24" s="322" t="s">
        <v>106</v>
      </c>
      <c r="F24" s="322"/>
      <c r="G24" s="322"/>
      <c r="H24" s="322"/>
      <c r="I24" s="36"/>
      <c r="K24" s="122"/>
      <c r="L24" s="118">
        <v>19</v>
      </c>
      <c r="M24" s="119" t="s">
        <v>90</v>
      </c>
      <c r="N24" s="2"/>
      <c r="O24" s="37"/>
      <c r="P24" s="37"/>
      <c r="Q24" s="36"/>
    </row>
    <row r="25" spans="2:17" ht="15" x14ac:dyDescent="0.25">
      <c r="B25" s="35"/>
      <c r="C25" s="320"/>
      <c r="D25" s="320"/>
      <c r="E25" s="322"/>
      <c r="F25" s="322"/>
      <c r="G25" s="322"/>
      <c r="H25" s="322"/>
      <c r="I25" s="36"/>
      <c r="K25" s="122"/>
      <c r="L25" s="118">
        <v>20</v>
      </c>
      <c r="M25" s="119" t="s">
        <v>91</v>
      </c>
      <c r="N25" s="2"/>
      <c r="O25" s="37"/>
      <c r="P25" s="37"/>
      <c r="Q25" s="36"/>
    </row>
    <row r="26" spans="2:17" ht="15" x14ac:dyDescent="0.25">
      <c r="B26" s="35"/>
      <c r="C26" s="45"/>
      <c r="D26" s="25"/>
      <c r="E26" s="41"/>
      <c r="F26" s="37"/>
      <c r="G26" s="37"/>
      <c r="H26" s="37"/>
      <c r="I26" s="36"/>
      <c r="K26" s="122"/>
      <c r="L26" s="118">
        <v>21</v>
      </c>
      <c r="M26" s="119" t="s">
        <v>92</v>
      </c>
      <c r="N26" s="2"/>
      <c r="O26" s="37"/>
      <c r="P26" s="37"/>
      <c r="Q26" s="36"/>
    </row>
    <row r="27" spans="2:17" ht="9" customHeight="1" thickBot="1" x14ac:dyDescent="0.3">
      <c r="B27" s="38"/>
      <c r="C27" s="39"/>
      <c r="D27" s="39"/>
      <c r="E27" s="39"/>
      <c r="F27" s="39"/>
      <c r="G27" s="39"/>
      <c r="H27" s="39"/>
      <c r="I27" s="40"/>
      <c r="K27" s="125"/>
      <c r="L27" s="126"/>
      <c r="M27" s="39"/>
      <c r="N27" s="39"/>
      <c r="O27" s="39"/>
      <c r="P27" s="39"/>
      <c r="Q27" s="40"/>
    </row>
  </sheetData>
  <mergeCells count="20">
    <mergeCell ref="C22:D23"/>
    <mergeCell ref="E22:H23"/>
    <mergeCell ref="C24:D25"/>
    <mergeCell ref="E24:H25"/>
    <mergeCell ref="C18:D19"/>
    <mergeCell ref="C20:D21"/>
    <mergeCell ref="E18:H19"/>
    <mergeCell ref="E20:H21"/>
    <mergeCell ref="E6:H7"/>
    <mergeCell ref="C6:D7"/>
    <mergeCell ref="C8:D9"/>
    <mergeCell ref="C12:D13"/>
    <mergeCell ref="C16:D17"/>
    <mergeCell ref="C10:D11"/>
    <mergeCell ref="E10:H11"/>
    <mergeCell ref="E8:H9"/>
    <mergeCell ref="E12:H13"/>
    <mergeCell ref="E16:H17"/>
    <mergeCell ref="C14:D15"/>
    <mergeCell ref="E14:H15"/>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Annual Capacity</vt:lpstr>
      <vt:lpstr>Monthly Capacity</vt:lpstr>
      <vt:lpstr>Grid Supply</vt:lpstr>
      <vt:lpstr>Market Segment</vt:lpstr>
      <vt:lpstr>TPO Summary</vt:lpstr>
      <vt:lpstr>By County</vt:lpstr>
      <vt:lpstr>Definitions</vt:lpstr>
      <vt:lpstr>'Annual Capacity'!Print_Area</vt:lpstr>
      <vt:lpstr>Definitions!Print_Area</vt:lpstr>
      <vt:lpstr>'TPO Summary'!Print_Area</vt:lpstr>
    </vt:vector>
  </TitlesOfParts>
  <Company>Honeywell,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Zito, Melissa</cp:lastModifiedBy>
  <cp:lastPrinted>2016-10-12T13:28:51Z</cp:lastPrinted>
  <dcterms:created xsi:type="dcterms:W3CDTF">2009-08-03T14:10:19Z</dcterms:created>
  <dcterms:modified xsi:type="dcterms:W3CDTF">2016-10-12T19:17:27Z</dcterms:modified>
</cp:coreProperties>
</file>