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ameresco.com\d\aeg\Clients\NJ Clean Energy Program\PA 2016-X-23938\PRG - SRP - Solar Registration Program\Reporting\October\Website Content &amp; Reports to be Posted\"/>
    </mc:Choice>
  </mc:AlternateContent>
  <bookViews>
    <workbookView xWindow="0" yWindow="0" windowWidth="23040" windowHeight="9108" tabRatio="712"/>
  </bookViews>
  <sheets>
    <sheet name="Annual Capacity" sheetId="36" r:id="rId1"/>
    <sheet name="Monthly Capacity" sheetId="61" r:id="rId2"/>
    <sheet name="Interconnection &amp; Customer Type" sheetId="46" r:id="rId3"/>
    <sheet name="TPO Summary" sheetId="47" r:id="rId4"/>
    <sheet name="By County" sheetId="48" r:id="rId5"/>
    <sheet name="Definitions" sheetId="42" r:id="rId6"/>
  </sheets>
  <definedNames>
    <definedName name="As_of" localSheetId="0">#REF!</definedName>
    <definedName name="As_of">#REF!</definedName>
    <definedName name="bpuapp_id_lookup" localSheetId="0">#REF!</definedName>
    <definedName name="bpuapp_id_lookup">#REF!</definedName>
    <definedName name="County_Lookup" localSheetId="0">#REF!</definedName>
    <definedName name="County_Lookup">#REF!</definedName>
    <definedName name="_xlnm.Print_Area" localSheetId="0">'Annual Capacity'!$A$1:$X$29</definedName>
    <definedName name="_xlnm.Print_Area" localSheetId="5">Definitions!$A$1:$I$27</definedName>
    <definedName name="_xlnm.Print_Area" localSheetId="2">'Interconnection &amp; Customer Type'!$A$1:$F$35</definedName>
    <definedName name="_xlnm.Print_Area" localSheetId="3">'TPO Summary'!$A$1:$G$18</definedName>
    <definedName name="Zip_Correction" localSheetId="0">#REF!</definedName>
    <definedName name="Zip_Correction">#REF!</definedName>
  </definedNames>
  <calcPr calcId="171027"/>
</workbook>
</file>

<file path=xl/calcChain.xml><?xml version="1.0" encoding="utf-8"?>
<calcChain xmlns="http://schemas.openxmlformats.org/spreadsheetml/2006/main">
  <c r="U15" i="36" l="1"/>
  <c r="W19" i="36" l="1"/>
  <c r="X17" i="36"/>
  <c r="W17" i="36"/>
  <c r="D30" i="46" l="1"/>
  <c r="C33" i="46"/>
  <c r="D29" i="46" s="1"/>
  <c r="B33" i="46"/>
  <c r="K17" i="61"/>
  <c r="D31" i="46" l="1"/>
  <c r="D28" i="46"/>
  <c r="D32" i="46"/>
  <c r="D33" i="46" l="1"/>
  <c r="L23" i="48"/>
  <c r="K23" i="48"/>
  <c r="L22" i="48"/>
  <c r="K22" i="48"/>
  <c r="L21" i="48"/>
  <c r="K21" i="48"/>
  <c r="L20" i="48"/>
  <c r="K20" i="48"/>
  <c r="L19" i="48"/>
  <c r="K19" i="48"/>
  <c r="L18" i="48"/>
  <c r="K18" i="48"/>
  <c r="L17" i="48"/>
  <c r="K17" i="48"/>
  <c r="L16" i="48"/>
  <c r="K16" i="48"/>
  <c r="L15" i="48"/>
  <c r="K15" i="48"/>
  <c r="L14" i="48"/>
  <c r="K14" i="48"/>
  <c r="L13" i="48"/>
  <c r="K13" i="48"/>
  <c r="L12" i="48"/>
  <c r="K12" i="48"/>
  <c r="L11" i="48"/>
  <c r="K11" i="48"/>
  <c r="L10" i="48"/>
  <c r="K10" i="48"/>
  <c r="L9" i="48"/>
  <c r="K9" i="48"/>
  <c r="L8" i="48"/>
  <c r="K8" i="48"/>
  <c r="L7" i="48"/>
  <c r="K7" i="48"/>
  <c r="L6" i="48"/>
  <c r="K6" i="48"/>
  <c r="L5" i="48"/>
  <c r="K5" i="48"/>
  <c r="L4" i="48"/>
  <c r="K4" i="48"/>
  <c r="L3" i="48"/>
  <c r="K3" i="48"/>
  <c r="I24" i="48"/>
  <c r="H24" i="48"/>
  <c r="U24" i="61"/>
  <c r="T24" i="61"/>
  <c r="K24" i="48" l="1"/>
  <c r="O24" i="61" l="1"/>
  <c r="N24" i="61"/>
  <c r="J24" i="61"/>
  <c r="I24" i="61"/>
  <c r="H24" i="61"/>
  <c r="G24" i="61"/>
  <c r="F24" i="61"/>
  <c r="E24" i="61"/>
  <c r="C24" i="61"/>
  <c r="B24" i="61"/>
  <c r="L22" i="61"/>
  <c r="R22" i="61" s="1"/>
  <c r="X22" i="61" s="1"/>
  <c r="K22" i="61"/>
  <c r="Q22" i="61" s="1"/>
  <c r="W22" i="61" s="1"/>
  <c r="L20" i="61" l="1"/>
  <c r="R20" i="61" s="1"/>
  <c r="X20" i="61" s="1"/>
  <c r="K20" i="61"/>
  <c r="Q20" i="61" s="1"/>
  <c r="W20" i="61" s="1"/>
  <c r="L19" i="61"/>
  <c r="R19" i="61" s="1"/>
  <c r="X19" i="61" s="1"/>
  <c r="K19" i="61"/>
  <c r="Q19" i="61" s="1"/>
  <c r="W19" i="61" s="1"/>
  <c r="L18" i="61"/>
  <c r="R18" i="61" s="1"/>
  <c r="X18" i="61" s="1"/>
  <c r="K18" i="61"/>
  <c r="Q18" i="61" s="1"/>
  <c r="W18" i="61" s="1"/>
  <c r="L17" i="61"/>
  <c r="R17" i="61" s="1"/>
  <c r="X17" i="61" s="1"/>
  <c r="Q17" i="61"/>
  <c r="W17" i="61" s="1"/>
  <c r="L16" i="61"/>
  <c r="R16" i="61" s="1"/>
  <c r="X16" i="61" s="1"/>
  <c r="K16" i="61"/>
  <c r="Q16" i="61" s="1"/>
  <c r="W16" i="61" s="1"/>
  <c r="L15" i="61"/>
  <c r="R15" i="61" s="1"/>
  <c r="X15" i="61" s="1"/>
  <c r="K15" i="61"/>
  <c r="Q15" i="61" s="1"/>
  <c r="W15" i="61" s="1"/>
  <c r="L14" i="61"/>
  <c r="R14" i="61" s="1"/>
  <c r="X14" i="61" s="1"/>
  <c r="K14" i="61"/>
  <c r="Q14" i="61" s="1"/>
  <c r="W14" i="61" s="1"/>
  <c r="L13" i="61"/>
  <c r="R13" i="61" s="1"/>
  <c r="X13" i="61" s="1"/>
  <c r="K13" i="61"/>
  <c r="Q13" i="61" s="1"/>
  <c r="W13" i="61" s="1"/>
  <c r="L12" i="61"/>
  <c r="R12" i="61" s="1"/>
  <c r="X12" i="61" s="1"/>
  <c r="K12" i="61"/>
  <c r="Q12" i="61" s="1"/>
  <c r="W12" i="61" s="1"/>
  <c r="L11" i="61"/>
  <c r="R11" i="61" s="1"/>
  <c r="X11" i="61" s="1"/>
  <c r="K11" i="61"/>
  <c r="Q11" i="61" s="1"/>
  <c r="W11" i="61" s="1"/>
  <c r="L10" i="61"/>
  <c r="R10" i="61" s="1"/>
  <c r="X10" i="61" s="1"/>
  <c r="K10" i="61"/>
  <c r="Q10" i="61" s="1"/>
  <c r="W10" i="61" s="1"/>
  <c r="L9" i="61"/>
  <c r="R9" i="61" s="1"/>
  <c r="X9" i="61" s="1"/>
  <c r="K9" i="61"/>
  <c r="Q9" i="61" s="1"/>
  <c r="W9" i="61" s="1"/>
  <c r="L8" i="61"/>
  <c r="R8" i="61" s="1"/>
  <c r="X8" i="61" s="1"/>
  <c r="K8" i="61"/>
  <c r="Q8" i="61" s="1"/>
  <c r="W8" i="61" s="1"/>
  <c r="L7" i="61"/>
  <c r="R7" i="61" s="1"/>
  <c r="X7" i="61" s="1"/>
  <c r="K7" i="61"/>
  <c r="Q7" i="61" s="1"/>
  <c r="W7" i="61" s="1"/>
  <c r="L6" i="61"/>
  <c r="K6" i="61"/>
  <c r="R6" i="61" l="1"/>
  <c r="X6" i="61" s="1"/>
  <c r="Q6" i="61"/>
  <c r="W6" i="61" s="1"/>
  <c r="K11" i="36"/>
  <c r="L11" i="36"/>
  <c r="K12" i="36"/>
  <c r="Q12" i="36" s="1"/>
  <c r="L12" i="36"/>
  <c r="R12" i="36" s="1"/>
  <c r="K13" i="36"/>
  <c r="Q13" i="36" s="1"/>
  <c r="L13" i="36"/>
  <c r="R13" i="36" s="1"/>
  <c r="L21" i="61" l="1"/>
  <c r="L24" i="61" s="1"/>
  <c r="K21" i="61"/>
  <c r="K24" i="61" s="1"/>
  <c r="Q21" i="61" l="1"/>
  <c r="R21" i="61"/>
  <c r="X21" i="61" l="1"/>
  <c r="X24" i="61" s="1"/>
  <c r="R24" i="61"/>
  <c r="W21" i="61"/>
  <c r="W24" i="61" s="1"/>
  <c r="Q24" i="61"/>
  <c r="R11" i="36"/>
  <c r="X11" i="36" s="1"/>
  <c r="Q11" i="36"/>
  <c r="W11" i="36" s="1"/>
  <c r="E24" i="48" l="1"/>
  <c r="D24" i="48"/>
  <c r="F15" i="36" l="1"/>
  <c r="E15" i="36"/>
  <c r="C15" i="36"/>
  <c r="B15" i="36"/>
  <c r="L9" i="36"/>
  <c r="R9" i="36" s="1"/>
  <c r="K9" i="36"/>
  <c r="Q9" i="36" s="1"/>
  <c r="L8" i="36"/>
  <c r="K8" i="36"/>
  <c r="L7" i="36"/>
  <c r="K7" i="36"/>
  <c r="L6" i="36"/>
  <c r="K6" i="36"/>
  <c r="E15" i="47" l="1"/>
  <c r="F13" i="47" s="1"/>
  <c r="D15" i="47"/>
  <c r="E7" i="47"/>
  <c r="F6" i="47" s="1"/>
  <c r="D7" i="47"/>
  <c r="B23" i="46"/>
  <c r="F14" i="47" l="1"/>
  <c r="F15" i="47" s="1"/>
  <c r="F5" i="47"/>
  <c r="F7" i="47" s="1"/>
  <c r="C7" i="46"/>
  <c r="F13" i="48" l="1"/>
  <c r="C23" i="46"/>
  <c r="D15" i="46"/>
  <c r="D22" i="46"/>
  <c r="B7" i="46"/>
  <c r="D17" i="46" l="1"/>
  <c r="D5" i="46"/>
  <c r="D12" i="46"/>
  <c r="D19" i="46"/>
  <c r="D6" i="46"/>
  <c r="D13" i="46"/>
  <c r="D20" i="46"/>
  <c r="D16" i="46"/>
  <c r="D21" i="46"/>
  <c r="D14" i="46"/>
  <c r="D18" i="46"/>
  <c r="X13" i="36" l="1"/>
  <c r="W13" i="36"/>
  <c r="D7" i="46"/>
  <c r="D23" i="46"/>
  <c r="F5" i="48"/>
  <c r="F3" i="48"/>
  <c r="F20" i="48" l="1"/>
  <c r="F19" i="48"/>
  <c r="F18" i="48"/>
  <c r="F7" i="48"/>
  <c r="F23" i="48"/>
  <c r="F22" i="48"/>
  <c r="F16" i="48"/>
  <c r="F21" i="48"/>
  <c r="F12" i="48"/>
  <c r="F11" i="48"/>
  <c r="F14" i="48"/>
  <c r="F8" i="48"/>
  <c r="F4" i="48"/>
  <c r="F10" i="48"/>
  <c r="F15" i="48"/>
  <c r="F6" i="48"/>
  <c r="F17" i="48"/>
  <c r="F9" i="48"/>
  <c r="F24" i="48" l="1"/>
  <c r="X12" i="36"/>
  <c r="W12" i="36"/>
  <c r="L10" i="36" l="1"/>
  <c r="R10" i="36" s="1"/>
  <c r="X10" i="36" s="1"/>
  <c r="K10" i="36"/>
  <c r="Q10" i="36" s="1"/>
  <c r="W10" i="36" s="1"/>
  <c r="U19" i="36"/>
  <c r="X19" i="36" s="1"/>
  <c r="T15" i="36"/>
  <c r="T19" i="36" s="1"/>
  <c r="O15" i="36" l="1"/>
  <c r="N15" i="36"/>
  <c r="J15" i="36"/>
  <c r="I15" i="36"/>
  <c r="H15" i="36"/>
  <c r="G15" i="36"/>
  <c r="X9" i="36" l="1"/>
  <c r="W9" i="36"/>
  <c r="R8" i="36"/>
  <c r="X8" i="36" s="1"/>
  <c r="Q8" i="36"/>
  <c r="W8" i="36" s="1"/>
  <c r="R7" i="36"/>
  <c r="X7" i="36" s="1"/>
  <c r="Q7" i="36"/>
  <c r="W7" i="36" s="1"/>
  <c r="L15" i="36" l="1"/>
  <c r="K15" i="36"/>
  <c r="Q6" i="36" l="1"/>
  <c r="R6" i="36"/>
  <c r="W6" i="36" l="1"/>
  <c r="Q15" i="36"/>
  <c r="X6" i="36"/>
  <c r="R15" i="36"/>
  <c r="R19" i="36" s="1"/>
  <c r="W15" i="36" l="1"/>
  <c r="Q19" i="36"/>
  <c r="X15" i="36"/>
</calcChain>
</file>

<file path=xl/sharedStrings.xml><?xml version="1.0" encoding="utf-8"?>
<sst xmlns="http://schemas.openxmlformats.org/spreadsheetml/2006/main" count="231" uniqueCount="137">
  <si>
    <t>Year</t>
  </si>
  <si>
    <t>Total</t>
  </si>
  <si>
    <t>Farm</t>
  </si>
  <si>
    <t>Non Profit</t>
  </si>
  <si>
    <t>Commercial</t>
  </si>
  <si>
    <t>Residential</t>
  </si>
  <si>
    <t>School Public K-12</t>
  </si>
  <si>
    <t>School Other</t>
  </si>
  <si>
    <t>Total Qty</t>
  </si>
  <si>
    <t>Qty</t>
  </si>
  <si>
    <t>Non-Residential</t>
  </si>
  <si>
    <t>Capacity (Kw)</t>
  </si>
  <si>
    <t>Total (Kw)</t>
  </si>
  <si>
    <t>Residential (Kw)</t>
  </si>
  <si>
    <t>Capacity</t>
  </si>
  <si>
    <t>Total of All Projects (Kw)</t>
  </si>
  <si>
    <t>Total Capacity</t>
  </si>
  <si>
    <t>Registration Complete</t>
  </si>
  <si>
    <t>No</t>
  </si>
  <si>
    <t>Accepted</t>
  </si>
  <si>
    <t>EDC</t>
  </si>
  <si>
    <t>As-Built Incomplete</t>
  </si>
  <si>
    <t>Onsite Inspection</t>
  </si>
  <si>
    <t>Verification Waiver</t>
  </si>
  <si>
    <t>Non -Residential</t>
  </si>
  <si>
    <t>&gt;= 1000 Kw</t>
  </si>
  <si>
    <t>2001-2011</t>
  </si>
  <si>
    <t>&lt; = 100 (Kw)</t>
  </si>
  <si>
    <r>
      <t>Grid Supply</t>
    </r>
    <r>
      <rPr>
        <sz val="11"/>
        <rFont val="Arial"/>
        <family val="2"/>
      </rPr>
      <t xml:space="preserve"> (Kw)</t>
    </r>
  </si>
  <si>
    <r>
      <t xml:space="preserve">Non-Residential                   </t>
    </r>
    <r>
      <rPr>
        <sz val="11"/>
        <rFont val="Arial"/>
        <family val="2"/>
      </rPr>
      <t>&gt; 100  to &lt; 1000 Kw</t>
    </r>
  </si>
  <si>
    <t>Total with Estimated Installations:</t>
  </si>
  <si>
    <t>SRP Registration Program Status Definitions</t>
  </si>
  <si>
    <t>An SRP Acceptance Letter has been issued</t>
  </si>
  <si>
    <t>The Final As-Built packet has been submitted</t>
  </si>
  <si>
    <t>The Final As-Built packet has been submitted and deemed incomplete</t>
  </si>
  <si>
    <t>The SRP Registration has been randomly selected for an on-site inspection and will be performed by an SRP Program Inspector</t>
  </si>
  <si>
    <t>The SRP Registration has been randomly selected for a verification waiver</t>
  </si>
  <si>
    <t>The inspection has passed or the verification waiver notice has been sent.  The project is complete and the NJ Certification Number was emailed to the system owner</t>
  </si>
  <si>
    <t>Estimated Installations:</t>
  </si>
  <si>
    <t>Description</t>
  </si>
  <si>
    <t>Project Qty</t>
  </si>
  <si>
    <t>Subsection q</t>
  </si>
  <si>
    <t>Subsection s</t>
  </si>
  <si>
    <t>Subsection t</t>
  </si>
  <si>
    <t>Totals</t>
  </si>
  <si>
    <t>% of Installed Capacity</t>
  </si>
  <si>
    <t>Total Capacity (kW)</t>
  </si>
  <si>
    <t>Pre Solar Act</t>
  </si>
  <si>
    <t xml:space="preserve">Total Capacity </t>
  </si>
  <si>
    <t>2015-2016 QA/QC</t>
  </si>
  <si>
    <t>Grid Supply</t>
  </si>
  <si>
    <t>Interconnection Type</t>
  </si>
  <si>
    <t># Projects</t>
  </si>
  <si>
    <t>Installed Capacity (KW dc)</t>
  </si>
  <si>
    <t>Behind the meter</t>
  </si>
  <si>
    <t>Municipality</t>
  </si>
  <si>
    <t>University Public</t>
  </si>
  <si>
    <t>University Private</t>
  </si>
  <si>
    <t>TPO Code</t>
  </si>
  <si>
    <t>Percent of Capacity</t>
  </si>
  <si>
    <t>Did Not use TPO</t>
  </si>
  <si>
    <t>Used TPO</t>
  </si>
  <si>
    <t>Blank</t>
  </si>
  <si>
    <t>Unknown</t>
  </si>
  <si>
    <t xml:space="preserve">Note 1: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</si>
  <si>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</si>
  <si>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</si>
  <si>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</si>
  <si>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</si>
  <si>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</si>
  <si>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</si>
  <si>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</si>
  <si>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</si>
  <si>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</si>
  <si>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</si>
  <si>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</si>
  <si>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</si>
  <si>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</si>
  <si>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</si>
  <si>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</si>
  <si>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</si>
  <si>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</si>
  <si>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</si>
  <si>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</si>
  <si>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</si>
  <si>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</si>
  <si>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</si>
  <si>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</si>
  <si>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</si>
  <si>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</si>
  <si>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</si>
  <si>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</si>
  <si>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</si>
  <si>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</si>
  <si>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</si>
  <si>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</si>
  <si>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Onsite Complete - Grid Supply</t>
  </si>
  <si>
    <t>Final As-Built Received &amp; Final As-Built Received -Grid Supply</t>
  </si>
  <si>
    <t>QA/QC Status: QC Selected</t>
  </si>
  <si>
    <t>QA/QC Status: Complete</t>
  </si>
  <si>
    <t>QA Selected</t>
  </si>
  <si>
    <t>HW Historical Status -- Date the project received a waiver of verification</t>
  </si>
  <si>
    <t>HW Historical Status -- Date the project was selected for an on site solar verification</t>
  </si>
  <si>
    <t>HW Historical Status -- Date the project was issued a NJ Certification Number</t>
  </si>
  <si>
    <t>(excludes estimated installations on annual capacity summary page)</t>
  </si>
  <si>
    <t>2016 w/ PTO prior to 1/1/15</t>
  </si>
  <si>
    <t>Grid Supply (kW)</t>
  </si>
  <si>
    <t>Total of All Projects (kW)</t>
  </si>
  <si>
    <t>&lt; = 100 kW</t>
  </si>
  <si>
    <t>&gt; 100 to &lt; 1000 kW</t>
  </si>
  <si>
    <t>&gt; = 1000 kW</t>
  </si>
  <si>
    <t>Month</t>
  </si>
  <si>
    <t xml:space="preserve">Capacity </t>
  </si>
  <si>
    <r>
      <rPr>
        <b/>
        <sz val="11"/>
        <rFont val="Arial"/>
        <family val="2"/>
      </rPr>
      <t>Note:</t>
    </r>
    <r>
      <rPr>
        <sz val="11"/>
        <rFont val="Arial"/>
        <family val="2"/>
      </rPr>
      <t xml:space="preserve"> Prior to March 1, 2016, the month in which a solar project was reported as installed was based upon the date the final registration package reached QA/QC status.  Starting with the report in May of 2016, the month in which a project is reported as installed is based upon the date the project received permission to operate (PTO) from its electric distribution company (EDC).
The change in methodology results in a more accurate representation of when a project was installed.  However, the monthly installations shown above include only those projects that have reported a PTO date to the SRP processing team.  The actual amount installed in any month will not be known until all projects installed in that month submit a PTO date.  Therefore, for example, the amount shown for August 2016 should not be interpreted as what was installed in August.  Alternatively, it represents only the projects installed in August that have reported a PTO date as of the date of the report.
Based on the above data, we are seeing a lag time of well over 2-3 months between when a project obtains a PTO and when it submits the PTO to the SRP team.  The monthly installation number will be updated as additional PTO dates are reported.
</t>
    </r>
  </si>
  <si>
    <t>* 2016 w/ PTO prior to 1/1/15 = this row includes those registrations processed in 2016 with a PTO prior to 1/1/15.</t>
  </si>
  <si>
    <t xml:space="preserve">* 2015-2016 QA/QC = this row includes those registrations processed by HW with a QA/QC date in 2015 and 2016, with PTO dated prior to 1/1/15.  </t>
  </si>
  <si>
    <t>* 2001-2014 = data reported by Honeywell (HW) based on QA/QC date.</t>
  </si>
  <si>
    <t>* 2015-2016 = capacity based on PTO Date.</t>
  </si>
  <si>
    <t>* Estimated installations based on final as-built packets received that have not yet been processed.</t>
  </si>
  <si>
    <t>New Jersey Solar Installations Annually as of 10/31/16</t>
  </si>
  <si>
    <t>Previously Reported                 through 09/30/16</t>
  </si>
  <si>
    <t>Difference between 09/30/16 and                   10/31/16 Report</t>
  </si>
  <si>
    <t>New Jersey Solar Installations by Month as of 10/31/16</t>
  </si>
  <si>
    <t>New Jersey Solar Installations by Interconnection Type As of 10/31/16</t>
  </si>
  <si>
    <t>Government</t>
  </si>
  <si>
    <t>Sunlit</t>
  </si>
  <si>
    <t>Customer Type</t>
  </si>
  <si>
    <t>BEHIND THE METER Project Installations by Customer Type</t>
  </si>
  <si>
    <t>GRID SUPPLY Project Installations by Subsection</t>
  </si>
  <si>
    <t>Summary of THIRD PARTY OWNERSHIP (TPO) Project Installations as of 10/31/16</t>
  </si>
  <si>
    <t>ALL Behind the Meter Project Installations</t>
  </si>
  <si>
    <t>RESIDENTIAL Behind the Meter Project Installations</t>
  </si>
  <si>
    <t>Previously Reported through 9/30/16</t>
  </si>
  <si>
    <t>Installed Capacity by County                     through 10/31/16</t>
  </si>
  <si>
    <t>Difference between                                       9/30/16 and 10/31/16 Report</t>
  </si>
  <si>
    <t>Difference between 9/30/16 and 10/31/16 Report</t>
  </si>
  <si>
    <t>Note: A PTO was issued for an EDC in September: 218.3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</si>
</sst>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b/>
      <i/>
      <sz val="11"/>
      <color theme="1"/>
      <name val="Arial"/>
      <family val="2"/>
    </font>
    <font>
      <b/>
      <i/>
      <sz val="11"/>
      <color indexed="8"/>
      <name val="Arial"/>
      <family val="2"/>
    </font>
    <font>
      <sz val="11"/>
      <color theme="1" tint="0.249977111117893"/>
      <name val="Arial"/>
      <family val="2"/>
    </font>
    <font>
      <i/>
      <sz val="11"/>
      <color indexed="8"/>
      <name val="Arial"/>
      <family val="2"/>
    </font>
    <font>
      <i/>
      <sz val="11"/>
      <color theme="1"/>
      <name val="Arial"/>
      <family val="2"/>
    </font>
    <font>
      <b/>
      <sz val="14"/>
      <color theme="1"/>
      <name val="Arial"/>
      <family val="2"/>
    </font>
    <font>
      <b/>
      <sz val="12"/>
      <color theme="1"/>
      <name val="Calibri"/>
      <family val="2"/>
      <scheme val="minor"/>
    </font>
    <font>
      <sz val="12"/>
      <color theme="1"/>
      <name val="Calibri"/>
      <family val="2"/>
      <scheme val="minor"/>
    </font>
    <font>
      <i/>
      <sz val="11"/>
      <color theme="1" tint="0.249977111117893"/>
      <name val="Arial"/>
      <family val="2"/>
    </font>
    <font>
      <b/>
      <i/>
      <sz val="11"/>
      <color theme="1" tint="0.249977111117893"/>
      <name val="Arial"/>
      <family val="2"/>
    </font>
    <font>
      <b/>
      <sz val="11"/>
      <color theme="1" tint="0.249977111117893"/>
      <name val="Arial"/>
      <family val="2"/>
    </font>
    <font>
      <sz val="10"/>
      <name val="Arial"/>
      <family val="2"/>
    </font>
    <font>
      <sz val="12"/>
      <color indexed="8"/>
      <name val="Arial"/>
      <family val="2"/>
    </font>
    <font>
      <b/>
      <sz val="12"/>
      <color indexed="8"/>
      <name val="Arial"/>
      <family val="2"/>
    </font>
    <font>
      <sz val="14"/>
      <name val="Arial"/>
      <family val="2"/>
    </font>
    <font>
      <b/>
      <sz val="14"/>
      <color theme="1"/>
      <name val="Calibri"/>
      <family val="2"/>
      <scheme val="minor"/>
    </font>
    <font>
      <sz val="14"/>
      <color theme="1"/>
      <name val="Calibri"/>
      <family val="2"/>
      <scheme val="minor"/>
    </font>
    <font>
      <b/>
      <sz val="12"/>
      <color theme="1" tint="0.249977111117893"/>
      <name val="Arial"/>
      <family val="2"/>
    </font>
    <font>
      <sz val="12"/>
      <color theme="1" tint="0.249977111117893"/>
      <name val="Arial"/>
      <family val="2"/>
    </font>
    <font>
      <b/>
      <sz val="12"/>
      <color theme="1" tint="0.14999847407452621"/>
      <name val="Arial"/>
      <family val="2"/>
    </font>
    <font>
      <b/>
      <i/>
      <sz val="14"/>
      <color theme="1" tint="0.249977111117893"/>
      <name val="Calibri"/>
      <family val="2"/>
      <scheme val="minor"/>
    </font>
    <font>
      <i/>
      <sz val="14"/>
      <color theme="1" tint="0.249977111117893"/>
      <name val="Calibri"/>
      <family val="2"/>
      <scheme val="minor"/>
    </font>
    <font>
      <i/>
      <sz val="12"/>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DD"/>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6" tint="0.39997558519241921"/>
        <bgColor indexed="64"/>
      </patternFill>
    </fill>
    <fill>
      <patternFill patternType="solid">
        <fgColor theme="2"/>
        <bgColor indexed="64"/>
      </patternFill>
    </fill>
    <fill>
      <patternFill patternType="solid">
        <fgColor rgb="FFFFFFB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7" fillId="0" borderId="0" applyFont="0" applyFill="0" applyBorder="0" applyAlignment="0" applyProtection="0"/>
    <xf numFmtId="0" fontId="1" fillId="0" borderId="0"/>
    <xf numFmtId="43" fontId="1" fillId="0" borderId="0" applyFont="0" applyFill="0" applyBorder="0" applyAlignment="0" applyProtection="0"/>
  </cellStyleXfs>
  <cellXfs count="312">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7" fillId="3" borderId="1" xfId="3" applyFont="1" applyFill="1" applyBorder="1" applyAlignment="1">
      <alignment horizontal="center"/>
    </xf>
    <xf numFmtId="164" fontId="4" fillId="3" borderId="0" xfId="3" applyNumberFormat="1" applyFill="1" applyBorder="1"/>
    <xf numFmtId="0" fontId="7" fillId="3" borderId="1" xfId="3" applyFont="1" applyFill="1" applyBorder="1" applyAlignment="1">
      <alignment horizontal="center" wrapText="1"/>
    </xf>
    <xf numFmtId="0" fontId="6" fillId="3" borderId="0" xfId="3" applyFont="1" applyFill="1" applyBorder="1"/>
    <xf numFmtId="0" fontId="4" fillId="3" borderId="0" xfId="3" applyFill="1" applyBorder="1"/>
    <xf numFmtId="0" fontId="4" fillId="0" borderId="0" xfId="3" applyFill="1" applyBorder="1"/>
    <xf numFmtId="164" fontId="9" fillId="3" borderId="0" xfId="5" applyNumberFormat="1" applyFont="1" applyFill="1" applyBorder="1" applyAlignment="1">
      <alignment horizontal="right"/>
    </xf>
    <xf numFmtId="0" fontId="7" fillId="5" borderId="1" xfId="3" applyFont="1" applyFill="1" applyBorder="1" applyAlignment="1">
      <alignment horizontal="center" wrapText="1"/>
    </xf>
    <xf numFmtId="0" fontId="7" fillId="4" borderId="1" xfId="3" applyFont="1" applyFill="1" applyBorder="1" applyAlignment="1">
      <alignment horizontal="center" wrapText="1"/>
    </xf>
    <xf numFmtId="0" fontId="10" fillId="3" borderId="1" xfId="3" quotePrefix="1" applyFont="1" applyFill="1" applyBorder="1" applyAlignment="1">
      <alignment horizontal="center" wrapText="1"/>
    </xf>
    <xf numFmtId="3" fontId="9" fillId="3" borderId="0" xfId="1" applyNumberFormat="1" applyFont="1" applyFill="1" applyBorder="1" applyAlignment="1">
      <alignment horizontal="center" wrapText="1"/>
    </xf>
    <xf numFmtId="4" fontId="14" fillId="3" borderId="0" xfId="1" applyNumberFormat="1" applyFont="1" applyFill="1" applyBorder="1" applyAlignment="1">
      <alignment horizontal="center"/>
    </xf>
    <xf numFmtId="3" fontId="9" fillId="3" borderId="0" xfId="5" applyNumberFormat="1" applyFont="1" applyFill="1" applyBorder="1" applyAlignment="1">
      <alignment horizontal="center"/>
    </xf>
    <xf numFmtId="4" fontId="9" fillId="3" borderId="0" xfId="5" applyNumberFormat="1" applyFont="1" applyFill="1" applyBorder="1" applyAlignment="1">
      <alignment horizontal="center"/>
    </xf>
    <xf numFmtId="3" fontId="13" fillId="5" borderId="1" xfId="1" applyNumberFormat="1" applyFont="1" applyFill="1" applyBorder="1" applyAlignment="1">
      <alignment horizontal="center" wrapText="1"/>
    </xf>
    <xf numFmtId="3" fontId="7" fillId="3" borderId="0" xfId="1" applyNumberFormat="1" applyFont="1" applyFill="1" applyBorder="1" applyAlignment="1">
      <alignment horizontal="center"/>
    </xf>
    <xf numFmtId="0" fontId="10" fillId="3" borderId="0" xfId="3" quotePrefix="1" applyFont="1" applyFill="1" applyBorder="1" applyAlignment="1">
      <alignment horizontal="center" wrapText="1"/>
    </xf>
    <xf numFmtId="3" fontId="13" fillId="4" borderId="1" xfId="1" applyNumberFormat="1" applyFont="1" applyFill="1" applyBorder="1" applyAlignment="1">
      <alignment horizontal="center" wrapText="1"/>
    </xf>
    <xf numFmtId="3" fontId="13" fillId="3" borderId="0" xfId="1" applyNumberFormat="1" applyFont="1" applyFill="1" applyBorder="1" applyAlignment="1">
      <alignment horizontal="center" wrapText="1"/>
    </xf>
    <xf numFmtId="4" fontId="7" fillId="3" borderId="0" xfId="1" applyNumberFormat="1" applyFont="1" applyFill="1" applyBorder="1" applyAlignment="1">
      <alignment horizontal="center"/>
    </xf>
    <xf numFmtId="0" fontId="12" fillId="0" borderId="0" xfId="0" applyFont="1" applyBorder="1"/>
    <xf numFmtId="3" fontId="4" fillId="3" borderId="1" xfId="3" applyNumberFormat="1" applyFont="1" applyFill="1" applyBorder="1" applyAlignment="1">
      <alignment horizontal="center" vertical="center" wrapText="1"/>
    </xf>
    <xf numFmtId="0" fontId="4" fillId="3" borderId="0" xfId="3" applyFill="1" applyAlignment="1">
      <alignment horizontal="center" vertical="center"/>
    </xf>
    <xf numFmtId="0" fontId="13" fillId="3" borderId="1" xfId="5" quotePrefix="1" applyNumberFormat="1" applyFont="1" applyFill="1" applyBorder="1" applyAlignment="1">
      <alignment horizontal="center" vertical="center"/>
    </xf>
    <xf numFmtId="3" fontId="9" fillId="3" borderId="1" xfId="1" applyNumberFormat="1" applyFont="1" applyFill="1" applyBorder="1" applyAlignment="1">
      <alignment horizontal="center" vertical="center" wrapText="1"/>
    </xf>
    <xf numFmtId="3" fontId="14" fillId="3" borderId="1" xfId="1" applyNumberFormat="1" applyFont="1" applyFill="1" applyBorder="1" applyAlignment="1">
      <alignment horizontal="center" vertical="center"/>
    </xf>
    <xf numFmtId="0" fontId="18"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14" xfId="0" applyBorder="1"/>
    <xf numFmtId="0" fontId="0" fillId="0" borderId="8" xfId="0" applyBorder="1"/>
    <xf numFmtId="0" fontId="0" fillId="0" borderId="15" xfId="0" applyBorder="1"/>
    <xf numFmtId="0" fontId="3" fillId="2" borderId="0" xfId="0" applyFont="1" applyFill="1" applyBorder="1" applyAlignment="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12" fillId="0" borderId="0" xfId="0" applyNumberFormat="1" applyFont="1" applyBorder="1" applyAlignment="1"/>
    <xf numFmtId="0" fontId="3" fillId="2" borderId="13" xfId="0" applyFont="1" applyFill="1" applyBorder="1" applyAlignment="1">
      <alignment horizontal="left"/>
    </xf>
    <xf numFmtId="3" fontId="7" fillId="4" borderId="1" xfId="1" applyNumberFormat="1" applyFont="1" applyFill="1" applyBorder="1" applyAlignment="1">
      <alignment horizontal="center"/>
    </xf>
    <xf numFmtId="3" fontId="4" fillId="3" borderId="1" xfId="1" applyNumberFormat="1" applyFont="1" applyFill="1" applyBorder="1" applyAlignment="1">
      <alignment horizontal="center" vertical="center" wrapText="1"/>
    </xf>
    <xf numFmtId="0" fontId="15" fillId="3" borderId="0" xfId="3" applyFont="1" applyFill="1" applyAlignment="1">
      <alignment horizontal="left" vertical="top" wrapText="1"/>
    </xf>
    <xf numFmtId="3" fontId="4" fillId="0" borderId="0" xfId="3" applyNumberFormat="1" applyFont="1" applyFill="1" applyBorder="1" applyAlignment="1">
      <alignment horizontal="center" vertical="center" wrapText="1"/>
    </xf>
    <xf numFmtId="3" fontId="17" fillId="7" borderId="1" xfId="1" applyNumberFormat="1" applyFont="1" applyFill="1" applyBorder="1" applyAlignment="1">
      <alignment horizontal="center" wrapText="1"/>
    </xf>
    <xf numFmtId="0" fontId="15" fillId="3" borderId="0" xfId="3" applyFont="1" applyFill="1" applyAlignment="1">
      <alignment horizontal="center" vertical="center"/>
    </xf>
    <xf numFmtId="0" fontId="7" fillId="8" borderId="1" xfId="3" quotePrefix="1" applyNumberFormat="1" applyFont="1" applyFill="1" applyBorder="1" applyAlignment="1">
      <alignment horizontal="center" vertical="center"/>
    </xf>
    <xf numFmtId="3" fontId="4" fillId="8" borderId="1" xfId="3" applyNumberFormat="1" applyFont="1" applyFill="1" applyBorder="1" applyAlignment="1">
      <alignment horizontal="center" vertical="center" wrapText="1"/>
    </xf>
    <xf numFmtId="3" fontId="4" fillId="8" borderId="1" xfId="1" applyNumberFormat="1" applyFont="1" applyFill="1" applyBorder="1" applyAlignment="1">
      <alignment horizontal="center" vertical="center" wrapText="1"/>
    </xf>
    <xf numFmtId="0" fontId="15" fillId="3" borderId="0" xfId="3" applyFont="1" applyFill="1" applyAlignment="1">
      <alignment horizontal="left" vertical="center" wrapText="1"/>
    </xf>
    <xf numFmtId="0" fontId="22" fillId="6" borderId="1" xfId="0" applyFont="1" applyFill="1" applyBorder="1" applyAlignment="1">
      <alignment horizontal="center" wrapText="1"/>
    </xf>
    <xf numFmtId="0" fontId="22" fillId="6" borderId="1" xfId="0" applyFont="1" applyFill="1" applyBorder="1" applyAlignment="1">
      <alignment horizontal="center"/>
    </xf>
    <xf numFmtId="3" fontId="2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3" fontId="22" fillId="6" borderId="1" xfId="0" applyNumberFormat="1" applyFont="1" applyFill="1" applyBorder="1" applyAlignment="1">
      <alignment horizontal="center" vertical="center"/>
    </xf>
    <xf numFmtId="10" fontId="22" fillId="6" borderId="1" xfId="0" applyNumberFormat="1" applyFont="1" applyFill="1" applyBorder="1" applyAlignment="1">
      <alignment horizontal="center" vertical="center"/>
    </xf>
    <xf numFmtId="0" fontId="5" fillId="3" borderId="0" xfId="3" applyFont="1" applyFill="1" applyBorder="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3" fontId="15" fillId="0" borderId="0" xfId="3"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xf>
    <xf numFmtId="3" fontId="14" fillId="0" borderId="0" xfId="1" applyNumberFormat="1" applyFont="1" applyFill="1" applyBorder="1" applyAlignment="1">
      <alignment horizontal="center"/>
    </xf>
    <xf numFmtId="3" fontId="7" fillId="0" borderId="0" xfId="1" applyNumberFormat="1" applyFont="1" applyFill="1" applyBorder="1" applyAlignment="1">
      <alignment horizontal="center"/>
    </xf>
    <xf numFmtId="0" fontId="15" fillId="0" borderId="0" xfId="3" applyFont="1" applyFill="1" applyAlignment="1">
      <alignment horizontal="left" vertical="center" wrapText="1"/>
    </xf>
    <xf numFmtId="0" fontId="15" fillId="0" borderId="0" xfId="3" applyFont="1" applyFill="1" applyAlignment="1">
      <alignment horizontal="left" vertical="top" wrapText="1"/>
    </xf>
    <xf numFmtId="3" fontId="16" fillId="0" borderId="0" xfId="1" applyNumberFormat="1" applyFont="1" applyFill="1" applyBorder="1" applyAlignment="1">
      <alignment horizontal="right" wrapText="1"/>
    </xf>
    <xf numFmtId="0" fontId="23" fillId="0" borderId="1" xfId="0" applyFont="1" applyBorder="1" applyAlignment="1">
      <alignment vertical="center" wrapText="1"/>
    </xf>
    <xf numFmtId="0" fontId="22" fillId="6"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0" fontId="23" fillId="0" borderId="16" xfId="0" applyFont="1" applyBorder="1" applyAlignment="1">
      <alignment vertical="center" wrapText="1"/>
    </xf>
    <xf numFmtId="3" fontId="23" fillId="0" borderId="16" xfId="0" applyNumberFormat="1" applyFont="1" applyBorder="1" applyAlignment="1">
      <alignment horizontal="center" vertical="center"/>
    </xf>
    <xf numFmtId="0" fontId="15" fillId="3" borderId="0" xfId="3" applyFont="1" applyFill="1" applyAlignment="1">
      <alignment vertical="center"/>
    </xf>
    <xf numFmtId="0" fontId="0" fillId="3" borderId="0" xfId="0" applyFill="1"/>
    <xf numFmtId="0" fontId="24" fillId="3" borderId="0" xfId="3" applyFont="1" applyFill="1" applyBorder="1"/>
    <xf numFmtId="4" fontId="4" fillId="0" borderId="0" xfId="3" applyNumberFormat="1" applyFill="1"/>
    <xf numFmtId="3" fontId="4" fillId="0" borderId="0" xfId="3" applyNumberFormat="1" applyFill="1"/>
    <xf numFmtId="0" fontId="5" fillId="3" borderId="0" xfId="3" applyFont="1" applyFill="1" applyBorder="1" applyAlignment="1">
      <alignment horizontal="center"/>
    </xf>
    <xf numFmtId="3" fontId="15" fillId="9" borderId="1" xfId="3" applyNumberFormat="1" applyFont="1" applyFill="1" applyBorder="1" applyAlignment="1">
      <alignment horizontal="center" vertical="center" wrapText="1"/>
    </xf>
    <xf numFmtId="3" fontId="19" fillId="10" borderId="1" xfId="1" applyNumberFormat="1" applyFont="1" applyFill="1" applyBorder="1" applyAlignment="1">
      <alignment horizontal="center" wrapText="1"/>
    </xf>
    <xf numFmtId="3" fontId="15" fillId="9" borderId="1" xfId="1" applyNumberFormat="1" applyFont="1" applyFill="1" applyBorder="1" applyAlignment="1">
      <alignment horizontal="center" vertical="center" wrapText="1"/>
    </xf>
    <xf numFmtId="3" fontId="24" fillId="5" borderId="1" xfId="3" applyNumberFormat="1" applyFont="1" applyFill="1" applyBorder="1" applyAlignment="1">
      <alignment horizontal="center"/>
    </xf>
    <xf numFmtId="0" fontId="25" fillId="0" borderId="1" xfId="3" applyFont="1" applyFill="1" applyBorder="1" applyAlignment="1">
      <alignment horizontal="center" wrapText="1"/>
    </xf>
    <xf numFmtId="3" fontId="18" fillId="0" borderId="0" xfId="1" applyNumberFormat="1" applyFont="1" applyFill="1" applyBorder="1" applyAlignment="1">
      <alignment horizontal="center"/>
    </xf>
    <xf numFmtId="0" fontId="18" fillId="3" borderId="0" xfId="3" applyFont="1" applyFill="1"/>
    <xf numFmtId="3" fontId="18" fillId="5" borderId="1" xfId="3" applyNumberFormat="1" applyFont="1" applyFill="1" applyBorder="1" applyAlignment="1">
      <alignment horizontal="center" vertical="center" wrapText="1"/>
    </xf>
    <xf numFmtId="3" fontId="24" fillId="5" borderId="1" xfId="3" applyNumberFormat="1" applyFont="1" applyFill="1" applyBorder="1" applyAlignment="1">
      <alignment horizontal="center" vertical="center"/>
    </xf>
    <xf numFmtId="0" fontId="6" fillId="3" borderId="0" xfId="3" applyFont="1" applyFill="1"/>
    <xf numFmtId="166" fontId="4" fillId="3" borderId="0" xfId="3" applyNumberFormat="1" applyFill="1"/>
    <xf numFmtId="43" fontId="7" fillId="3" borderId="1" xfId="3" applyNumberFormat="1" applyFont="1" applyFill="1" applyBorder="1" applyAlignment="1">
      <alignment horizontal="center" wrapText="1"/>
    </xf>
    <xf numFmtId="0" fontId="7" fillId="3" borderId="1" xfId="3" quotePrefix="1" applyFont="1" applyFill="1" applyBorder="1" applyAlignment="1">
      <alignment horizontal="center" wrapText="1"/>
    </xf>
    <xf numFmtId="0" fontId="9" fillId="3" borderId="1" xfId="5" applyFont="1" applyFill="1" applyBorder="1" applyAlignment="1">
      <alignment horizontal="left" wrapText="1"/>
    </xf>
    <xf numFmtId="165" fontId="28" fillId="3" borderId="1" xfId="1" applyNumberFormat="1" applyFont="1" applyFill="1" applyBorder="1" applyAlignment="1">
      <alignment horizontal="right" wrapText="1" indent="1"/>
    </xf>
    <xf numFmtId="167" fontId="12" fillId="3" borderId="1" xfId="7" applyNumberFormat="1" applyFont="1" applyFill="1" applyBorder="1"/>
    <xf numFmtId="0" fontId="6" fillId="4" borderId="1" xfId="3" applyFont="1" applyFill="1" applyBorder="1" applyAlignment="1">
      <alignment horizontal="center" wrapText="1"/>
    </xf>
    <xf numFmtId="165" fontId="29" fillId="4" borderId="1" xfId="1" applyNumberFormat="1" applyFont="1" applyFill="1" applyBorder="1" applyAlignment="1">
      <alignment horizontal="right" wrapText="1" indent="1"/>
    </xf>
    <xf numFmtId="167" fontId="6" fillId="4" borderId="1" xfId="7" applyNumberFormat="1" applyFont="1" applyFill="1" applyBorder="1"/>
    <xf numFmtId="0" fontId="6" fillId="3" borderId="1" xfId="2" applyFont="1" applyFill="1" applyBorder="1"/>
    <xf numFmtId="167" fontId="30" fillId="3" borderId="1" xfId="7" applyNumberFormat="1" applyFont="1" applyFill="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0" fontId="31" fillId="6" borderId="1" xfId="0" applyFont="1" applyFill="1" applyBorder="1"/>
    <xf numFmtId="0" fontId="30" fillId="0" borderId="1" xfId="0" applyFont="1" applyBorder="1"/>
    <xf numFmtId="3" fontId="31" fillId="6" borderId="1" xfId="0" applyNumberFormat="1" applyFont="1" applyFill="1" applyBorder="1" applyAlignment="1">
      <alignment horizontal="center"/>
    </xf>
    <xf numFmtId="167" fontId="31" fillId="6" borderId="1" xfId="0" applyNumberFormat="1" applyFont="1" applyFill="1" applyBorder="1" applyAlignment="1">
      <alignment horizontal="center"/>
    </xf>
    <xf numFmtId="3" fontId="32" fillId="3" borderId="1" xfId="0" applyNumberFormat="1" applyFont="1" applyFill="1" applyBorder="1" applyAlignment="1">
      <alignment horizontal="center"/>
    </xf>
    <xf numFmtId="3" fontId="4" fillId="0" borderId="0" xfId="3" applyNumberFormat="1" applyFill="1" applyBorder="1"/>
    <xf numFmtId="3" fontId="15" fillId="3" borderId="0" xfId="3" applyNumberFormat="1" applyFont="1" applyFill="1" applyAlignment="1">
      <alignment horizontal="center" vertical="center"/>
    </xf>
    <xf numFmtId="37" fontId="12" fillId="3" borderId="1" xfId="1" applyNumberFormat="1" applyFont="1" applyFill="1" applyBorder="1"/>
    <xf numFmtId="37" fontId="6" fillId="4" borderId="1" xfId="1" applyNumberFormat="1" applyFont="1" applyFill="1" applyBorder="1"/>
    <xf numFmtId="3" fontId="4" fillId="3" borderId="0" xfId="3" applyNumberFormat="1" applyFill="1"/>
    <xf numFmtId="0" fontId="12" fillId="3" borderId="0" xfId="2" applyFont="1" applyFill="1"/>
    <xf numFmtId="0" fontId="12" fillId="3" borderId="1" xfId="2" applyFont="1" applyFill="1" applyBorder="1"/>
    <xf numFmtId="3" fontId="12" fillId="3" borderId="1" xfId="2" applyNumberFormat="1" applyFont="1" applyFill="1" applyBorder="1" applyAlignment="1">
      <alignment horizontal="center"/>
    </xf>
    <xf numFmtId="167" fontId="12" fillId="3" borderId="1" xfId="7" applyNumberFormat="1" applyFont="1" applyFill="1" applyBorder="1" applyAlignment="1">
      <alignment horizontal="center"/>
    </xf>
    <xf numFmtId="9" fontId="6" fillId="4" borderId="1" xfId="0" applyNumberFormat="1" applyFont="1" applyFill="1" applyBorder="1" applyAlignment="1">
      <alignment horizontal="center"/>
    </xf>
    <xf numFmtId="0" fontId="12" fillId="12" borderId="1" xfId="2" applyFont="1" applyFill="1" applyBorder="1"/>
    <xf numFmtId="3" fontId="12" fillId="12" borderId="1" xfId="2" applyNumberFormat="1" applyFont="1" applyFill="1" applyBorder="1" applyAlignment="1">
      <alignment horizontal="center"/>
    </xf>
    <xf numFmtId="0" fontId="12" fillId="3" borderId="0" xfId="2" applyFont="1" applyFill="1" applyBorder="1"/>
    <xf numFmtId="0" fontId="6" fillId="3" borderId="0" xfId="2" applyFont="1" applyFill="1"/>
    <xf numFmtId="3" fontId="6" fillId="4" borderId="1" xfId="2" applyNumberFormat="1" applyFont="1" applyFill="1" applyBorder="1" applyAlignment="1">
      <alignment horizontal="center"/>
    </xf>
    <xf numFmtId="0" fontId="33" fillId="3" borderId="1" xfId="2" applyFont="1" applyFill="1" applyBorder="1"/>
    <xf numFmtId="0" fontId="34" fillId="3" borderId="1" xfId="2" applyFont="1" applyFill="1" applyBorder="1"/>
    <xf numFmtId="3" fontId="34" fillId="3" borderId="1" xfId="2" applyNumberFormat="1" applyFont="1" applyFill="1" applyBorder="1" applyAlignment="1">
      <alignment horizontal="center"/>
    </xf>
    <xf numFmtId="167" fontId="34" fillId="3" borderId="1" xfId="7" applyNumberFormat="1" applyFont="1" applyFill="1" applyBorder="1" applyAlignment="1">
      <alignment horizontal="center"/>
    </xf>
    <xf numFmtId="3" fontId="33" fillId="4" borderId="1" xfId="2" applyNumberFormat="1" applyFont="1" applyFill="1" applyBorder="1" applyAlignment="1">
      <alignment horizontal="center"/>
    </xf>
    <xf numFmtId="9" fontId="33" fillId="4" borderId="1" xfId="0" applyNumberFormat="1" applyFont="1" applyFill="1" applyBorder="1" applyAlignment="1">
      <alignment horizontal="center"/>
    </xf>
    <xf numFmtId="0" fontId="34" fillId="12" borderId="1" xfId="2" applyFont="1" applyFill="1" applyBorder="1"/>
    <xf numFmtId="3" fontId="34" fillId="12" borderId="1" xfId="2" applyNumberFormat="1" applyFont="1" applyFill="1" applyBorder="1" applyAlignment="1">
      <alignment horizontal="center"/>
    </xf>
    <xf numFmtId="0" fontId="34" fillId="3" borderId="0" xfId="2" applyFont="1" applyFill="1" applyBorder="1"/>
    <xf numFmtId="0" fontId="15" fillId="0" borderId="0" xfId="3" applyFont="1" applyFill="1" applyAlignment="1">
      <alignment horizontal="left" vertical="center"/>
    </xf>
    <xf numFmtId="0" fontId="5" fillId="3" borderId="0" xfId="3" applyFont="1" applyFill="1" applyBorder="1" applyAlignment="1">
      <alignment horizontal="center"/>
    </xf>
    <xf numFmtId="0" fontId="5" fillId="3" borderId="0" xfId="2" applyFont="1" applyFill="1" applyAlignment="1">
      <alignment horizontal="center" vertical="center"/>
    </xf>
    <xf numFmtId="3" fontId="24" fillId="5" borderId="1" xfId="3" applyNumberFormat="1" applyFont="1" applyFill="1" applyBorder="1" applyAlignment="1">
      <alignment horizontal="center" vertical="center" wrapText="1"/>
    </xf>
    <xf numFmtId="3" fontId="24" fillId="0" borderId="0" xfId="1" applyNumberFormat="1" applyFont="1" applyFill="1" applyBorder="1" applyAlignment="1">
      <alignment horizontal="center"/>
    </xf>
    <xf numFmtId="3" fontId="25" fillId="0" borderId="0" xfId="1" applyNumberFormat="1" applyFont="1" applyFill="1" applyBorder="1" applyAlignment="1">
      <alignment horizontal="center"/>
    </xf>
    <xf numFmtId="0" fontId="24" fillId="3" borderId="0" xfId="3" applyFont="1" applyFill="1"/>
    <xf numFmtId="3" fontId="15" fillId="13" borderId="1" xfId="3" applyNumberFormat="1" applyFont="1" applyFill="1" applyBorder="1" applyAlignment="1">
      <alignment horizontal="center" vertical="center" wrapText="1"/>
    </xf>
    <xf numFmtId="3" fontId="15" fillId="13" borderId="1" xfId="1" applyNumberFormat="1" applyFont="1" applyFill="1" applyBorder="1" applyAlignment="1">
      <alignment horizontal="center" vertical="center" wrapText="1"/>
    </xf>
    <xf numFmtId="3" fontId="24" fillId="14" borderId="1" xfId="3" applyNumberFormat="1" applyFont="1" applyFill="1" applyBorder="1" applyAlignment="1">
      <alignment horizontal="center" vertical="center"/>
    </xf>
    <xf numFmtId="3" fontId="24" fillId="6" borderId="1" xfId="3" applyNumberFormat="1" applyFont="1" applyFill="1" applyBorder="1" applyAlignment="1">
      <alignment horizontal="center" vertical="center" wrapText="1"/>
    </xf>
    <xf numFmtId="3" fontId="24" fillId="6" borderId="1" xfId="3" applyNumberFormat="1" applyFont="1" applyFill="1" applyBorder="1" applyAlignment="1">
      <alignment horizontal="center" vertical="center"/>
    </xf>
    <xf numFmtId="3" fontId="24" fillId="4" borderId="1" xfId="3" applyNumberFormat="1" applyFont="1" applyFill="1" applyBorder="1" applyAlignment="1">
      <alignment horizontal="center" vertical="center" wrapText="1"/>
    </xf>
    <xf numFmtId="3" fontId="24" fillId="4" borderId="17" xfId="3" applyNumberFormat="1" applyFont="1" applyFill="1" applyBorder="1" applyAlignment="1">
      <alignment horizontal="center" vertical="center"/>
    </xf>
    <xf numFmtId="3" fontId="24" fillId="4" borderId="1" xfId="3" applyNumberFormat="1" applyFont="1" applyFill="1" applyBorder="1" applyAlignment="1">
      <alignment horizontal="center" vertical="center"/>
    </xf>
    <xf numFmtId="3" fontId="18" fillId="14" borderId="1" xfId="1" applyNumberFormat="1" applyFont="1" applyFill="1" applyBorder="1" applyAlignment="1">
      <alignment horizontal="center" vertical="center"/>
    </xf>
    <xf numFmtId="3" fontId="24" fillId="14" borderId="17" xfId="3" applyNumberFormat="1" applyFont="1" applyFill="1" applyBorder="1" applyAlignment="1">
      <alignment horizontal="center" vertical="center"/>
    </xf>
    <xf numFmtId="3" fontId="24" fillId="14" borderId="1" xfId="1" applyNumberFormat="1" applyFont="1" applyFill="1" applyBorder="1" applyAlignment="1">
      <alignment horizontal="center" vertical="center"/>
    </xf>
    <xf numFmtId="3" fontId="18" fillId="14" borderId="1" xfId="1" applyNumberFormat="1" applyFont="1" applyFill="1" applyBorder="1" applyAlignment="1">
      <alignment horizontal="center"/>
    </xf>
    <xf numFmtId="3" fontId="24" fillId="14" borderId="1" xfId="3" applyNumberFormat="1" applyFont="1" applyFill="1" applyBorder="1" applyAlignment="1">
      <alignment horizontal="center"/>
    </xf>
    <xf numFmtId="3" fontId="24" fillId="14" borderId="1" xfId="1" applyNumberFormat="1" applyFont="1" applyFill="1" applyBorder="1" applyAlignment="1">
      <alignment horizontal="center"/>
    </xf>
    <xf numFmtId="3" fontId="25" fillId="6" borderId="1" xfId="1" applyNumberFormat="1" applyFont="1" applyFill="1" applyBorder="1" applyAlignment="1">
      <alignment horizontal="center" wrapText="1"/>
    </xf>
    <xf numFmtId="3" fontId="26" fillId="6" borderId="1" xfId="3" applyNumberFormat="1" applyFont="1" applyFill="1" applyBorder="1" applyAlignment="1">
      <alignment horizontal="center"/>
    </xf>
    <xf numFmtId="3" fontId="24" fillId="5" borderId="1" xfId="1" applyNumberFormat="1" applyFont="1" applyFill="1" applyBorder="1" applyAlignment="1">
      <alignment horizontal="center" wrapText="1"/>
    </xf>
    <xf numFmtId="0" fontId="7" fillId="9" borderId="1" xfId="3" quotePrefix="1" applyNumberFormat="1" applyFont="1" applyFill="1" applyBorder="1" applyAlignment="1">
      <alignment horizontal="center" vertical="center"/>
    </xf>
    <xf numFmtId="0" fontId="7" fillId="13" borderId="1" xfId="3" quotePrefix="1" applyNumberFormat="1" applyFont="1" applyFill="1" applyBorder="1" applyAlignment="1">
      <alignment horizontal="center" vertical="center" wrapText="1"/>
    </xf>
    <xf numFmtId="0" fontId="4" fillId="0" borderId="0" xfId="3" applyFill="1" applyAlignment="1">
      <alignment vertical="top"/>
    </xf>
    <xf numFmtId="164" fontId="9" fillId="3" borderId="1" xfId="5" applyNumberFormat="1" applyFont="1" applyFill="1" applyBorder="1" applyAlignment="1">
      <alignment horizontal="center"/>
    </xf>
    <xf numFmtId="168" fontId="4" fillId="0" borderId="0" xfId="1" applyNumberFormat="1" applyFont="1" applyFill="1" applyBorder="1"/>
    <xf numFmtId="0" fontId="7" fillId="6" borderId="1" xfId="3" quotePrefix="1" applyFont="1" applyFill="1" applyBorder="1" applyAlignment="1">
      <alignment horizontal="center" wrapText="1"/>
    </xf>
    <xf numFmtId="165" fontId="13" fillId="6" borderId="1" xfId="1" applyNumberFormat="1" applyFont="1" applyFill="1" applyBorder="1" applyAlignment="1">
      <alignment horizontal="center" wrapText="1"/>
    </xf>
    <xf numFmtId="165" fontId="7" fillId="6" borderId="1" xfId="3" quotePrefix="1" applyNumberFormat="1" applyFont="1" applyFill="1" applyBorder="1" applyAlignment="1">
      <alignment horizontal="center" wrapText="1"/>
    </xf>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164" fontId="4" fillId="0" borderId="0" xfId="3" applyNumberFormat="1" applyFill="1" applyBorder="1"/>
    <xf numFmtId="164" fontId="9" fillId="0" borderId="0" xfId="5" applyNumberFormat="1" applyFont="1" applyFill="1" applyBorder="1" applyAlignment="1">
      <alignment horizontal="right"/>
    </xf>
    <xf numFmtId="165" fontId="9" fillId="0" borderId="0" xfId="1" applyNumberFormat="1" applyFont="1" applyFill="1" applyBorder="1" applyAlignment="1">
      <alignment horizontal="center" wrapText="1"/>
    </xf>
    <xf numFmtId="0" fontId="9" fillId="0" borderId="0" xfId="5" applyNumberFormat="1" applyFont="1" applyFill="1" applyBorder="1" applyAlignment="1">
      <alignment horizontal="right"/>
    </xf>
    <xf numFmtId="0" fontId="9" fillId="0" borderId="0" xfId="1" applyNumberFormat="1" applyFont="1" applyFill="1" applyBorder="1" applyAlignment="1">
      <alignment horizontal="right" wrapText="1" indent="1"/>
    </xf>
    <xf numFmtId="165" fontId="9" fillId="0" borderId="0" xfId="1" applyNumberFormat="1" applyFont="1" applyFill="1" applyBorder="1" applyAlignment="1">
      <alignment horizontal="right" wrapText="1" indent="1"/>
    </xf>
    <xf numFmtId="168" fontId="7" fillId="0" borderId="0" xfId="1" applyNumberFormat="1" applyFont="1" applyFill="1" applyBorder="1"/>
    <xf numFmtId="165" fontId="24" fillId="0" borderId="0" xfId="1" applyNumberFormat="1" applyFont="1" applyFill="1" applyBorder="1" applyAlignment="1">
      <alignment horizontal="right" wrapText="1" indent="1"/>
    </xf>
    <xf numFmtId="37" fontId="24" fillId="5" borderId="1" xfId="1" applyNumberFormat="1" applyFont="1" applyFill="1" applyBorder="1" applyAlignment="1">
      <alignment horizontal="right" wrapText="1" indent="1"/>
    </xf>
    <xf numFmtId="37" fontId="4" fillId="3" borderId="0" xfId="3" applyNumberFormat="1" applyFill="1"/>
    <xf numFmtId="0" fontId="6" fillId="3" borderId="1" xfId="2" applyFont="1" applyFill="1" applyBorder="1" applyAlignment="1">
      <alignment horizontal="center"/>
    </xf>
    <xf numFmtId="0" fontId="33" fillId="3" borderId="1" xfId="2" applyFont="1" applyFill="1" applyBorder="1" applyAlignment="1">
      <alignment horizontal="center"/>
    </xf>
    <xf numFmtId="3" fontId="12" fillId="3" borderId="0" xfId="2" applyNumberFormat="1" applyFont="1" applyFill="1"/>
    <xf numFmtId="0" fontId="15" fillId="3" borderId="0" xfId="3" applyFont="1" applyFill="1" applyAlignment="1">
      <alignment vertical="center"/>
    </xf>
    <xf numFmtId="0" fontId="15" fillId="0" borderId="0" xfId="3" applyFont="1" applyFill="1"/>
    <xf numFmtId="165" fontId="25" fillId="6" borderId="1" xfId="3" quotePrefix="1" applyNumberFormat="1" applyFont="1" applyFill="1" applyBorder="1" applyAlignment="1">
      <alignment horizontal="center" wrapText="1"/>
    </xf>
    <xf numFmtId="0" fontId="12" fillId="3" borderId="0" xfId="2" applyFont="1" applyFill="1" applyAlignment="1">
      <alignment horizontal="right"/>
    </xf>
    <xf numFmtId="0" fontId="31" fillId="6" borderId="1" xfId="0" applyFont="1" applyFill="1" applyBorder="1" applyAlignment="1">
      <alignment horizontal="center" vertical="center"/>
    </xf>
    <xf numFmtId="4" fontId="31" fillId="6" borderId="1" xfId="0"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0" fontId="36" fillId="6" borderId="1" xfId="0" applyFont="1" applyFill="1" applyBorder="1" applyAlignment="1">
      <alignment horizontal="center" vertical="center"/>
    </xf>
    <xf numFmtId="4" fontId="36" fillId="6" borderId="1" xfId="0" applyNumberFormat="1" applyFont="1" applyFill="1" applyBorder="1" applyAlignment="1">
      <alignment horizontal="center" vertical="center" wrapText="1"/>
    </xf>
    <xf numFmtId="3" fontId="37" fillId="3" borderId="1" xfId="0" applyNumberFormat="1" applyFont="1" applyFill="1" applyBorder="1" applyAlignment="1">
      <alignment horizontal="center"/>
    </xf>
    <xf numFmtId="3" fontId="36" fillId="6" borderId="1" xfId="0" applyNumberFormat="1" applyFont="1" applyFill="1" applyBorder="1" applyAlignment="1">
      <alignment horizontal="center"/>
    </xf>
    <xf numFmtId="0" fontId="15" fillId="3" borderId="0" xfId="3" applyFont="1" applyFill="1" applyAlignment="1">
      <alignment horizontal="center"/>
    </xf>
    <xf numFmtId="0" fontId="15" fillId="3" borderId="0" xfId="3" applyFont="1" applyFill="1" applyAlignment="1">
      <alignment horizontal="right" vertical="top" wrapText="1"/>
    </xf>
    <xf numFmtId="3" fontId="7" fillId="3" borderId="0" xfId="3" applyNumberFormat="1" applyFont="1" applyFill="1" applyAlignment="1">
      <alignment horizontal="right"/>
    </xf>
    <xf numFmtId="3" fontId="15" fillId="0" borderId="0" xfId="3" applyNumberFormat="1" applyFont="1" applyFill="1" applyAlignment="1">
      <alignment horizontal="left" vertical="top" wrapText="1"/>
    </xf>
    <xf numFmtId="4" fontId="7" fillId="0" borderId="0" xfId="1" applyNumberFormat="1" applyFont="1" applyFill="1" applyBorder="1" applyAlignment="1">
      <alignment horizontal="center"/>
    </xf>
    <xf numFmtId="4" fontId="4" fillId="3" borderId="0" xfId="3" applyNumberFormat="1" applyFill="1"/>
    <xf numFmtId="38" fontId="24" fillId="5" borderId="1" xfId="1" applyNumberFormat="1" applyFont="1" applyFill="1" applyBorder="1" applyAlignment="1">
      <alignment horizontal="center" wrapText="1"/>
    </xf>
    <xf numFmtId="38" fontId="24" fillId="5" borderId="1" xfId="3" applyNumberFormat="1" applyFont="1" applyFill="1" applyBorder="1" applyAlignment="1">
      <alignment horizontal="center"/>
    </xf>
    <xf numFmtId="167" fontId="4" fillId="3" borderId="0" xfId="3" applyNumberFormat="1" applyFill="1"/>
    <xf numFmtId="165" fontId="4" fillId="0" borderId="0" xfId="3" applyNumberFormat="1" applyFill="1"/>
    <xf numFmtId="3" fontId="4" fillId="3" borderId="0" xfId="3" applyNumberFormat="1" applyFont="1" applyFill="1"/>
    <xf numFmtId="2" fontId="4" fillId="3" borderId="0" xfId="3" applyNumberFormat="1" applyFill="1" applyAlignment="1">
      <alignment horizontal="right"/>
    </xf>
    <xf numFmtId="3" fontId="14" fillId="3" borderId="0" xfId="1" applyNumberFormat="1" applyFont="1" applyFill="1" applyBorder="1" applyAlignment="1">
      <alignment horizontal="center"/>
    </xf>
    <xf numFmtId="3" fontId="24" fillId="3" borderId="0" xfId="3" applyNumberFormat="1" applyFont="1" applyFill="1" applyBorder="1"/>
    <xf numFmtId="3" fontId="19" fillId="3" borderId="0" xfId="1" applyNumberFormat="1" applyFont="1" applyFill="1" applyBorder="1" applyAlignment="1">
      <alignment wrapText="1"/>
    </xf>
    <xf numFmtId="3" fontId="24" fillId="5" borderId="1" xfId="1" applyNumberFormat="1" applyFont="1" applyFill="1" applyBorder="1"/>
    <xf numFmtId="3" fontId="24" fillId="0" borderId="0" xfId="1" applyNumberFormat="1" applyFont="1" applyFill="1" applyBorder="1"/>
    <xf numFmtId="3" fontId="4" fillId="4" borderId="1" xfId="1" applyNumberFormat="1" applyFont="1" applyFill="1" applyBorder="1"/>
    <xf numFmtId="3" fontId="4" fillId="0" borderId="0" xfId="1" applyNumberFormat="1" applyFont="1" applyFill="1" applyBorder="1"/>
    <xf numFmtId="3" fontId="4" fillId="0" borderId="0" xfId="1" applyNumberFormat="1" applyFont="1" applyFill="1" applyBorder="1" applyAlignment="1">
      <alignment horizontal="center"/>
    </xf>
    <xf numFmtId="3" fontId="9" fillId="0" borderId="0" xfId="5" applyNumberFormat="1" applyFont="1" applyFill="1" applyBorder="1" applyAlignment="1">
      <alignment horizontal="right"/>
    </xf>
    <xf numFmtId="3" fontId="4" fillId="5" borderId="1" xfId="1" applyNumberFormat="1" applyFont="1" applyFill="1" applyBorder="1"/>
    <xf numFmtId="3" fontId="25" fillId="6" borderId="1" xfId="3" quotePrefix="1" applyNumberFormat="1" applyFont="1" applyFill="1" applyBorder="1" applyAlignment="1">
      <alignment horizontal="right" wrapText="1"/>
    </xf>
    <xf numFmtId="3" fontId="24" fillId="5" borderId="1" xfId="1" applyNumberFormat="1" applyFont="1" applyFill="1" applyBorder="1" applyAlignment="1">
      <alignment wrapText="1"/>
    </xf>
    <xf numFmtId="165" fontId="24" fillId="0" borderId="0" xfId="1" applyNumberFormat="1" applyFont="1" applyFill="1" applyBorder="1" applyAlignment="1">
      <alignment wrapText="1"/>
    </xf>
    <xf numFmtId="165" fontId="25" fillId="6" borderId="1" xfId="3" quotePrefix="1" applyNumberFormat="1" applyFont="1" applyFill="1" applyBorder="1" applyAlignment="1">
      <alignment horizontal="right" wrapText="1"/>
    </xf>
    <xf numFmtId="3" fontId="7" fillId="6" borderId="1" xfId="1" applyNumberFormat="1" applyFont="1" applyFill="1" applyBorder="1" applyAlignment="1">
      <alignment horizontal="right"/>
    </xf>
    <xf numFmtId="3" fontId="7" fillId="6" borderId="1" xfId="3" quotePrefix="1" applyNumberFormat="1" applyFont="1" applyFill="1" applyBorder="1" applyAlignment="1">
      <alignment horizontal="right" wrapText="1"/>
    </xf>
    <xf numFmtId="3" fontId="4" fillId="5" borderId="1" xfId="1" applyNumberFormat="1" applyFont="1" applyFill="1" applyBorder="1" applyAlignment="1">
      <alignment horizontal="right"/>
    </xf>
    <xf numFmtId="3" fontId="4" fillId="0" borderId="1" xfId="1" applyNumberFormat="1" applyFont="1" applyFill="1" applyBorder="1" applyAlignment="1">
      <alignment horizontal="right"/>
    </xf>
    <xf numFmtId="165" fontId="9" fillId="5" borderId="1" xfId="1" applyNumberFormat="1" applyFont="1" applyFill="1" applyBorder="1" applyAlignment="1">
      <alignment horizontal="right" wrapText="1"/>
    </xf>
    <xf numFmtId="165" fontId="9" fillId="0" borderId="1" xfId="1" applyNumberFormat="1" applyFont="1" applyFill="1" applyBorder="1" applyAlignment="1">
      <alignment horizontal="right" wrapText="1"/>
    </xf>
    <xf numFmtId="0" fontId="9" fillId="0" borderId="1" xfId="1" applyNumberFormat="1" applyFont="1" applyFill="1" applyBorder="1" applyAlignment="1">
      <alignment horizontal="right" wrapText="1"/>
    </xf>
    <xf numFmtId="0" fontId="9" fillId="5" borderId="1" xfId="1" applyNumberFormat="1" applyFont="1" applyFill="1" applyBorder="1" applyAlignment="1">
      <alignment horizontal="right" wrapText="1"/>
    </xf>
    <xf numFmtId="165" fontId="9" fillId="4" borderId="1" xfId="1" applyNumberFormat="1" applyFont="1" applyFill="1" applyBorder="1" applyAlignment="1">
      <alignment horizontal="right" wrapText="1"/>
    </xf>
    <xf numFmtId="3" fontId="6" fillId="3" borderId="0" xfId="2" applyNumberFormat="1" applyFont="1" applyFill="1"/>
    <xf numFmtId="169" fontId="4" fillId="3" borderId="0" xfId="3" applyNumberFormat="1" applyFill="1"/>
    <xf numFmtId="0" fontId="15" fillId="9" borderId="0" xfId="3" applyFont="1" applyFill="1" applyAlignment="1">
      <alignment horizontal="left" vertical="center" wrapText="1"/>
    </xf>
    <xf numFmtId="0" fontId="15" fillId="13" borderId="0" xfId="3" applyFont="1" applyFill="1" applyAlignment="1">
      <alignment horizontal="left" vertical="center" wrapText="1"/>
    </xf>
    <xf numFmtId="0" fontId="15" fillId="3" borderId="0" xfId="3" applyFont="1" applyFill="1" applyAlignment="1">
      <alignment horizontal="left" vertical="center"/>
    </xf>
    <xf numFmtId="0" fontId="15" fillId="7" borderId="0" xfId="3" quotePrefix="1" applyFont="1" applyFill="1" applyBorder="1" applyAlignment="1">
      <alignment horizontal="left" vertical="center"/>
    </xf>
    <xf numFmtId="0" fontId="25" fillId="0" borderId="0" xfId="3" applyFont="1" applyFill="1" applyAlignment="1">
      <alignment horizontal="center" vertical="center" wrapText="1"/>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15" fillId="8" borderId="0" xfId="3" applyFont="1" applyFill="1" applyAlignment="1">
      <alignment horizontal="left" vertical="center" wrapText="1"/>
    </xf>
    <xf numFmtId="3" fontId="16" fillId="3" borderId="0" xfId="1" applyNumberFormat="1" applyFont="1" applyFill="1" applyBorder="1" applyAlignment="1">
      <alignment horizontal="right" wrapText="1"/>
    </xf>
    <xf numFmtId="0" fontId="5" fillId="3" borderId="0" xfId="3" applyFont="1" applyFill="1" applyBorder="1" applyAlignment="1">
      <alignment horizontal="center"/>
    </xf>
    <xf numFmtId="3" fontId="20" fillId="3" borderId="0" xfId="1" applyNumberFormat="1" applyFont="1" applyFill="1" applyBorder="1" applyAlignment="1">
      <alignment horizontal="right" wrapText="1"/>
    </xf>
    <xf numFmtId="0" fontId="6" fillId="5" borderId="1" xfId="3" applyFont="1" applyFill="1" applyBorder="1" applyAlignment="1">
      <alignment horizontal="center" vertical="center"/>
    </xf>
    <xf numFmtId="0" fontId="6" fillId="3" borderId="6" xfId="3" applyFont="1" applyFill="1" applyBorder="1" applyAlignment="1">
      <alignment horizontal="center"/>
    </xf>
    <xf numFmtId="0" fontId="6" fillId="3" borderId="7" xfId="3" applyFont="1" applyFill="1" applyBorder="1" applyAlignment="1">
      <alignment horizontal="center"/>
    </xf>
    <xf numFmtId="0" fontId="7" fillId="3" borderId="2" xfId="3" applyFont="1" applyFill="1" applyBorder="1" applyAlignment="1">
      <alignment horizontal="center" wrapText="1"/>
    </xf>
    <xf numFmtId="0" fontId="7" fillId="3" borderId="7" xfId="3" applyFont="1" applyFill="1" applyBorder="1" applyAlignment="1">
      <alignment horizontal="center" wrapText="1"/>
    </xf>
    <xf numFmtId="0" fontId="7" fillId="3" borderId="3" xfId="3" applyFont="1" applyFill="1" applyBorder="1" applyAlignment="1">
      <alignment horizontal="center" wrapText="1"/>
    </xf>
    <xf numFmtId="0" fontId="7" fillId="3" borderId="4" xfId="3" applyFont="1" applyFill="1" applyBorder="1" applyAlignment="1">
      <alignment horizontal="center" wrapText="1"/>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5" borderId="1" xfId="3" applyFont="1" applyFill="1" applyBorder="1" applyAlignment="1">
      <alignment horizontal="center" vertical="center"/>
    </xf>
    <xf numFmtId="0" fontId="7" fillId="3" borderId="6" xfId="3" applyFont="1" applyFill="1" applyBorder="1" applyAlignment="1">
      <alignment horizontal="center" wrapText="1"/>
    </xf>
    <xf numFmtId="0" fontId="4" fillId="3" borderId="5" xfId="3" applyFont="1" applyFill="1" applyBorder="1" applyAlignment="1">
      <alignment horizontal="center" wrapText="1"/>
    </xf>
    <xf numFmtId="0" fontId="7" fillId="4" borderId="1" xfId="3" applyFont="1" applyFill="1" applyBorder="1" applyAlignment="1">
      <alignment horizontal="center" vertical="center"/>
    </xf>
    <xf numFmtId="164" fontId="4" fillId="3" borderId="5" xfId="3" applyNumberFormat="1" applyFill="1" applyBorder="1" applyAlignment="1">
      <alignment horizontal="center"/>
    </xf>
    <xf numFmtId="164" fontId="4" fillId="3" borderId="4" xfId="3" applyNumberForma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5" fillId="0" borderId="0" xfId="3" applyFont="1" applyFill="1" applyBorder="1" applyAlignment="1">
      <alignment horizontal="center"/>
    </xf>
    <xf numFmtId="0" fontId="6" fillId="5" borderId="6" xfId="3" applyFont="1" applyFill="1" applyBorder="1" applyAlignment="1">
      <alignment horizontal="center" vertical="center"/>
    </xf>
    <xf numFmtId="0" fontId="6" fillId="5" borderId="7" xfId="3" applyFont="1" applyFill="1" applyBorder="1" applyAlignment="1">
      <alignment horizontal="center" vertical="center"/>
    </xf>
    <xf numFmtId="0" fontId="6" fillId="5" borderId="5" xfId="3" applyFont="1" applyFill="1" applyBorder="1" applyAlignment="1">
      <alignment horizontal="center" vertical="center"/>
    </xf>
    <xf numFmtId="0" fontId="6" fillId="5" borderId="4" xfId="3" applyFont="1" applyFill="1" applyBorder="1" applyAlignment="1">
      <alignment horizontal="center" vertical="center"/>
    </xf>
    <xf numFmtId="0" fontId="7" fillId="5" borderId="6" xfId="3" applyFont="1" applyFill="1" applyBorder="1" applyAlignment="1">
      <alignment horizontal="center" vertical="center"/>
    </xf>
    <xf numFmtId="0" fontId="7" fillId="5" borderId="7" xfId="3" applyFont="1" applyFill="1" applyBorder="1" applyAlignment="1">
      <alignment horizontal="center" vertical="center"/>
    </xf>
    <xf numFmtId="0" fontId="7" fillId="5" borderId="5" xfId="3" applyFont="1" applyFill="1" applyBorder="1" applyAlignment="1">
      <alignment horizontal="center" vertical="center"/>
    </xf>
    <xf numFmtId="0" fontId="7" fillId="5" borderId="4" xfId="3" applyFont="1" applyFill="1" applyBorder="1" applyAlignment="1">
      <alignment horizontal="center" vertical="center"/>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0" xfId="3" applyFont="1" applyFill="1" applyAlignment="1">
      <alignment horizontal="center" wrapText="1"/>
    </xf>
    <xf numFmtId="0" fontId="4" fillId="0" borderId="0" xfId="3" applyFont="1" applyFill="1" applyAlignment="1">
      <alignment horizontal="left" vertical="top" wrapText="1"/>
    </xf>
    <xf numFmtId="0" fontId="38" fillId="15" borderId="0" xfId="2" applyFont="1" applyFill="1" applyAlignment="1">
      <alignment horizontal="left" vertical="center"/>
    </xf>
    <xf numFmtId="0" fontId="5" fillId="3" borderId="0" xfId="3" applyFont="1" applyFill="1" applyAlignment="1">
      <alignment horizontal="left"/>
    </xf>
    <xf numFmtId="0" fontId="23" fillId="0" borderId="0" xfId="0" applyFont="1" applyFill="1" applyBorder="1" applyAlignment="1">
      <alignment horizontal="left" vertical="center" wrapText="1"/>
    </xf>
    <xf numFmtId="0" fontId="21" fillId="0" borderId="0" xfId="0" applyFont="1" applyBorder="1" applyAlignment="1">
      <alignment horizontal="left"/>
    </xf>
    <xf numFmtId="0" fontId="12" fillId="3" borderId="0" xfId="2" applyFont="1" applyFill="1" applyBorder="1" applyAlignment="1">
      <alignment horizontal="left" wrapText="1"/>
    </xf>
    <xf numFmtId="0" fontId="5" fillId="3" borderId="0" xfId="2" applyFont="1" applyFill="1" applyAlignment="1">
      <alignment horizontal="left" vertical="center"/>
    </xf>
    <xf numFmtId="0" fontId="6" fillId="11" borderId="1" xfId="2" applyFont="1" applyFill="1" applyBorder="1" applyAlignment="1">
      <alignment horizontal="center"/>
    </xf>
    <xf numFmtId="0" fontId="12" fillId="3" borderId="18" xfId="2" applyFont="1" applyFill="1" applyBorder="1" applyAlignment="1">
      <alignment horizontal="left"/>
    </xf>
    <xf numFmtId="0" fontId="12" fillId="3" borderId="20" xfId="2" applyFont="1" applyFill="1" applyBorder="1" applyAlignment="1">
      <alignment horizontal="left"/>
    </xf>
    <xf numFmtId="0" fontId="6" fillId="3" borderId="18" xfId="2" applyFont="1" applyFill="1" applyBorder="1" applyAlignment="1">
      <alignment horizontal="right"/>
    </xf>
    <xf numFmtId="0" fontId="6" fillId="3" borderId="19" xfId="2" applyFont="1" applyFill="1" applyBorder="1" applyAlignment="1">
      <alignment horizontal="right"/>
    </xf>
    <xf numFmtId="0" fontId="6" fillId="3" borderId="20" xfId="2" applyFont="1" applyFill="1" applyBorder="1" applyAlignment="1">
      <alignment horizontal="right"/>
    </xf>
    <xf numFmtId="0" fontId="35" fillId="11" borderId="1" xfId="2" applyFont="1" applyFill="1" applyBorder="1" applyAlignment="1">
      <alignment horizontal="center"/>
    </xf>
    <xf numFmtId="0" fontId="33" fillId="3" borderId="18" xfId="2" applyFont="1" applyFill="1" applyBorder="1" applyAlignment="1">
      <alignment horizontal="right"/>
    </xf>
    <xf numFmtId="0" fontId="33" fillId="3" borderId="19" xfId="2" applyFont="1" applyFill="1" applyBorder="1" applyAlignment="1">
      <alignment horizontal="right"/>
    </xf>
    <xf numFmtId="0" fontId="33" fillId="3" borderId="20" xfId="2" applyFont="1" applyFill="1" applyBorder="1" applyAlignment="1">
      <alignment horizontal="right"/>
    </xf>
    <xf numFmtId="0" fontId="34" fillId="3" borderId="18" xfId="2" applyFont="1" applyFill="1" applyBorder="1" applyAlignment="1">
      <alignment horizontal="left"/>
    </xf>
    <xf numFmtId="0" fontId="34" fillId="3" borderId="20" xfId="2" applyFont="1" applyFill="1" applyBorder="1" applyAlignment="1">
      <alignment horizontal="left"/>
    </xf>
    <xf numFmtId="0" fontId="24" fillId="3" borderId="0" xfId="3" applyFont="1" applyFill="1" applyAlignment="1">
      <alignment horizontal="center" vertical="center" wrapText="1"/>
    </xf>
    <xf numFmtId="0" fontId="5" fillId="3" borderId="0" xfId="3" applyFont="1" applyFill="1" applyAlignment="1">
      <alignment horizontal="center" vertical="center" wrapText="1"/>
    </xf>
    <xf numFmtId="0" fontId="24" fillId="0" borderId="0" xfId="3" applyFont="1" applyFill="1" applyAlignment="1">
      <alignment horizontal="center" vertical="center" wrapText="1"/>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FFB7"/>
      <color rgb="FFFFFF99"/>
      <color rgb="FFCCFFCC"/>
      <color rgb="FFFFFFDD"/>
      <color rgb="FFFFFFFF"/>
      <color rgb="FFFFFFCC"/>
      <color rgb="FFC5D9F1"/>
      <color rgb="FFAAC2DE"/>
      <color rgb="FFBFD5E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441960</xdr:colOff>
      <xdr:row>45</xdr:row>
      <xdr:rowOff>106680</xdr:rowOff>
    </xdr:from>
    <xdr:ext cx="184731" cy="264560"/>
    <xdr:sp macro="" textlink="">
      <xdr:nvSpPr>
        <xdr:cNvPr id="2" name="TextBox 1"/>
        <xdr:cNvSpPr txBox="1"/>
      </xdr:nvSpPr>
      <xdr:spPr>
        <a:xfrm>
          <a:off x="1066800" y="1052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X31"/>
  <sheetViews>
    <sheetView showGridLines="0" tabSelected="1" zoomScale="85" zoomScaleNormal="85" workbookViewId="0">
      <selection sqref="A1:R1"/>
    </sheetView>
  </sheetViews>
  <sheetFormatPr defaultColWidth="10.33203125" defaultRowHeight="13.8" x14ac:dyDescent="0.25"/>
  <cols>
    <col min="1" max="1" width="28" style="1" bestFit="1" customWidth="1"/>
    <col min="2" max="2" width="10" style="1" bestFit="1" customWidth="1"/>
    <col min="3" max="3" width="13.88671875" style="1" bestFit="1" customWidth="1"/>
    <col min="4" max="4" width="0.88671875" style="10" customWidth="1"/>
    <col min="5" max="5" width="9.109375" style="1" customWidth="1"/>
    <col min="6" max="6" width="15.5546875" style="1" bestFit="1" customWidth="1"/>
    <col min="7" max="7" width="10.6640625" style="1" customWidth="1"/>
    <col min="8" max="8" width="14.5546875" style="1" customWidth="1"/>
    <col min="9" max="10" width="11.6640625" style="1" customWidth="1"/>
    <col min="11" max="11" width="13.77734375" style="1" customWidth="1"/>
    <col min="12" max="12" width="15.5546875" style="1" bestFit="1" customWidth="1"/>
    <col min="13" max="13" width="0.88671875" style="10" customWidth="1"/>
    <col min="14" max="14" width="10.6640625" style="1" customWidth="1"/>
    <col min="15" max="15" width="13.5546875" style="1" customWidth="1"/>
    <col min="16" max="16" width="0.88671875" style="10" customWidth="1"/>
    <col min="17" max="17" width="11.33203125" style="1" customWidth="1"/>
    <col min="18" max="18" width="15" style="1" customWidth="1"/>
    <col min="19" max="19" width="2.6640625" style="10" customWidth="1"/>
    <col min="20" max="20" width="12" style="10" customWidth="1"/>
    <col min="21" max="21" width="14.44140625" style="1" customWidth="1"/>
    <col min="22" max="22" width="2.6640625" style="10" customWidth="1"/>
    <col min="23" max="24" width="11.33203125" style="1" bestFit="1" customWidth="1"/>
    <col min="25" max="16384" width="10.33203125" style="1"/>
  </cols>
  <sheetData>
    <row r="1" spans="1:24" ht="18.75" customHeight="1" x14ac:dyDescent="0.3">
      <c r="A1" s="252" t="s">
        <v>119</v>
      </c>
      <c r="B1" s="252"/>
      <c r="C1" s="252"/>
      <c r="D1" s="252"/>
      <c r="E1" s="252"/>
      <c r="F1" s="252"/>
      <c r="G1" s="252"/>
      <c r="H1" s="252"/>
      <c r="I1" s="252"/>
      <c r="J1" s="252"/>
      <c r="K1" s="252"/>
      <c r="L1" s="252"/>
      <c r="M1" s="252"/>
      <c r="N1" s="252"/>
      <c r="O1" s="252"/>
      <c r="P1" s="252"/>
      <c r="Q1" s="252"/>
      <c r="R1" s="252"/>
      <c r="S1" s="63"/>
      <c r="T1" s="85"/>
      <c r="V1" s="148"/>
    </row>
    <row r="2" spans="1:24" ht="12" customHeight="1" x14ac:dyDescent="0.25">
      <c r="T2" s="248" t="s">
        <v>120</v>
      </c>
      <c r="U2" s="248"/>
      <c r="W2" s="247" t="s">
        <v>121</v>
      </c>
      <c r="X2" s="247"/>
    </row>
    <row r="3" spans="1:24" ht="15.6" customHeight="1" x14ac:dyDescent="0.3">
      <c r="A3" s="8"/>
      <c r="B3" s="254" t="s">
        <v>13</v>
      </c>
      <c r="C3" s="254"/>
      <c r="D3" s="64"/>
      <c r="E3" s="255" t="s">
        <v>10</v>
      </c>
      <c r="F3" s="256"/>
      <c r="G3" s="257" t="s">
        <v>29</v>
      </c>
      <c r="H3" s="258"/>
      <c r="I3" s="264" t="s">
        <v>24</v>
      </c>
      <c r="J3" s="258"/>
      <c r="K3" s="261" t="s">
        <v>10</v>
      </c>
      <c r="L3" s="262"/>
      <c r="M3" s="64"/>
      <c r="N3" s="263" t="s">
        <v>28</v>
      </c>
      <c r="O3" s="263"/>
      <c r="P3" s="64"/>
      <c r="Q3" s="266" t="s">
        <v>15</v>
      </c>
      <c r="R3" s="266"/>
      <c r="S3" s="64"/>
      <c r="T3" s="248"/>
      <c r="U3" s="248"/>
      <c r="V3" s="64"/>
      <c r="W3" s="247"/>
      <c r="X3" s="247"/>
    </row>
    <row r="4" spans="1:24" ht="16.5" customHeight="1" x14ac:dyDescent="0.25">
      <c r="A4" s="6"/>
      <c r="B4" s="254"/>
      <c r="C4" s="254"/>
      <c r="D4" s="64"/>
      <c r="E4" s="267" t="s">
        <v>27</v>
      </c>
      <c r="F4" s="268"/>
      <c r="G4" s="259"/>
      <c r="H4" s="260"/>
      <c r="I4" s="265" t="s">
        <v>25</v>
      </c>
      <c r="J4" s="260"/>
      <c r="K4" s="269" t="s">
        <v>12</v>
      </c>
      <c r="L4" s="270"/>
      <c r="M4" s="64"/>
      <c r="N4" s="263"/>
      <c r="O4" s="263"/>
      <c r="P4" s="64"/>
      <c r="Q4" s="266"/>
      <c r="R4" s="266"/>
      <c r="S4" s="64"/>
      <c r="T4" s="249"/>
      <c r="U4" s="249"/>
      <c r="V4" s="64"/>
      <c r="W4" s="247"/>
      <c r="X4" s="247"/>
    </row>
    <row r="5" spans="1:24" ht="32.25" customHeight="1" x14ac:dyDescent="0.25">
      <c r="A5" s="5" t="s">
        <v>0</v>
      </c>
      <c r="B5" s="12" t="s">
        <v>9</v>
      </c>
      <c r="C5" s="12" t="s">
        <v>11</v>
      </c>
      <c r="D5" s="65"/>
      <c r="E5" s="7" t="s">
        <v>9</v>
      </c>
      <c r="F5" s="7" t="s">
        <v>14</v>
      </c>
      <c r="G5" s="7" t="s">
        <v>9</v>
      </c>
      <c r="H5" s="7" t="s">
        <v>14</v>
      </c>
      <c r="I5" s="7" t="s">
        <v>9</v>
      </c>
      <c r="J5" s="7" t="s">
        <v>14</v>
      </c>
      <c r="K5" s="12" t="s">
        <v>9</v>
      </c>
      <c r="L5" s="12" t="s">
        <v>14</v>
      </c>
      <c r="M5" s="65"/>
      <c r="N5" s="12" t="s">
        <v>9</v>
      </c>
      <c r="O5" s="12" t="s">
        <v>14</v>
      </c>
      <c r="P5" s="65"/>
      <c r="Q5" s="13" t="s">
        <v>8</v>
      </c>
      <c r="R5" s="13" t="s">
        <v>16</v>
      </c>
      <c r="S5" s="65"/>
      <c r="T5" s="90" t="s">
        <v>8</v>
      </c>
      <c r="U5" s="90" t="s">
        <v>48</v>
      </c>
      <c r="V5" s="65"/>
      <c r="W5" s="90" t="s">
        <v>8</v>
      </c>
      <c r="X5" s="90" t="s">
        <v>48</v>
      </c>
    </row>
    <row r="6" spans="1:24" s="31" customFormat="1" ht="13.95" customHeight="1" x14ac:dyDescent="0.25">
      <c r="A6" s="53" t="s">
        <v>26</v>
      </c>
      <c r="B6" s="54">
        <v>10778</v>
      </c>
      <c r="C6" s="55">
        <v>84712.697</v>
      </c>
      <c r="D6" s="50"/>
      <c r="E6" s="54">
        <v>1821</v>
      </c>
      <c r="F6" s="54">
        <v>51266.82</v>
      </c>
      <c r="G6" s="54">
        <v>701</v>
      </c>
      <c r="H6" s="54">
        <v>210448.89199999999</v>
      </c>
      <c r="I6" s="54">
        <v>61</v>
      </c>
      <c r="J6" s="54">
        <v>107928.022</v>
      </c>
      <c r="K6" s="54">
        <f t="shared" ref="K6:L9" si="0">SUM(E6+G6+I6)</f>
        <v>2583</v>
      </c>
      <c r="L6" s="54">
        <f t="shared" si="0"/>
        <v>369643.734</v>
      </c>
      <c r="M6" s="50"/>
      <c r="N6" s="54">
        <v>62</v>
      </c>
      <c r="O6" s="54">
        <v>110429.208</v>
      </c>
      <c r="P6" s="50"/>
      <c r="Q6" s="54">
        <f>SUM(B6+K6+N6)</f>
        <v>13423</v>
      </c>
      <c r="R6" s="54">
        <f>C6+L6+O6</f>
        <v>564785.63899999997</v>
      </c>
      <c r="S6" s="50"/>
      <c r="T6" s="93">
        <v>13423</v>
      </c>
      <c r="U6" s="94">
        <v>564785.63899999997</v>
      </c>
      <c r="V6" s="50"/>
      <c r="W6" s="150">
        <f t="shared" ref="W6:X13" si="1">SUM(Q6-T6)</f>
        <v>0</v>
      </c>
      <c r="X6" s="94">
        <f t="shared" si="1"/>
        <v>0</v>
      </c>
    </row>
    <row r="7" spans="1:24" s="27" customFormat="1" ht="13.95" customHeight="1" x14ac:dyDescent="0.25">
      <c r="A7" s="53">
        <v>2012</v>
      </c>
      <c r="B7" s="54">
        <v>4709</v>
      </c>
      <c r="C7" s="55">
        <v>40723.17</v>
      </c>
      <c r="D7" s="50"/>
      <c r="E7" s="54">
        <v>649</v>
      </c>
      <c r="F7" s="54">
        <v>22642.526999999998</v>
      </c>
      <c r="G7" s="54">
        <v>460</v>
      </c>
      <c r="H7" s="54">
        <v>135450.16099999999</v>
      </c>
      <c r="I7" s="54">
        <v>49</v>
      </c>
      <c r="J7" s="54">
        <v>107020.96799999999</v>
      </c>
      <c r="K7" s="54">
        <f t="shared" si="0"/>
        <v>1158</v>
      </c>
      <c r="L7" s="54">
        <f t="shared" si="0"/>
        <v>265113.65599999996</v>
      </c>
      <c r="M7" s="50"/>
      <c r="N7" s="54">
        <v>35</v>
      </c>
      <c r="O7" s="54">
        <v>111490.527</v>
      </c>
      <c r="P7" s="50"/>
      <c r="Q7" s="54">
        <f>SUM(B7+K7+N7)</f>
        <v>5902</v>
      </c>
      <c r="R7" s="54">
        <f>C7+L7+O7</f>
        <v>417327.35299999994</v>
      </c>
      <c r="S7" s="50"/>
      <c r="T7" s="93">
        <v>5902</v>
      </c>
      <c r="U7" s="94">
        <v>417327.353</v>
      </c>
      <c r="V7" s="50"/>
      <c r="W7" s="150">
        <f t="shared" si="1"/>
        <v>0</v>
      </c>
      <c r="X7" s="94">
        <f t="shared" si="1"/>
        <v>-5.8207660913467407E-11</v>
      </c>
    </row>
    <row r="8" spans="1:24" s="27" customFormat="1" ht="13.95" customHeight="1" x14ac:dyDescent="0.25">
      <c r="A8" s="53">
        <v>2013</v>
      </c>
      <c r="B8" s="54">
        <v>5913</v>
      </c>
      <c r="C8" s="55">
        <v>47594.712</v>
      </c>
      <c r="D8" s="50"/>
      <c r="E8" s="54">
        <v>338</v>
      </c>
      <c r="F8" s="54">
        <v>13206.966</v>
      </c>
      <c r="G8" s="54">
        <v>241</v>
      </c>
      <c r="H8" s="54">
        <v>74135.694000000003</v>
      </c>
      <c r="I8" s="54">
        <v>31</v>
      </c>
      <c r="J8" s="54">
        <v>56723.197999999997</v>
      </c>
      <c r="K8" s="54">
        <f t="shared" si="0"/>
        <v>610</v>
      </c>
      <c r="L8" s="54">
        <f t="shared" si="0"/>
        <v>144065.85800000001</v>
      </c>
      <c r="M8" s="50"/>
      <c r="N8" s="54">
        <v>15</v>
      </c>
      <c r="O8" s="54">
        <v>10566.995000000001</v>
      </c>
      <c r="P8" s="50"/>
      <c r="Q8" s="54">
        <f>SUM(B8+K8+N8)</f>
        <v>6538</v>
      </c>
      <c r="R8" s="54">
        <f>C8+L8+O8</f>
        <v>202227.565</v>
      </c>
      <c r="S8" s="50"/>
      <c r="T8" s="93">
        <v>6538</v>
      </c>
      <c r="U8" s="94">
        <v>202227.565</v>
      </c>
      <c r="V8" s="50"/>
      <c r="W8" s="150">
        <f t="shared" si="1"/>
        <v>0</v>
      </c>
      <c r="X8" s="94">
        <f t="shared" si="1"/>
        <v>0</v>
      </c>
    </row>
    <row r="9" spans="1:24" s="27" customFormat="1" ht="13.95" customHeight="1" x14ac:dyDescent="0.25">
      <c r="A9" s="53">
        <v>2014</v>
      </c>
      <c r="B9" s="54">
        <v>6244</v>
      </c>
      <c r="C9" s="55">
        <v>50953.319000000003</v>
      </c>
      <c r="D9" s="50"/>
      <c r="E9" s="54">
        <v>128</v>
      </c>
      <c r="F9" s="54">
        <v>4456.54</v>
      </c>
      <c r="G9" s="54">
        <v>119</v>
      </c>
      <c r="H9" s="54">
        <v>42641.601999999999</v>
      </c>
      <c r="I9" s="54">
        <v>16</v>
      </c>
      <c r="J9" s="54">
        <v>72324.475999999995</v>
      </c>
      <c r="K9" s="54">
        <f t="shared" si="0"/>
        <v>263</v>
      </c>
      <c r="L9" s="54">
        <f t="shared" si="0"/>
        <v>119422.61799999999</v>
      </c>
      <c r="M9" s="50"/>
      <c r="N9" s="54">
        <v>12</v>
      </c>
      <c r="O9" s="54">
        <v>77016.664999999994</v>
      </c>
      <c r="P9" s="50"/>
      <c r="Q9" s="54">
        <f>SUM(B9+K9+N9)</f>
        <v>6519</v>
      </c>
      <c r="R9" s="54">
        <f>C9+L9+O9</f>
        <v>247392.60199999996</v>
      </c>
      <c r="S9" s="50"/>
      <c r="T9" s="93">
        <v>6519</v>
      </c>
      <c r="U9" s="94">
        <v>247392.60200000001</v>
      </c>
      <c r="V9" s="50"/>
      <c r="W9" s="150">
        <f t="shared" si="1"/>
        <v>0</v>
      </c>
      <c r="X9" s="94">
        <f t="shared" si="1"/>
        <v>-5.8207660913467407E-11</v>
      </c>
    </row>
    <row r="10" spans="1:24" s="52" customFormat="1" ht="14.4" customHeight="1" x14ac:dyDescent="0.25">
      <c r="A10" s="171" t="s">
        <v>49</v>
      </c>
      <c r="B10" s="86">
        <v>1550</v>
      </c>
      <c r="C10" s="88">
        <v>12420.919</v>
      </c>
      <c r="D10" s="66"/>
      <c r="E10" s="86">
        <v>29</v>
      </c>
      <c r="F10" s="86">
        <v>1051.42</v>
      </c>
      <c r="G10" s="86">
        <v>21</v>
      </c>
      <c r="H10" s="86">
        <v>6798.98</v>
      </c>
      <c r="I10" s="86">
        <v>1</v>
      </c>
      <c r="J10" s="86">
        <v>2376</v>
      </c>
      <c r="K10" s="86">
        <f t="shared" ref="K10:L13" si="2">SUM(E10+G10+I10)</f>
        <v>51</v>
      </c>
      <c r="L10" s="86">
        <f t="shared" si="2"/>
        <v>10226.4</v>
      </c>
      <c r="M10" s="66"/>
      <c r="N10" s="86">
        <v>0</v>
      </c>
      <c r="O10" s="86">
        <v>0</v>
      </c>
      <c r="P10" s="66"/>
      <c r="Q10" s="86">
        <f t="shared" ref="Q10:R11" si="3">SUM(B10+K10+N10)</f>
        <v>1601</v>
      </c>
      <c r="R10" s="86">
        <f t="shared" si="3"/>
        <v>22647.319</v>
      </c>
      <c r="S10" s="66"/>
      <c r="T10" s="157">
        <v>1601</v>
      </c>
      <c r="U10" s="158">
        <v>22647.319</v>
      </c>
      <c r="V10" s="66"/>
      <c r="W10" s="157">
        <f t="shared" si="1"/>
        <v>0</v>
      </c>
      <c r="X10" s="158">
        <f t="shared" si="1"/>
        <v>0</v>
      </c>
    </row>
    <row r="11" spans="1:24" s="52" customFormat="1" ht="14.4" x14ac:dyDescent="0.25">
      <c r="A11" s="172" t="s">
        <v>105</v>
      </c>
      <c r="B11" s="154">
        <v>81</v>
      </c>
      <c r="C11" s="155">
        <v>661.13</v>
      </c>
      <c r="D11" s="66"/>
      <c r="E11" s="154">
        <v>4</v>
      </c>
      <c r="F11" s="154">
        <v>213.58</v>
      </c>
      <c r="G11" s="154">
        <v>4</v>
      </c>
      <c r="H11" s="154">
        <v>2113.1849999999999</v>
      </c>
      <c r="I11" s="154">
        <v>0</v>
      </c>
      <c r="J11" s="154">
        <v>0</v>
      </c>
      <c r="K11" s="154">
        <f t="shared" si="2"/>
        <v>8</v>
      </c>
      <c r="L11" s="154">
        <f t="shared" si="2"/>
        <v>2326.7649999999999</v>
      </c>
      <c r="M11" s="66"/>
      <c r="N11" s="154">
        <v>0</v>
      </c>
      <c r="O11" s="154">
        <v>0</v>
      </c>
      <c r="P11" s="66"/>
      <c r="Q11" s="154">
        <f t="shared" si="3"/>
        <v>89</v>
      </c>
      <c r="R11" s="154">
        <f t="shared" si="3"/>
        <v>2987.895</v>
      </c>
      <c r="S11" s="66"/>
      <c r="T11" s="159">
        <v>84</v>
      </c>
      <c r="U11" s="160">
        <v>2883.4349999999999</v>
      </c>
      <c r="V11" s="66"/>
      <c r="W11" s="159">
        <f t="shared" si="1"/>
        <v>5</v>
      </c>
      <c r="X11" s="161">
        <f t="shared" si="1"/>
        <v>104.46000000000004</v>
      </c>
    </row>
    <row r="12" spans="1:24" s="27" customFormat="1" ht="15.9" customHeight="1" x14ac:dyDescent="0.25">
      <c r="A12" s="28">
        <v>2015</v>
      </c>
      <c r="B12" s="29">
        <v>12530</v>
      </c>
      <c r="C12" s="48">
        <v>99263.69</v>
      </c>
      <c r="D12" s="67"/>
      <c r="E12" s="29">
        <v>116</v>
      </c>
      <c r="F12" s="26">
        <v>3686.29</v>
      </c>
      <c r="G12" s="29">
        <v>81</v>
      </c>
      <c r="H12" s="26">
        <v>25001.18</v>
      </c>
      <c r="I12" s="29">
        <v>7</v>
      </c>
      <c r="J12" s="26">
        <v>21629.63</v>
      </c>
      <c r="K12" s="26">
        <f t="shared" si="2"/>
        <v>204</v>
      </c>
      <c r="L12" s="26">
        <f t="shared" si="2"/>
        <v>50317.100000000006</v>
      </c>
      <c r="M12" s="67"/>
      <c r="N12" s="29">
        <v>8</v>
      </c>
      <c r="O12" s="26">
        <v>41683.64</v>
      </c>
      <c r="P12" s="67"/>
      <c r="Q12" s="26">
        <f>SUM(B12+K12+N12)</f>
        <v>12742</v>
      </c>
      <c r="R12" s="26">
        <f>SUM(C12+L12+O12)</f>
        <v>191264.43</v>
      </c>
      <c r="S12" s="67"/>
      <c r="T12" s="162">
        <v>12638</v>
      </c>
      <c r="U12" s="163">
        <v>190503.45</v>
      </c>
      <c r="V12" s="67"/>
      <c r="W12" s="164">
        <f t="shared" si="1"/>
        <v>104</v>
      </c>
      <c r="X12" s="163">
        <f t="shared" si="1"/>
        <v>760.97999999998137</v>
      </c>
    </row>
    <row r="13" spans="1:24" s="27" customFormat="1" ht="15.9" customHeight="1" x14ac:dyDescent="0.25">
      <c r="A13" s="28">
        <v>2016</v>
      </c>
      <c r="B13" s="29">
        <v>15225</v>
      </c>
      <c r="C13" s="48">
        <v>124461.21</v>
      </c>
      <c r="D13" s="67"/>
      <c r="E13" s="29">
        <v>126</v>
      </c>
      <c r="F13" s="26">
        <v>3540.48</v>
      </c>
      <c r="G13" s="30">
        <v>62</v>
      </c>
      <c r="H13" s="26">
        <v>20428.669999999998</v>
      </c>
      <c r="I13" s="30">
        <v>7</v>
      </c>
      <c r="J13" s="26">
        <v>14945.67</v>
      </c>
      <c r="K13" s="26">
        <f t="shared" si="2"/>
        <v>195</v>
      </c>
      <c r="L13" s="26">
        <f t="shared" si="2"/>
        <v>38914.82</v>
      </c>
      <c r="M13" s="67"/>
      <c r="N13" s="29">
        <v>16</v>
      </c>
      <c r="O13" s="26">
        <v>98819.85</v>
      </c>
      <c r="P13" s="67"/>
      <c r="Q13" s="26">
        <f>SUM(B13+K13+N13)</f>
        <v>15436</v>
      </c>
      <c r="R13" s="26">
        <f>SUM(C13+L13+O13)</f>
        <v>262195.88</v>
      </c>
      <c r="S13" s="67"/>
      <c r="T13" s="162">
        <v>13245</v>
      </c>
      <c r="U13" s="156">
        <v>235643.91</v>
      </c>
      <c r="V13" s="67"/>
      <c r="W13" s="164">
        <f t="shared" si="1"/>
        <v>2191</v>
      </c>
      <c r="X13" s="163">
        <f t="shared" si="1"/>
        <v>26551.97</v>
      </c>
    </row>
    <row r="14" spans="1:24" s="9" customFormat="1" ht="3.6" customHeight="1" x14ac:dyDescent="0.3">
      <c r="A14" s="11"/>
      <c r="B14" s="15"/>
      <c r="C14" s="16"/>
      <c r="D14" s="68"/>
      <c r="E14" s="17"/>
      <c r="F14" s="18">
        <v>0</v>
      </c>
      <c r="G14" s="17"/>
      <c r="H14" s="18"/>
      <c r="I14" s="18"/>
      <c r="J14" s="18"/>
      <c r="K14" s="15"/>
      <c r="L14" s="16"/>
      <c r="M14" s="68"/>
      <c r="N14" s="15"/>
      <c r="O14" s="16"/>
      <c r="P14" s="68"/>
      <c r="Q14" s="15"/>
      <c r="R14" s="218"/>
      <c r="S14" s="68"/>
      <c r="T14" s="91"/>
      <c r="U14" s="219"/>
      <c r="V14" s="68"/>
      <c r="W14" s="151"/>
      <c r="X14" s="82"/>
    </row>
    <row r="15" spans="1:24" ht="18.600000000000001" customHeight="1" x14ac:dyDescent="0.3">
      <c r="A15" s="14" t="s">
        <v>1</v>
      </c>
      <c r="B15" s="19">
        <f>SUM(B6:B13)</f>
        <v>57030</v>
      </c>
      <c r="C15" s="19">
        <f>SUM(C6:C13)</f>
        <v>460790.84700000001</v>
      </c>
      <c r="D15" s="69"/>
      <c r="E15" s="19">
        <f>SUM(E6:E13)</f>
        <v>3211</v>
      </c>
      <c r="F15" s="19">
        <f>SUM(F6:F13)</f>
        <v>100064.62299999998</v>
      </c>
      <c r="G15" s="19">
        <f t="shared" ref="G15:L15" si="4">SUM(G6:G13)</f>
        <v>1689</v>
      </c>
      <c r="H15" s="19">
        <f t="shared" si="4"/>
        <v>517018.36399999994</v>
      </c>
      <c r="I15" s="19">
        <f t="shared" si="4"/>
        <v>172</v>
      </c>
      <c r="J15" s="19">
        <f t="shared" si="4"/>
        <v>382947.96399999998</v>
      </c>
      <c r="K15" s="19">
        <f t="shared" si="4"/>
        <v>5072</v>
      </c>
      <c r="L15" s="19">
        <f t="shared" si="4"/>
        <v>1000030.9509999999</v>
      </c>
      <c r="M15" s="69"/>
      <c r="N15" s="19">
        <f>SUM(N6:N13)</f>
        <v>148</v>
      </c>
      <c r="O15" s="19">
        <f>SUM(O6:O13)</f>
        <v>450006.88500000001</v>
      </c>
      <c r="P15" s="69"/>
      <c r="Q15" s="22">
        <f>SUM(Q6:Q13)</f>
        <v>62250</v>
      </c>
      <c r="R15" s="47">
        <f>SUM(R6:R13)</f>
        <v>1910828.6829999997</v>
      </c>
      <c r="S15" s="69"/>
      <c r="T15" s="165">
        <f>SUM(T6:T13)</f>
        <v>59950</v>
      </c>
      <c r="U15" s="166">
        <f>SUM(U6:U13)</f>
        <v>1883411.2729999998</v>
      </c>
      <c r="V15" s="69"/>
      <c r="W15" s="167">
        <f>SUM(Q15-T15)</f>
        <v>2300</v>
      </c>
      <c r="X15" s="166">
        <f>SUM(R15-U15)</f>
        <v>27417.409999999916</v>
      </c>
    </row>
    <row r="16" spans="1:24" s="9" customFormat="1" ht="3.6" customHeight="1" x14ac:dyDescent="0.3">
      <c r="A16" s="11"/>
      <c r="B16" s="15"/>
      <c r="C16" s="16"/>
      <c r="D16" s="68"/>
      <c r="E16" s="17"/>
      <c r="F16" s="18"/>
      <c r="G16" s="17"/>
      <c r="H16" s="18"/>
      <c r="I16" s="18"/>
      <c r="J16" s="18"/>
      <c r="K16" s="15"/>
      <c r="L16" s="16"/>
      <c r="M16" s="68"/>
      <c r="N16" s="15"/>
      <c r="O16" s="16"/>
      <c r="P16" s="68"/>
      <c r="Q16" s="15"/>
      <c r="R16" s="218"/>
      <c r="S16" s="68"/>
      <c r="T16" s="91"/>
      <c r="U16" s="219"/>
      <c r="V16" s="68"/>
      <c r="W16" s="151"/>
      <c r="X16" s="82"/>
    </row>
    <row r="17" spans="1:24" s="9" customFormat="1" ht="14.4" customHeight="1" x14ac:dyDescent="0.3">
      <c r="A17" s="11"/>
      <c r="B17" s="15"/>
      <c r="C17" s="16"/>
      <c r="D17" s="68"/>
      <c r="E17" s="17"/>
      <c r="F17" s="18"/>
      <c r="G17" s="17"/>
      <c r="H17" s="18"/>
      <c r="I17" s="18"/>
      <c r="J17" s="18"/>
      <c r="K17" s="253" t="s">
        <v>38</v>
      </c>
      <c r="L17" s="253"/>
      <c r="M17" s="253"/>
      <c r="N17" s="253"/>
      <c r="O17" s="253"/>
      <c r="P17" s="72"/>
      <c r="Q17" s="87">
        <v>559</v>
      </c>
      <c r="R17" s="87">
        <v>7112.2154</v>
      </c>
      <c r="S17" s="72"/>
      <c r="T17" s="170">
        <v>898</v>
      </c>
      <c r="U17" s="89">
        <v>14259.95</v>
      </c>
      <c r="V17" s="72"/>
      <c r="W17" s="212">
        <f>SUM(Q17-T17)</f>
        <v>-339</v>
      </c>
      <c r="X17" s="213">
        <f>SUM(R17-U17)</f>
        <v>-7147.7346000000007</v>
      </c>
    </row>
    <row r="18" spans="1:24" s="4" customFormat="1" ht="4.2" customHeight="1" x14ac:dyDescent="0.3">
      <c r="A18" s="21"/>
      <c r="B18" s="23"/>
      <c r="C18" s="24"/>
      <c r="D18" s="69"/>
      <c r="E18" s="23"/>
      <c r="F18" s="24"/>
      <c r="G18" s="23"/>
      <c r="H18" s="24"/>
      <c r="I18" s="20"/>
      <c r="J18" s="24"/>
      <c r="K18" s="23"/>
      <c r="L18" s="24"/>
      <c r="M18" s="69"/>
      <c r="O18" s="220"/>
      <c r="P18" s="220"/>
      <c r="Q18" s="220"/>
      <c r="R18" s="220"/>
      <c r="S18" s="220"/>
      <c r="T18" s="220"/>
      <c r="U18" s="220"/>
      <c r="V18" s="220"/>
      <c r="W18" s="152"/>
      <c r="X18" s="153"/>
    </row>
    <row r="19" spans="1:24" s="4" customFormat="1" ht="13.8" customHeight="1" x14ac:dyDescent="0.3">
      <c r="A19" s="124"/>
      <c r="B19" s="124"/>
      <c r="C19" s="24"/>
      <c r="D19" s="69"/>
      <c r="E19" s="23"/>
      <c r="F19" s="24"/>
      <c r="G19" s="23"/>
      <c r="H19" s="24"/>
      <c r="I19" s="20"/>
      <c r="J19" s="24"/>
      <c r="K19" s="251" t="s">
        <v>30</v>
      </c>
      <c r="L19" s="251"/>
      <c r="M19" s="251"/>
      <c r="N19" s="251"/>
      <c r="O19" s="251"/>
      <c r="P19" s="72"/>
      <c r="Q19" s="51">
        <f>SUM(Q15+Q17)</f>
        <v>62809</v>
      </c>
      <c r="R19" s="51">
        <f>SUM(R15+R17)</f>
        <v>1917940.8983999998</v>
      </c>
      <c r="S19" s="72"/>
      <c r="T19" s="168">
        <f>SUM(T15+T17)</f>
        <v>60848</v>
      </c>
      <c r="U19" s="169">
        <f>SUM(U15+U17)</f>
        <v>1897671.2229999998</v>
      </c>
      <c r="V19" s="72"/>
      <c r="W19" s="212">
        <f>SUM(Q19-T19)</f>
        <v>1961</v>
      </c>
      <c r="X19" s="213">
        <f>SUM(R19-U19)</f>
        <v>20269.675400000066</v>
      </c>
    </row>
    <row r="20" spans="1:24" s="4" customFormat="1" ht="14.4" x14ac:dyDescent="0.25">
      <c r="A20" s="56"/>
      <c r="B20" s="56"/>
      <c r="C20" s="56"/>
      <c r="D20" s="56"/>
      <c r="E20" s="56"/>
      <c r="F20" s="56"/>
      <c r="G20" s="56"/>
      <c r="H20" s="56"/>
      <c r="I20" s="56"/>
      <c r="J20" s="49"/>
      <c r="K20" s="49"/>
      <c r="L20" s="49"/>
      <c r="M20" s="49"/>
      <c r="N20" s="49"/>
      <c r="O20" s="49"/>
      <c r="P20" s="49"/>
      <c r="Q20" s="49"/>
      <c r="R20" s="49"/>
      <c r="S20" s="49"/>
      <c r="T20" s="49"/>
      <c r="V20" s="49"/>
    </row>
    <row r="21" spans="1:24" ht="14.4" customHeight="1" x14ac:dyDescent="0.25">
      <c r="A21" s="250" t="s">
        <v>116</v>
      </c>
      <c r="B21" s="250"/>
      <c r="C21" s="250"/>
      <c r="D21" s="250"/>
      <c r="E21" s="250"/>
      <c r="F21" s="250"/>
      <c r="G21" s="250"/>
      <c r="H21" s="250"/>
      <c r="I21" s="250"/>
      <c r="J21" s="250"/>
      <c r="K21" s="250"/>
      <c r="L21" s="4"/>
      <c r="N21" s="127"/>
      <c r="O21" s="127"/>
      <c r="Q21" s="216"/>
      <c r="R21" s="217"/>
      <c r="T21" s="123"/>
      <c r="U21" s="84"/>
      <c r="W21" s="84"/>
      <c r="X21" s="84"/>
    </row>
    <row r="22" spans="1:24" s="4" customFormat="1" ht="3" customHeight="1" x14ac:dyDescent="0.25">
      <c r="A22" s="56"/>
      <c r="B22" s="56"/>
      <c r="C22" s="56"/>
      <c r="D22" s="56"/>
      <c r="E22" s="56"/>
      <c r="F22" s="56"/>
      <c r="G22" s="56"/>
      <c r="H22" s="56"/>
      <c r="I22" s="56"/>
      <c r="J22" s="49"/>
      <c r="K22" s="49"/>
      <c r="L22" s="49"/>
      <c r="M22" s="49"/>
      <c r="N22" s="49"/>
      <c r="O22" s="49"/>
      <c r="P22" s="49"/>
      <c r="Q22" s="49"/>
      <c r="R22" s="49"/>
      <c r="S22" s="49"/>
      <c r="T22" s="49"/>
      <c r="V22" s="49"/>
    </row>
    <row r="23" spans="1:24" ht="14.4" customHeight="1" x14ac:dyDescent="0.25">
      <c r="A23" s="243" t="s">
        <v>115</v>
      </c>
      <c r="B23" s="243"/>
      <c r="C23" s="243"/>
      <c r="D23" s="243"/>
      <c r="E23" s="243"/>
      <c r="F23" s="243"/>
      <c r="G23" s="243"/>
      <c r="H23" s="243"/>
      <c r="I23" s="243"/>
      <c r="J23" s="243"/>
      <c r="K23" s="243"/>
      <c r="L23" s="49"/>
      <c r="M23" s="71"/>
      <c r="N23" s="49"/>
      <c r="O23" s="49"/>
      <c r="P23" s="71"/>
      <c r="Q23" s="49"/>
      <c r="R23" s="207"/>
      <c r="S23" s="71"/>
      <c r="T23" s="209"/>
      <c r="V23" s="71"/>
      <c r="W23" s="84"/>
      <c r="X23" s="84"/>
    </row>
    <row r="24" spans="1:24" ht="3" customHeight="1" x14ac:dyDescent="0.25">
      <c r="A24" s="56"/>
      <c r="B24" s="56"/>
      <c r="C24" s="56"/>
      <c r="D24" s="56"/>
      <c r="E24" s="56"/>
      <c r="F24" s="56"/>
      <c r="G24" s="56"/>
      <c r="H24" s="56"/>
      <c r="I24" s="56"/>
      <c r="J24" s="49"/>
      <c r="K24" s="49"/>
      <c r="L24" s="49"/>
      <c r="M24" s="71"/>
      <c r="N24" s="49"/>
      <c r="O24" s="49"/>
      <c r="P24" s="71"/>
      <c r="Q24" s="49"/>
      <c r="R24" s="207"/>
      <c r="S24" s="71"/>
      <c r="T24" s="71"/>
      <c r="V24" s="71"/>
    </row>
    <row r="25" spans="1:24" ht="14.4" customHeight="1" x14ac:dyDescent="0.25">
      <c r="A25" s="244" t="s">
        <v>114</v>
      </c>
      <c r="B25" s="244"/>
      <c r="C25" s="244"/>
      <c r="D25" s="244"/>
      <c r="E25" s="244"/>
      <c r="F25" s="244"/>
      <c r="G25" s="244"/>
      <c r="H25" s="244"/>
      <c r="I25" s="244"/>
      <c r="J25" s="244"/>
      <c r="K25" s="244"/>
      <c r="L25" s="4"/>
      <c r="N25" s="211"/>
      <c r="O25" s="4"/>
      <c r="Q25" s="4"/>
      <c r="R25" s="208"/>
      <c r="U25" s="84"/>
    </row>
    <row r="26" spans="1:24" ht="1.95" customHeight="1" x14ac:dyDescent="0.25">
      <c r="A26" s="56"/>
      <c r="B26" s="56"/>
      <c r="C26" s="56"/>
      <c r="D26" s="70"/>
      <c r="E26" s="56"/>
      <c r="F26" s="56"/>
      <c r="G26" s="56"/>
      <c r="H26" s="56"/>
      <c r="I26" s="56"/>
      <c r="J26" s="49"/>
      <c r="K26" s="49"/>
      <c r="L26" s="49"/>
      <c r="M26" s="71"/>
      <c r="N26" s="49"/>
      <c r="O26" s="49"/>
      <c r="P26" s="71"/>
      <c r="Q26" s="49"/>
      <c r="R26" s="49"/>
      <c r="S26" s="71"/>
      <c r="T26" s="71"/>
      <c r="V26" s="71"/>
    </row>
    <row r="27" spans="1:24" ht="14.4" customHeight="1" x14ac:dyDescent="0.25">
      <c r="A27" s="245" t="s">
        <v>117</v>
      </c>
      <c r="B27" s="245"/>
      <c r="C27" s="245"/>
      <c r="D27" s="245"/>
      <c r="E27" s="245"/>
      <c r="F27" s="245"/>
      <c r="G27" s="245"/>
      <c r="H27" s="245"/>
      <c r="I27" s="245"/>
      <c r="J27" s="245"/>
      <c r="K27" s="245"/>
      <c r="L27" s="24"/>
      <c r="M27" s="69"/>
      <c r="N27" s="23"/>
      <c r="O27" s="24"/>
      <c r="P27" s="69"/>
      <c r="Q27" s="23"/>
      <c r="R27" s="24"/>
      <c r="S27" s="69"/>
      <c r="T27" s="210"/>
      <c r="U27" s="83"/>
      <c r="V27" s="69"/>
    </row>
    <row r="28" spans="1:24" ht="1.95" customHeight="1" x14ac:dyDescent="0.25">
      <c r="A28" s="56"/>
      <c r="B28" s="56"/>
      <c r="C28" s="56"/>
      <c r="D28" s="70"/>
      <c r="E28" s="56"/>
      <c r="F28" s="56"/>
      <c r="G28" s="56"/>
      <c r="H28" s="56"/>
      <c r="I28" s="56"/>
      <c r="J28" s="49"/>
      <c r="K28" s="49"/>
      <c r="L28" s="49"/>
      <c r="M28" s="71"/>
      <c r="N28" s="49"/>
      <c r="O28" s="49"/>
      <c r="P28" s="71"/>
      <c r="Q28" s="49"/>
      <c r="R28" s="49"/>
      <c r="S28" s="71"/>
      <c r="T28" s="71"/>
      <c r="V28" s="71"/>
    </row>
    <row r="29" spans="1:24" ht="14.4" x14ac:dyDescent="0.25">
      <c r="A29" s="246" t="s">
        <v>118</v>
      </c>
      <c r="B29" s="246"/>
      <c r="C29" s="246"/>
      <c r="D29" s="246"/>
      <c r="E29" s="246"/>
      <c r="F29" s="246"/>
      <c r="G29" s="246"/>
      <c r="H29" s="246"/>
      <c r="I29" s="246"/>
      <c r="J29" s="246"/>
      <c r="K29" s="246"/>
      <c r="O29" s="84"/>
      <c r="Q29" s="84"/>
    </row>
    <row r="31" spans="1:24" x14ac:dyDescent="0.25">
      <c r="E31" s="173"/>
    </row>
  </sheetData>
  <mergeCells count="20">
    <mergeCell ref="A1:R1"/>
    <mergeCell ref="K17:O17"/>
    <mergeCell ref="B3:C4"/>
    <mergeCell ref="E3:F3"/>
    <mergeCell ref="G3:H4"/>
    <mergeCell ref="K3:L3"/>
    <mergeCell ref="N3:O4"/>
    <mergeCell ref="I3:J3"/>
    <mergeCell ref="I4:J4"/>
    <mergeCell ref="Q3:R4"/>
    <mergeCell ref="E4:F4"/>
    <mergeCell ref="K4:L4"/>
    <mergeCell ref="A23:K23"/>
    <mergeCell ref="A25:K25"/>
    <mergeCell ref="A27:K27"/>
    <mergeCell ref="A29:K29"/>
    <mergeCell ref="W2:X4"/>
    <mergeCell ref="T2:U4"/>
    <mergeCell ref="A21:K21"/>
    <mergeCell ref="K19:O19"/>
  </mergeCells>
  <printOptions horizontalCentered="1" verticalCentered="1"/>
  <pageMargins left="0.45" right="0.45" top="0.25" bottom="0.52" header="0.24" footer="0.24"/>
  <pageSetup scale="50" orientation="landscape" r:id="rId1"/>
  <headerFooter alignWithMargins="0">
    <oddFooter>&amp;LNew Jersey Board of Public Utilities,  Office of Clean Energy&amp;RNew Jersey's Clean Energy Program&amp;XTM</oddFooter>
  </headerFooter>
  <ignoredErrors>
    <ignoredError sqref="F1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workbookViewId="0">
      <selection sqref="A1:R1"/>
    </sheetView>
  </sheetViews>
  <sheetFormatPr defaultColWidth="10.33203125" defaultRowHeight="13.8" x14ac:dyDescent="0.25"/>
  <cols>
    <col min="1" max="1" width="9.109375" style="1" customWidth="1"/>
    <col min="2" max="2" width="9.109375" style="179" customWidth="1"/>
    <col min="3" max="3" width="12.88671875" style="1" bestFit="1" customWidth="1"/>
    <col min="4" max="4" width="0.88671875" style="10"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10" customWidth="1"/>
    <col min="14" max="14" width="10.6640625" style="1" customWidth="1"/>
    <col min="15" max="15" width="14.6640625" style="1" customWidth="1"/>
    <col min="16" max="16" width="0.88671875" style="10" customWidth="1"/>
    <col min="17" max="17" width="11.33203125" style="1" customWidth="1"/>
    <col min="18" max="18" width="13.44140625" style="1" customWidth="1"/>
    <col min="19" max="19" width="2" style="1" customWidth="1"/>
    <col min="20" max="20" width="10.33203125" style="1" customWidth="1"/>
    <col min="21" max="21" width="11.88671875" style="1" customWidth="1"/>
    <col min="22" max="22" width="2" style="1" customWidth="1"/>
    <col min="23" max="23" width="10.88671875" style="1" bestFit="1" customWidth="1"/>
    <col min="24" max="24" width="13.109375" style="1" bestFit="1" customWidth="1"/>
    <col min="25" max="16384" width="10.33203125" style="1"/>
  </cols>
  <sheetData>
    <row r="1" spans="1:24" ht="17.399999999999999" x14ac:dyDescent="0.3">
      <c r="A1" s="271" t="s">
        <v>122</v>
      </c>
      <c r="B1" s="271"/>
      <c r="C1" s="271"/>
      <c r="D1" s="271"/>
      <c r="E1" s="271"/>
      <c r="F1" s="271"/>
      <c r="G1" s="271"/>
      <c r="H1" s="271"/>
      <c r="I1" s="271"/>
      <c r="J1" s="271"/>
      <c r="K1" s="271"/>
      <c r="L1" s="271"/>
      <c r="M1" s="271"/>
      <c r="N1" s="271"/>
      <c r="O1" s="271"/>
      <c r="P1" s="271"/>
      <c r="Q1" s="271"/>
      <c r="R1" s="271"/>
    </row>
    <row r="2" spans="1:24" ht="15.6" x14ac:dyDescent="0.3">
      <c r="A2" s="180"/>
      <c r="B2" s="181"/>
      <c r="C2" s="180"/>
      <c r="E2" s="180"/>
      <c r="F2" s="180"/>
      <c r="G2" s="180"/>
      <c r="H2" s="180"/>
      <c r="I2" s="180"/>
      <c r="J2" s="180"/>
      <c r="K2" s="10"/>
      <c r="L2" s="10"/>
      <c r="N2" s="10"/>
      <c r="O2" s="10"/>
      <c r="Q2" s="10"/>
      <c r="R2" s="10"/>
      <c r="W2" s="285" t="s">
        <v>135</v>
      </c>
      <c r="X2" s="285"/>
    </row>
    <row r="3" spans="1:24" ht="15.6" customHeight="1" x14ac:dyDescent="0.3">
      <c r="A3" s="180"/>
      <c r="B3" s="272" t="s">
        <v>5</v>
      </c>
      <c r="C3" s="273"/>
      <c r="D3" s="64"/>
      <c r="E3" s="255" t="s">
        <v>10</v>
      </c>
      <c r="F3" s="256"/>
      <c r="G3" s="255" t="s">
        <v>10</v>
      </c>
      <c r="H3" s="256"/>
      <c r="I3" s="255" t="s">
        <v>10</v>
      </c>
      <c r="J3" s="256"/>
      <c r="K3" s="261" t="s">
        <v>10</v>
      </c>
      <c r="L3" s="262"/>
      <c r="M3" s="64"/>
      <c r="N3" s="276" t="s">
        <v>106</v>
      </c>
      <c r="O3" s="277"/>
      <c r="P3" s="64"/>
      <c r="Q3" s="280" t="s">
        <v>107</v>
      </c>
      <c r="R3" s="281"/>
      <c r="T3" s="284" t="s">
        <v>132</v>
      </c>
      <c r="U3" s="284"/>
      <c r="W3" s="285"/>
      <c r="X3" s="285"/>
    </row>
    <row r="4" spans="1:24" ht="13.95" customHeight="1" x14ac:dyDescent="0.25">
      <c r="A4" s="182"/>
      <c r="B4" s="274"/>
      <c r="C4" s="275"/>
      <c r="D4" s="64"/>
      <c r="E4" s="267" t="s">
        <v>108</v>
      </c>
      <c r="F4" s="268"/>
      <c r="G4" s="267" t="s">
        <v>109</v>
      </c>
      <c r="H4" s="268"/>
      <c r="I4" s="267" t="s">
        <v>110</v>
      </c>
      <c r="J4" s="268"/>
      <c r="K4" s="269" t="s">
        <v>1</v>
      </c>
      <c r="L4" s="270"/>
      <c r="M4" s="64"/>
      <c r="N4" s="278"/>
      <c r="O4" s="279"/>
      <c r="P4" s="64"/>
      <c r="Q4" s="282"/>
      <c r="R4" s="283"/>
      <c r="T4" s="284"/>
      <c r="U4" s="284"/>
      <c r="W4" s="285"/>
      <c r="X4" s="285"/>
    </row>
    <row r="5" spans="1:24" ht="27.6" x14ac:dyDescent="0.25">
      <c r="A5" s="5" t="s">
        <v>111</v>
      </c>
      <c r="B5" s="12" t="s">
        <v>9</v>
      </c>
      <c r="C5" s="12" t="s">
        <v>112</v>
      </c>
      <c r="D5" s="65"/>
      <c r="E5" s="7" t="s">
        <v>9</v>
      </c>
      <c r="F5" s="7" t="s">
        <v>112</v>
      </c>
      <c r="G5" s="7" t="s">
        <v>9</v>
      </c>
      <c r="H5" s="7" t="s">
        <v>112</v>
      </c>
      <c r="I5" s="7" t="s">
        <v>9</v>
      </c>
      <c r="J5" s="7" t="s">
        <v>112</v>
      </c>
      <c r="K5" s="12" t="s">
        <v>9</v>
      </c>
      <c r="L5" s="12" t="s">
        <v>112</v>
      </c>
      <c r="M5" s="65"/>
      <c r="N5" s="12" t="s">
        <v>9</v>
      </c>
      <c r="O5" s="12" t="s">
        <v>14</v>
      </c>
      <c r="P5" s="65"/>
      <c r="Q5" s="13" t="s">
        <v>8</v>
      </c>
      <c r="R5" s="13" t="s">
        <v>48</v>
      </c>
      <c r="T5" s="90" t="s">
        <v>8</v>
      </c>
      <c r="U5" s="90" t="s">
        <v>16</v>
      </c>
      <c r="W5" s="90" t="s">
        <v>8</v>
      </c>
      <c r="X5" s="90" t="s">
        <v>16</v>
      </c>
    </row>
    <row r="6" spans="1:24" ht="14.4" x14ac:dyDescent="0.3">
      <c r="A6" s="174">
        <v>42156</v>
      </c>
      <c r="B6" s="236">
        <v>1074</v>
      </c>
      <c r="C6" s="234">
        <v>8621.02</v>
      </c>
      <c r="D6" s="175"/>
      <c r="E6" s="237">
        <v>10</v>
      </c>
      <c r="F6" s="235">
        <v>261.22000000000003</v>
      </c>
      <c r="G6" s="238">
        <v>3</v>
      </c>
      <c r="H6" s="235">
        <v>1200.6600000000001</v>
      </c>
      <c r="I6" s="238">
        <v>1</v>
      </c>
      <c r="J6" s="235">
        <v>1589.87</v>
      </c>
      <c r="K6" s="239">
        <f t="shared" ref="K6:K20" si="0">SUM(E6+G6+I6)</f>
        <v>14</v>
      </c>
      <c r="L6" s="227">
        <f t="shared" ref="L6:L20" si="1">SUM(F6+H6+J6)</f>
        <v>3051.75</v>
      </c>
      <c r="M6" s="175"/>
      <c r="N6" s="239">
        <v>2</v>
      </c>
      <c r="O6" s="234">
        <v>5887.72</v>
      </c>
      <c r="P6" s="175"/>
      <c r="Q6" s="240">
        <f t="shared" ref="Q6:Q20" si="2">SUM(B6+K6+N6)</f>
        <v>1090</v>
      </c>
      <c r="R6" s="223">
        <f t="shared" ref="R6:R20" si="3">SUM(C6+L6+O6)</f>
        <v>17560.490000000002</v>
      </c>
      <c r="T6" s="229">
        <v>1081</v>
      </c>
      <c r="U6" s="221">
        <v>17508.689999999999</v>
      </c>
      <c r="W6" s="190">
        <f t="shared" ref="W6:X9" si="4">SUM(Q6-T6)</f>
        <v>9</v>
      </c>
      <c r="X6" s="221">
        <f t="shared" si="4"/>
        <v>51.80000000000291</v>
      </c>
    </row>
    <row r="7" spans="1:24" ht="14.4" x14ac:dyDescent="0.3">
      <c r="A7" s="174">
        <v>42186</v>
      </c>
      <c r="B7" s="236">
        <v>1481</v>
      </c>
      <c r="C7" s="234">
        <v>11878</v>
      </c>
      <c r="D7" s="175"/>
      <c r="E7" s="237">
        <v>10</v>
      </c>
      <c r="F7" s="235">
        <v>260.91000000000003</v>
      </c>
      <c r="G7" s="238">
        <v>15</v>
      </c>
      <c r="H7" s="235">
        <v>4527.88</v>
      </c>
      <c r="I7" s="238">
        <v>1</v>
      </c>
      <c r="J7" s="235">
        <v>3448.44</v>
      </c>
      <c r="K7" s="239">
        <f t="shared" si="0"/>
        <v>26</v>
      </c>
      <c r="L7" s="227">
        <f t="shared" si="1"/>
        <v>8237.23</v>
      </c>
      <c r="M7" s="175"/>
      <c r="N7" s="239">
        <v>0</v>
      </c>
      <c r="O7" s="234">
        <v>0</v>
      </c>
      <c r="P7" s="175"/>
      <c r="Q7" s="240">
        <f t="shared" si="2"/>
        <v>1507</v>
      </c>
      <c r="R7" s="223">
        <f t="shared" si="3"/>
        <v>20115.23</v>
      </c>
      <c r="T7" s="229">
        <v>1496</v>
      </c>
      <c r="U7" s="221">
        <v>20030.13</v>
      </c>
      <c r="W7" s="190">
        <f t="shared" si="4"/>
        <v>11</v>
      </c>
      <c r="X7" s="221">
        <f t="shared" si="4"/>
        <v>85.099999999998545</v>
      </c>
    </row>
    <row r="8" spans="1:24" ht="14.4" x14ac:dyDescent="0.3">
      <c r="A8" s="174">
        <v>42217</v>
      </c>
      <c r="B8" s="236">
        <v>1373</v>
      </c>
      <c r="C8" s="234">
        <v>10835.18</v>
      </c>
      <c r="D8" s="175"/>
      <c r="E8" s="237">
        <v>12</v>
      </c>
      <c r="F8" s="235">
        <v>410.26</v>
      </c>
      <c r="G8" s="238">
        <v>5</v>
      </c>
      <c r="H8" s="235">
        <v>947.96</v>
      </c>
      <c r="I8" s="238">
        <v>0</v>
      </c>
      <c r="J8" s="235">
        <v>0</v>
      </c>
      <c r="K8" s="239">
        <f t="shared" si="0"/>
        <v>17</v>
      </c>
      <c r="L8" s="227">
        <f t="shared" si="1"/>
        <v>1358.22</v>
      </c>
      <c r="M8" s="175"/>
      <c r="N8" s="239">
        <v>1</v>
      </c>
      <c r="O8" s="234">
        <v>9899.82</v>
      </c>
      <c r="P8" s="175"/>
      <c r="Q8" s="240">
        <f t="shared" si="2"/>
        <v>1391</v>
      </c>
      <c r="R8" s="223">
        <f t="shared" si="3"/>
        <v>22093.22</v>
      </c>
      <c r="T8" s="229">
        <v>1377</v>
      </c>
      <c r="U8" s="221">
        <v>21974.65</v>
      </c>
      <c r="W8" s="190">
        <f t="shared" si="4"/>
        <v>14</v>
      </c>
      <c r="X8" s="221">
        <f t="shared" si="4"/>
        <v>118.56999999999971</v>
      </c>
    </row>
    <row r="9" spans="1:24" ht="14.4" x14ac:dyDescent="0.3">
      <c r="A9" s="174">
        <v>42248</v>
      </c>
      <c r="B9" s="236">
        <v>1300</v>
      </c>
      <c r="C9" s="234">
        <v>10367.85</v>
      </c>
      <c r="D9" s="175"/>
      <c r="E9" s="237">
        <v>4</v>
      </c>
      <c r="F9" s="235">
        <v>112.99</v>
      </c>
      <c r="G9" s="238">
        <v>6</v>
      </c>
      <c r="H9" s="235">
        <v>1584.75</v>
      </c>
      <c r="I9" s="238">
        <v>0</v>
      </c>
      <c r="J9" s="235">
        <v>0</v>
      </c>
      <c r="K9" s="239">
        <f t="shared" si="0"/>
        <v>10</v>
      </c>
      <c r="L9" s="227">
        <f t="shared" si="1"/>
        <v>1697.74</v>
      </c>
      <c r="M9" s="175"/>
      <c r="N9" s="239">
        <v>1</v>
      </c>
      <c r="O9" s="234">
        <v>5992.03</v>
      </c>
      <c r="P9" s="175"/>
      <c r="Q9" s="240">
        <f t="shared" si="2"/>
        <v>1311</v>
      </c>
      <c r="R9" s="223">
        <f t="shared" si="3"/>
        <v>18057.62</v>
      </c>
      <c r="T9" s="229">
        <v>1288</v>
      </c>
      <c r="U9" s="221">
        <v>17881.78</v>
      </c>
      <c r="W9" s="190">
        <f t="shared" si="4"/>
        <v>23</v>
      </c>
      <c r="X9" s="221">
        <f t="shared" si="4"/>
        <v>175.84000000000015</v>
      </c>
    </row>
    <row r="10" spans="1:24" ht="14.4" x14ac:dyDescent="0.3">
      <c r="A10" s="174">
        <v>42278</v>
      </c>
      <c r="B10" s="236">
        <v>1230</v>
      </c>
      <c r="C10" s="234">
        <v>9831.5</v>
      </c>
      <c r="D10" s="175"/>
      <c r="E10" s="237">
        <v>13</v>
      </c>
      <c r="F10" s="235">
        <v>473.12</v>
      </c>
      <c r="G10" s="238">
        <v>8</v>
      </c>
      <c r="H10" s="235">
        <v>1377.49</v>
      </c>
      <c r="I10" s="238">
        <v>0</v>
      </c>
      <c r="J10" s="235">
        <v>0</v>
      </c>
      <c r="K10" s="239">
        <f t="shared" si="0"/>
        <v>21</v>
      </c>
      <c r="L10" s="227">
        <f t="shared" si="1"/>
        <v>1850.6100000000001</v>
      </c>
      <c r="M10" s="175"/>
      <c r="N10" s="239">
        <v>0</v>
      </c>
      <c r="O10" s="234">
        <v>0</v>
      </c>
      <c r="P10" s="175"/>
      <c r="Q10" s="240">
        <f t="shared" si="2"/>
        <v>1251</v>
      </c>
      <c r="R10" s="223">
        <f t="shared" si="3"/>
        <v>11682.11</v>
      </c>
      <c r="T10" s="229">
        <v>1241</v>
      </c>
      <c r="U10" s="221">
        <v>11613.1</v>
      </c>
      <c r="W10" s="190">
        <f t="shared" ref="W10:W22" si="5">SUM(Q10-T10)</f>
        <v>10</v>
      </c>
      <c r="X10" s="221">
        <f t="shared" ref="X10:X22" si="6">SUM(R10-U10)</f>
        <v>69.010000000000218</v>
      </c>
    </row>
    <row r="11" spans="1:24" ht="14.4" x14ac:dyDescent="0.3">
      <c r="A11" s="174">
        <v>42309</v>
      </c>
      <c r="B11" s="236">
        <v>911</v>
      </c>
      <c r="C11" s="234">
        <v>7018.77</v>
      </c>
      <c r="D11" s="175"/>
      <c r="E11" s="237">
        <v>11</v>
      </c>
      <c r="F11" s="235">
        <v>455.37</v>
      </c>
      <c r="G11" s="238">
        <v>6</v>
      </c>
      <c r="H11" s="235">
        <v>2452.4699999999998</v>
      </c>
      <c r="I11" s="238">
        <v>2</v>
      </c>
      <c r="J11" s="235">
        <v>3372.69</v>
      </c>
      <c r="K11" s="239">
        <f t="shared" si="0"/>
        <v>19</v>
      </c>
      <c r="L11" s="227">
        <f t="shared" si="1"/>
        <v>6280.53</v>
      </c>
      <c r="M11" s="175"/>
      <c r="N11" s="239">
        <v>0</v>
      </c>
      <c r="O11" s="234">
        <v>0</v>
      </c>
      <c r="P11" s="175"/>
      <c r="Q11" s="240">
        <f t="shared" si="2"/>
        <v>930</v>
      </c>
      <c r="R11" s="223">
        <f t="shared" si="3"/>
        <v>13299.3</v>
      </c>
      <c r="T11" s="229">
        <v>918</v>
      </c>
      <c r="U11" s="221">
        <v>13204.54</v>
      </c>
      <c r="W11" s="190">
        <f t="shared" si="5"/>
        <v>12</v>
      </c>
      <c r="X11" s="221">
        <f t="shared" si="6"/>
        <v>94.759999999998399</v>
      </c>
    </row>
    <row r="12" spans="1:24" ht="14.4" x14ac:dyDescent="0.3">
      <c r="A12" s="174">
        <v>42339</v>
      </c>
      <c r="B12" s="236">
        <v>1205</v>
      </c>
      <c r="C12" s="234">
        <v>9501.11</v>
      </c>
      <c r="D12" s="175"/>
      <c r="E12" s="237">
        <v>19</v>
      </c>
      <c r="F12" s="235">
        <v>697.63</v>
      </c>
      <c r="G12" s="238">
        <v>13</v>
      </c>
      <c r="H12" s="235">
        <v>4225.2700000000004</v>
      </c>
      <c r="I12" s="238">
        <v>2</v>
      </c>
      <c r="J12" s="235">
        <v>7260.2</v>
      </c>
      <c r="K12" s="239">
        <f t="shared" si="0"/>
        <v>34</v>
      </c>
      <c r="L12" s="227">
        <f t="shared" si="1"/>
        <v>12183.1</v>
      </c>
      <c r="M12" s="175"/>
      <c r="N12" s="239">
        <v>3</v>
      </c>
      <c r="O12" s="234">
        <v>13645.47</v>
      </c>
      <c r="P12" s="175"/>
      <c r="Q12" s="240">
        <f t="shared" si="2"/>
        <v>1242</v>
      </c>
      <c r="R12" s="223">
        <f t="shared" si="3"/>
        <v>35329.68</v>
      </c>
      <c r="T12" s="229">
        <v>1231</v>
      </c>
      <c r="U12" s="221">
        <v>35259.449999999997</v>
      </c>
      <c r="W12" s="190">
        <f t="shared" si="5"/>
        <v>11</v>
      </c>
      <c r="X12" s="221">
        <f t="shared" si="6"/>
        <v>70.230000000003201</v>
      </c>
    </row>
    <row r="13" spans="1:24" ht="14.4" x14ac:dyDescent="0.3">
      <c r="A13" s="174">
        <v>42370</v>
      </c>
      <c r="B13" s="236">
        <v>1222</v>
      </c>
      <c r="C13" s="234">
        <v>9843.34</v>
      </c>
      <c r="D13" s="175"/>
      <c r="E13" s="237">
        <v>8</v>
      </c>
      <c r="F13" s="235">
        <v>288.85000000000002</v>
      </c>
      <c r="G13" s="238">
        <v>4</v>
      </c>
      <c r="H13" s="235">
        <v>941.95</v>
      </c>
      <c r="I13" s="238">
        <v>0</v>
      </c>
      <c r="J13" s="235">
        <v>0</v>
      </c>
      <c r="K13" s="239">
        <f t="shared" si="0"/>
        <v>12</v>
      </c>
      <c r="L13" s="227">
        <f t="shared" si="1"/>
        <v>1230.8000000000002</v>
      </c>
      <c r="M13" s="175"/>
      <c r="N13" s="239">
        <v>2</v>
      </c>
      <c r="O13" s="234">
        <v>13808.06</v>
      </c>
      <c r="P13" s="175"/>
      <c r="Q13" s="240">
        <f t="shared" si="2"/>
        <v>1236</v>
      </c>
      <c r="R13" s="223">
        <f t="shared" si="3"/>
        <v>24882.199999999997</v>
      </c>
      <c r="T13" s="229">
        <v>1219</v>
      </c>
      <c r="U13" s="221">
        <v>24738.07</v>
      </c>
      <c r="W13" s="190">
        <f t="shared" si="5"/>
        <v>17</v>
      </c>
      <c r="X13" s="221">
        <f t="shared" si="6"/>
        <v>144.12999999999738</v>
      </c>
    </row>
    <row r="14" spans="1:24" ht="14.4" x14ac:dyDescent="0.3">
      <c r="A14" s="174">
        <v>42401</v>
      </c>
      <c r="B14" s="236">
        <v>1344</v>
      </c>
      <c r="C14" s="234">
        <v>10778.8</v>
      </c>
      <c r="D14" s="175"/>
      <c r="E14" s="237">
        <v>16</v>
      </c>
      <c r="F14" s="235">
        <v>318.20999999999998</v>
      </c>
      <c r="G14" s="238">
        <v>8</v>
      </c>
      <c r="H14" s="235">
        <v>2331.6999999999998</v>
      </c>
      <c r="I14" s="238">
        <v>0</v>
      </c>
      <c r="J14" s="235">
        <v>0</v>
      </c>
      <c r="K14" s="239">
        <f t="shared" si="0"/>
        <v>24</v>
      </c>
      <c r="L14" s="227">
        <f t="shared" si="1"/>
        <v>2649.91</v>
      </c>
      <c r="M14" s="175"/>
      <c r="N14" s="239">
        <v>2</v>
      </c>
      <c r="O14" s="234">
        <v>12343.29</v>
      </c>
      <c r="P14" s="175"/>
      <c r="Q14" s="240">
        <f t="shared" si="2"/>
        <v>1370</v>
      </c>
      <c r="R14" s="223">
        <f t="shared" si="3"/>
        <v>25772</v>
      </c>
      <c r="T14" s="229">
        <v>1350</v>
      </c>
      <c r="U14" s="221">
        <v>25612.92</v>
      </c>
      <c r="W14" s="190">
        <f t="shared" si="5"/>
        <v>20</v>
      </c>
      <c r="X14" s="221">
        <f t="shared" si="6"/>
        <v>159.08000000000175</v>
      </c>
    </row>
    <row r="15" spans="1:24" ht="14.4" x14ac:dyDescent="0.3">
      <c r="A15" s="174">
        <v>42430</v>
      </c>
      <c r="B15" s="236">
        <v>1693</v>
      </c>
      <c r="C15" s="234">
        <v>13880.37</v>
      </c>
      <c r="D15" s="175"/>
      <c r="E15" s="237">
        <v>17</v>
      </c>
      <c r="F15" s="235">
        <v>437.74</v>
      </c>
      <c r="G15" s="238">
        <v>9</v>
      </c>
      <c r="H15" s="235">
        <v>3637.43</v>
      </c>
      <c r="I15" s="238">
        <v>2</v>
      </c>
      <c r="J15" s="235">
        <v>3738.92</v>
      </c>
      <c r="K15" s="239">
        <f t="shared" si="0"/>
        <v>28</v>
      </c>
      <c r="L15" s="227">
        <f t="shared" si="1"/>
        <v>7814.09</v>
      </c>
      <c r="M15" s="175"/>
      <c r="N15" s="239">
        <v>2</v>
      </c>
      <c r="O15" s="234">
        <v>18727.509999999998</v>
      </c>
      <c r="P15" s="175"/>
      <c r="Q15" s="240">
        <f t="shared" si="2"/>
        <v>1723</v>
      </c>
      <c r="R15" s="223">
        <f t="shared" si="3"/>
        <v>40421.97</v>
      </c>
      <c r="T15" s="229">
        <v>1691</v>
      </c>
      <c r="U15" s="221">
        <v>40180.49</v>
      </c>
      <c r="W15" s="190">
        <f t="shared" si="5"/>
        <v>32</v>
      </c>
      <c r="X15" s="221">
        <f t="shared" si="6"/>
        <v>241.4800000000032</v>
      </c>
    </row>
    <row r="16" spans="1:24" ht="14.4" x14ac:dyDescent="0.3">
      <c r="A16" s="174">
        <v>42461</v>
      </c>
      <c r="B16" s="236">
        <v>1317</v>
      </c>
      <c r="C16" s="234">
        <v>11048.91</v>
      </c>
      <c r="D16" s="175"/>
      <c r="E16" s="237">
        <v>8</v>
      </c>
      <c r="F16" s="235">
        <v>259.10000000000002</v>
      </c>
      <c r="G16" s="238">
        <v>7</v>
      </c>
      <c r="H16" s="235">
        <v>2016.14</v>
      </c>
      <c r="I16" s="238">
        <v>1</v>
      </c>
      <c r="J16" s="235">
        <v>2673.6</v>
      </c>
      <c r="K16" s="239">
        <f t="shared" si="0"/>
        <v>16</v>
      </c>
      <c r="L16" s="227">
        <f t="shared" si="1"/>
        <v>4948.84</v>
      </c>
      <c r="M16" s="175"/>
      <c r="N16" s="239">
        <v>2</v>
      </c>
      <c r="O16" s="234">
        <v>19453.59</v>
      </c>
      <c r="P16" s="175"/>
      <c r="Q16" s="240">
        <f t="shared" si="2"/>
        <v>1335</v>
      </c>
      <c r="R16" s="223">
        <f t="shared" si="3"/>
        <v>35451.339999999997</v>
      </c>
      <c r="T16" s="229">
        <v>1280</v>
      </c>
      <c r="U16" s="221">
        <v>35027.03</v>
      </c>
      <c r="W16" s="190">
        <f t="shared" si="5"/>
        <v>55</v>
      </c>
      <c r="X16" s="221">
        <f t="shared" si="6"/>
        <v>424.30999999999767</v>
      </c>
    </row>
    <row r="17" spans="1:24" ht="14.4" x14ac:dyDescent="0.3">
      <c r="A17" s="174">
        <v>42491</v>
      </c>
      <c r="B17" s="236">
        <v>1846</v>
      </c>
      <c r="C17" s="234">
        <v>14985.37</v>
      </c>
      <c r="D17" s="175"/>
      <c r="E17" s="238">
        <v>16</v>
      </c>
      <c r="F17" s="235">
        <v>376.11</v>
      </c>
      <c r="G17" s="238">
        <v>7</v>
      </c>
      <c r="H17" s="235">
        <v>2510.86</v>
      </c>
      <c r="I17" s="238">
        <v>0</v>
      </c>
      <c r="J17" s="235">
        <v>0</v>
      </c>
      <c r="K17" s="239">
        <f t="shared" si="0"/>
        <v>23</v>
      </c>
      <c r="L17" s="227">
        <f t="shared" si="1"/>
        <v>2886.9700000000003</v>
      </c>
      <c r="M17" s="175"/>
      <c r="N17" s="239">
        <v>5</v>
      </c>
      <c r="O17" s="234">
        <v>23958.37</v>
      </c>
      <c r="P17" s="175"/>
      <c r="Q17" s="240">
        <f t="shared" si="2"/>
        <v>1874</v>
      </c>
      <c r="R17" s="223">
        <f t="shared" si="3"/>
        <v>41830.71</v>
      </c>
      <c r="T17" s="229">
        <v>1658</v>
      </c>
      <c r="U17" s="221">
        <v>40086.15</v>
      </c>
      <c r="W17" s="190">
        <f t="shared" si="5"/>
        <v>216</v>
      </c>
      <c r="X17" s="221">
        <f t="shared" si="6"/>
        <v>1744.5599999999977</v>
      </c>
    </row>
    <row r="18" spans="1:24" ht="14.4" x14ac:dyDescent="0.3">
      <c r="A18" s="174">
        <v>42522</v>
      </c>
      <c r="B18" s="236">
        <v>2151</v>
      </c>
      <c r="C18" s="234">
        <v>17606.599999999999</v>
      </c>
      <c r="D18" s="175"/>
      <c r="E18" s="237">
        <v>15</v>
      </c>
      <c r="F18" s="235">
        <v>365.36</v>
      </c>
      <c r="G18" s="238">
        <v>11</v>
      </c>
      <c r="H18" s="235">
        <v>4293.6499999999996</v>
      </c>
      <c r="I18" s="238">
        <v>0</v>
      </c>
      <c r="J18" s="235">
        <v>0</v>
      </c>
      <c r="K18" s="239">
        <f t="shared" si="0"/>
        <v>26</v>
      </c>
      <c r="L18" s="227">
        <f t="shared" si="1"/>
        <v>4659.0099999999993</v>
      </c>
      <c r="M18" s="175"/>
      <c r="N18" s="239">
        <v>1</v>
      </c>
      <c r="O18" s="234">
        <v>5992.03</v>
      </c>
      <c r="P18" s="175"/>
      <c r="Q18" s="240">
        <f t="shared" si="2"/>
        <v>2178</v>
      </c>
      <c r="R18" s="223">
        <f t="shared" si="3"/>
        <v>28257.639999999996</v>
      </c>
      <c r="T18" s="229">
        <v>2027</v>
      </c>
      <c r="U18" s="221">
        <v>26797.59</v>
      </c>
      <c r="W18" s="190">
        <f t="shared" si="5"/>
        <v>151</v>
      </c>
      <c r="X18" s="221">
        <f t="shared" si="6"/>
        <v>1460.0499999999956</v>
      </c>
    </row>
    <row r="19" spans="1:24" ht="14.4" x14ac:dyDescent="0.3">
      <c r="A19" s="174">
        <v>42552</v>
      </c>
      <c r="B19" s="236">
        <v>1625</v>
      </c>
      <c r="C19" s="234">
        <v>13404.57</v>
      </c>
      <c r="D19" s="175"/>
      <c r="E19" s="237">
        <v>18</v>
      </c>
      <c r="F19" s="235">
        <v>700.42</v>
      </c>
      <c r="G19" s="238">
        <v>5</v>
      </c>
      <c r="H19" s="235">
        <v>1953.82</v>
      </c>
      <c r="I19" s="238">
        <v>2</v>
      </c>
      <c r="J19" s="235">
        <v>2544.59</v>
      </c>
      <c r="K19" s="239">
        <f t="shared" si="0"/>
        <v>25</v>
      </c>
      <c r="L19" s="227">
        <f t="shared" si="1"/>
        <v>5198.83</v>
      </c>
      <c r="M19" s="175"/>
      <c r="N19" s="239">
        <v>0</v>
      </c>
      <c r="O19" s="234">
        <v>0</v>
      </c>
      <c r="P19" s="175"/>
      <c r="Q19" s="240">
        <f t="shared" si="2"/>
        <v>1650</v>
      </c>
      <c r="R19" s="223">
        <f t="shared" si="3"/>
        <v>18603.400000000001</v>
      </c>
      <c r="T19" s="229">
        <v>1429</v>
      </c>
      <c r="U19" s="221">
        <v>15206.03</v>
      </c>
      <c r="W19" s="190">
        <f t="shared" si="5"/>
        <v>221</v>
      </c>
      <c r="X19" s="221">
        <f t="shared" si="6"/>
        <v>3397.3700000000008</v>
      </c>
    </row>
    <row r="20" spans="1:24" ht="14.4" x14ac:dyDescent="0.3">
      <c r="A20" s="174">
        <v>42583</v>
      </c>
      <c r="B20" s="236">
        <v>1899</v>
      </c>
      <c r="C20" s="234">
        <v>15507.83</v>
      </c>
      <c r="D20" s="175"/>
      <c r="E20" s="237">
        <v>6</v>
      </c>
      <c r="F20" s="235">
        <v>206.58</v>
      </c>
      <c r="G20" s="238">
        <v>7</v>
      </c>
      <c r="H20" s="235">
        <v>1943.68</v>
      </c>
      <c r="I20" s="238">
        <v>0</v>
      </c>
      <c r="J20" s="235">
        <v>0</v>
      </c>
      <c r="K20" s="239">
        <f t="shared" si="0"/>
        <v>13</v>
      </c>
      <c r="L20" s="227">
        <f t="shared" si="1"/>
        <v>2150.2600000000002</v>
      </c>
      <c r="M20" s="175"/>
      <c r="N20" s="239">
        <v>0</v>
      </c>
      <c r="O20" s="234">
        <v>0</v>
      </c>
      <c r="P20" s="175"/>
      <c r="Q20" s="240">
        <f t="shared" si="2"/>
        <v>1912</v>
      </c>
      <c r="R20" s="223">
        <f t="shared" si="3"/>
        <v>17658.09</v>
      </c>
      <c r="T20" s="229">
        <v>1552</v>
      </c>
      <c r="U20" s="221">
        <v>14461.9</v>
      </c>
      <c r="W20" s="190">
        <f t="shared" si="5"/>
        <v>360</v>
      </c>
      <c r="X20" s="221">
        <f t="shared" si="6"/>
        <v>3196.1900000000005</v>
      </c>
    </row>
    <row r="21" spans="1:24" ht="14.4" x14ac:dyDescent="0.3">
      <c r="A21" s="174">
        <v>42614</v>
      </c>
      <c r="B21" s="236">
        <v>1210</v>
      </c>
      <c r="C21" s="234">
        <v>10175.86</v>
      </c>
      <c r="D21" s="175"/>
      <c r="E21" s="237">
        <v>12</v>
      </c>
      <c r="F21" s="235">
        <v>378.85</v>
      </c>
      <c r="G21" s="238">
        <v>3</v>
      </c>
      <c r="H21" s="235">
        <v>342.48</v>
      </c>
      <c r="I21" s="238">
        <v>1</v>
      </c>
      <c r="J21" s="235">
        <v>3968.96</v>
      </c>
      <c r="K21" s="239">
        <f t="shared" ref="K21:L21" si="7">SUM(E21+G21+I21)</f>
        <v>16</v>
      </c>
      <c r="L21" s="227">
        <f t="shared" si="7"/>
        <v>4690.29</v>
      </c>
      <c r="M21" s="175"/>
      <c r="N21" s="239">
        <v>2</v>
      </c>
      <c r="O21" s="234">
        <v>4537</v>
      </c>
      <c r="P21" s="175"/>
      <c r="Q21" s="240">
        <f t="shared" ref="Q21:R21" si="8">SUM(B21+K21+N21)</f>
        <v>1228</v>
      </c>
      <c r="R21" s="223">
        <f t="shared" si="8"/>
        <v>19403.150000000001</v>
      </c>
      <c r="T21" s="229">
        <v>1039</v>
      </c>
      <c r="U21" s="221">
        <v>13533.73</v>
      </c>
      <c r="W21" s="190">
        <f t="shared" si="5"/>
        <v>189</v>
      </c>
      <c r="X21" s="221">
        <f t="shared" si="6"/>
        <v>5869.4200000000019</v>
      </c>
    </row>
    <row r="22" spans="1:24" ht="14.4" x14ac:dyDescent="0.3">
      <c r="A22" s="174">
        <v>42659</v>
      </c>
      <c r="B22" s="236">
        <v>918</v>
      </c>
      <c r="C22" s="234">
        <v>7229.56</v>
      </c>
      <c r="D22" s="175"/>
      <c r="E22" s="237">
        <v>10</v>
      </c>
      <c r="F22" s="235">
        <v>209.26</v>
      </c>
      <c r="G22" s="238">
        <v>1</v>
      </c>
      <c r="H22" s="235">
        <v>456.96</v>
      </c>
      <c r="I22" s="238">
        <v>1</v>
      </c>
      <c r="J22" s="235">
        <v>2019.6</v>
      </c>
      <c r="K22" s="239">
        <f t="shared" ref="K22" si="9">SUM(E22+G22+I22)</f>
        <v>12</v>
      </c>
      <c r="L22" s="227">
        <f t="shared" ref="L22" si="10">SUM(F22+H22+J22)</f>
        <v>2685.8199999999997</v>
      </c>
      <c r="M22" s="175"/>
      <c r="N22" s="239">
        <v>0</v>
      </c>
      <c r="O22" s="234">
        <v>0</v>
      </c>
      <c r="P22" s="175"/>
      <c r="Q22" s="240">
        <f t="shared" ref="Q22" si="11">SUM(B22+K22+N22)</f>
        <v>930</v>
      </c>
      <c r="R22" s="223">
        <f t="shared" ref="R22" si="12">SUM(C22+L22+O22)</f>
        <v>9915.380000000001</v>
      </c>
      <c r="T22" s="229">
        <v>0</v>
      </c>
      <c r="U22" s="221">
        <v>0</v>
      </c>
      <c r="W22" s="190">
        <f t="shared" si="5"/>
        <v>930</v>
      </c>
      <c r="X22" s="221">
        <f t="shared" si="6"/>
        <v>9915.380000000001</v>
      </c>
    </row>
    <row r="23" spans="1:24" s="10" customFormat="1" ht="14.4" x14ac:dyDescent="0.3">
      <c r="A23" s="183"/>
      <c r="B23" s="184"/>
      <c r="C23" s="225"/>
      <c r="D23" s="175"/>
      <c r="E23" s="183"/>
      <c r="F23" s="226"/>
      <c r="G23" s="185"/>
      <c r="H23" s="226"/>
      <c r="I23" s="185"/>
      <c r="J23" s="226"/>
      <c r="K23" s="186"/>
      <c r="L23" s="224"/>
      <c r="M23" s="175"/>
      <c r="N23" s="186"/>
      <c r="O23" s="224"/>
      <c r="P23" s="175"/>
      <c r="Q23" s="187"/>
      <c r="R23" s="224"/>
      <c r="T23" s="230"/>
      <c r="U23" s="222"/>
      <c r="W23" s="189"/>
      <c r="X23" s="222"/>
    </row>
    <row r="24" spans="1:24" ht="14.4" x14ac:dyDescent="0.3">
      <c r="A24" s="176" t="s">
        <v>1</v>
      </c>
      <c r="B24" s="177">
        <f>SUM(B6:B22)</f>
        <v>23799</v>
      </c>
      <c r="C24" s="232">
        <f>SUM(C6:C22)</f>
        <v>192514.64</v>
      </c>
      <c r="D24" s="188"/>
      <c r="E24" s="178">
        <f t="shared" ref="E24:L24" si="13">SUM(E6:E22)</f>
        <v>205</v>
      </c>
      <c r="F24" s="233">
        <f t="shared" si="13"/>
        <v>6211.9800000000005</v>
      </c>
      <c r="G24" s="178">
        <f t="shared" si="13"/>
        <v>118</v>
      </c>
      <c r="H24" s="233">
        <f t="shared" si="13"/>
        <v>36745.15</v>
      </c>
      <c r="I24" s="178">
        <f t="shared" si="13"/>
        <v>13</v>
      </c>
      <c r="J24" s="233">
        <f t="shared" si="13"/>
        <v>30616.87</v>
      </c>
      <c r="K24" s="178">
        <f t="shared" si="13"/>
        <v>336</v>
      </c>
      <c r="L24" s="233">
        <f t="shared" si="13"/>
        <v>73574</v>
      </c>
      <c r="M24" s="188"/>
      <c r="N24" s="178">
        <f>SUM(N6:N22)</f>
        <v>23</v>
      </c>
      <c r="O24" s="233">
        <f>SUM(O6:O22)</f>
        <v>134244.88999999998</v>
      </c>
      <c r="P24" s="188"/>
      <c r="Q24" s="178">
        <f>SUM(Q6:Q22)</f>
        <v>24158</v>
      </c>
      <c r="R24" s="233">
        <f>SUM(R6:R22)</f>
        <v>400333.53000000009</v>
      </c>
      <c r="T24" s="231">
        <f>SUM(T6:T22)</f>
        <v>21877</v>
      </c>
      <c r="U24" s="228">
        <f>SUM(U6:U22)</f>
        <v>373116.25000000006</v>
      </c>
      <c r="V24" s="196"/>
      <c r="W24" s="197">
        <f>SUM(W6:W22)</f>
        <v>2281</v>
      </c>
      <c r="X24" s="228">
        <f>SUM(X6:X22)</f>
        <v>27217.280000000002</v>
      </c>
    </row>
    <row r="25" spans="1:24" x14ac:dyDescent="0.25">
      <c r="C25" s="179"/>
    </row>
    <row r="26" spans="1:24" ht="157.19999999999999" customHeight="1" x14ac:dyDescent="0.25">
      <c r="A26" s="286" t="s">
        <v>113</v>
      </c>
      <c r="B26" s="286"/>
      <c r="C26" s="286"/>
      <c r="D26" s="286"/>
      <c r="E26" s="286"/>
      <c r="F26" s="286"/>
      <c r="G26" s="286"/>
      <c r="H26" s="286"/>
      <c r="I26" s="286"/>
      <c r="J26" s="286"/>
      <c r="K26" s="286"/>
      <c r="L26" s="286"/>
      <c r="M26" s="286"/>
      <c r="N26" s="286"/>
      <c r="O26" s="286"/>
      <c r="P26" s="286"/>
      <c r="Q26" s="286"/>
      <c r="R26" s="286"/>
      <c r="U26" s="215"/>
      <c r="W26" s="83"/>
    </row>
    <row r="33" spans="2:4" x14ac:dyDescent="0.25">
      <c r="B33" s="1"/>
      <c r="D33" s="1"/>
    </row>
    <row r="34" spans="2:4" x14ac:dyDescent="0.25">
      <c r="B34" s="1"/>
      <c r="D34" s="1"/>
    </row>
    <row r="35" spans="2:4" x14ac:dyDescent="0.25">
      <c r="B35" s="1"/>
      <c r="D35" s="1"/>
    </row>
    <row r="36" spans="2:4" x14ac:dyDescent="0.25">
      <c r="B36" s="1"/>
      <c r="D36" s="1"/>
    </row>
    <row r="37" spans="2:4" x14ac:dyDescent="0.25">
      <c r="B37" s="1"/>
      <c r="D37" s="1"/>
    </row>
    <row r="38" spans="2:4" x14ac:dyDescent="0.25">
      <c r="B38" s="1"/>
      <c r="D38" s="1"/>
    </row>
    <row r="39" spans="2:4" x14ac:dyDescent="0.25">
      <c r="B39" s="1"/>
      <c r="D39" s="1"/>
    </row>
    <row r="40" spans="2:4" x14ac:dyDescent="0.25">
      <c r="B40" s="1"/>
      <c r="D40" s="1"/>
    </row>
    <row r="41" spans="2:4" x14ac:dyDescent="0.25">
      <c r="B41" s="1"/>
      <c r="D41" s="1"/>
    </row>
    <row r="42" spans="2:4" x14ac:dyDescent="0.25">
      <c r="B42" s="1"/>
      <c r="D42" s="1"/>
    </row>
    <row r="43" spans="2:4" x14ac:dyDescent="0.25">
      <c r="B43" s="1"/>
      <c r="D43" s="1"/>
    </row>
    <row r="44" spans="2:4" x14ac:dyDescent="0.25">
      <c r="B44" s="1"/>
      <c r="D44" s="1"/>
    </row>
    <row r="45" spans="2:4" x14ac:dyDescent="0.25">
      <c r="B45" s="1"/>
      <c r="D45" s="1"/>
    </row>
    <row r="46" spans="2:4" x14ac:dyDescent="0.25">
      <c r="B46" s="1"/>
      <c r="D46" s="1"/>
    </row>
    <row r="47" spans="2:4" x14ac:dyDescent="0.25">
      <c r="B47" s="1"/>
      <c r="D47" s="1"/>
    </row>
    <row r="48" spans="2:4" x14ac:dyDescent="0.25">
      <c r="B48" s="1"/>
      <c r="D48" s="1"/>
    </row>
    <row r="49" spans="2:4" x14ac:dyDescent="0.25">
      <c r="B49" s="1"/>
      <c r="D49" s="1"/>
    </row>
    <row r="50" spans="2:4" x14ac:dyDescent="0.25">
      <c r="B50" s="1"/>
      <c r="D50" s="1"/>
    </row>
  </sheetData>
  <mergeCells count="15">
    <mergeCell ref="T3:U4"/>
    <mergeCell ref="W2:X4"/>
    <mergeCell ref="I4:J4"/>
    <mergeCell ref="K4:L4"/>
    <mergeCell ref="A26:R26"/>
    <mergeCell ref="A1:R1"/>
    <mergeCell ref="B3:C4"/>
    <mergeCell ref="E3:F3"/>
    <mergeCell ref="G3:H3"/>
    <mergeCell ref="I3:J3"/>
    <mergeCell ref="K3:L3"/>
    <mergeCell ref="N3:O4"/>
    <mergeCell ref="Q3:R4"/>
    <mergeCell ref="E4:F4"/>
    <mergeCell ref="G4:H4"/>
  </mergeCells>
  <pageMargins left="0.7" right="0.7"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activeCell="E28" sqref="E28"/>
    </sheetView>
  </sheetViews>
  <sheetFormatPr defaultColWidth="10.33203125" defaultRowHeight="13.8" x14ac:dyDescent="0.25"/>
  <cols>
    <col min="1" max="1" width="22.6640625" style="4" customWidth="1"/>
    <col min="2" max="2" width="12.6640625" style="4" customWidth="1"/>
    <col min="3" max="3" width="18.6640625" style="96" customWidth="1"/>
    <col min="4" max="4" width="15.6640625" style="4" customWidth="1"/>
    <col min="5" max="16384" width="10.33203125" style="4"/>
  </cols>
  <sheetData>
    <row r="1" spans="1:8" ht="17.399999999999999" x14ac:dyDescent="0.3">
      <c r="A1" s="288" t="s">
        <v>123</v>
      </c>
      <c r="B1" s="288"/>
      <c r="C1" s="288"/>
      <c r="D1" s="288"/>
      <c r="E1" s="288"/>
      <c r="F1" s="288"/>
    </row>
    <row r="2" spans="1:8" ht="15.6" x14ac:dyDescent="0.25">
      <c r="A2" s="287" t="s">
        <v>104</v>
      </c>
      <c r="B2" s="287"/>
      <c r="C2" s="287"/>
      <c r="D2" s="287"/>
      <c r="E2" s="287"/>
      <c r="F2" s="287"/>
    </row>
    <row r="3" spans="1:8" ht="8.4" customHeight="1" x14ac:dyDescent="0.3">
      <c r="A3" s="95"/>
    </row>
    <row r="4" spans="1:8" ht="27.6" x14ac:dyDescent="0.25">
      <c r="A4" s="97" t="s">
        <v>51</v>
      </c>
      <c r="B4" s="98" t="s">
        <v>52</v>
      </c>
      <c r="C4" s="97" t="s">
        <v>53</v>
      </c>
      <c r="D4" s="97" t="s">
        <v>45</v>
      </c>
    </row>
    <row r="5" spans="1:8" ht="15" x14ac:dyDescent="0.25">
      <c r="A5" s="99" t="s">
        <v>54</v>
      </c>
      <c r="B5" s="100">
        <v>62102</v>
      </c>
      <c r="C5" s="125">
        <v>1460821.8049999999</v>
      </c>
      <c r="D5" s="101">
        <f>C5/$C$7</f>
        <v>0.7644964787502746</v>
      </c>
    </row>
    <row r="6" spans="1:8" ht="15" x14ac:dyDescent="0.25">
      <c r="A6" s="99" t="s">
        <v>50</v>
      </c>
      <c r="B6" s="100">
        <v>148</v>
      </c>
      <c r="C6" s="125">
        <v>450006.88500000001</v>
      </c>
      <c r="D6" s="101">
        <f>C6/$C$7</f>
        <v>0.23550352124972543</v>
      </c>
    </row>
    <row r="7" spans="1:8" ht="15.6" x14ac:dyDescent="0.3">
      <c r="A7" s="102" t="s">
        <v>1</v>
      </c>
      <c r="B7" s="103">
        <f>SUM(B5:B6)</f>
        <v>62250</v>
      </c>
      <c r="C7" s="126">
        <f>SUM(C5:C6)</f>
        <v>1910828.69</v>
      </c>
      <c r="D7" s="104">
        <f>SUM(D5:D6)</f>
        <v>1</v>
      </c>
      <c r="H7" s="191"/>
    </row>
    <row r="8" spans="1:8" ht="22.2" customHeight="1" x14ac:dyDescent="0.25"/>
    <row r="9" spans="1:8" ht="17.399999999999999" customHeight="1" x14ac:dyDescent="0.3">
      <c r="A9" s="288" t="s">
        <v>127</v>
      </c>
      <c r="B9" s="288"/>
      <c r="C9" s="288"/>
      <c r="D9" s="288"/>
      <c r="E9" s="288"/>
      <c r="F9" s="288"/>
    </row>
    <row r="10" spans="1:8" ht="7.2" customHeight="1" x14ac:dyDescent="0.3">
      <c r="A10" s="95"/>
    </row>
    <row r="11" spans="1:8" ht="27.6" x14ac:dyDescent="0.25">
      <c r="A11" s="5" t="s">
        <v>126</v>
      </c>
      <c r="B11" s="98" t="s">
        <v>52</v>
      </c>
      <c r="C11" s="97" t="s">
        <v>53</v>
      </c>
      <c r="D11" s="97" t="s">
        <v>45</v>
      </c>
    </row>
    <row r="12" spans="1:8" ht="15" x14ac:dyDescent="0.25">
      <c r="A12" s="99" t="s">
        <v>4</v>
      </c>
      <c r="B12" s="100">
        <v>3681</v>
      </c>
      <c r="C12" s="125">
        <v>768757.27099999995</v>
      </c>
      <c r="D12" s="101">
        <f t="shared" ref="D12:D22" si="0">C12/$C$7</f>
        <v>0.40231616524451491</v>
      </c>
    </row>
    <row r="13" spans="1:8" ht="15" x14ac:dyDescent="0.25">
      <c r="A13" s="99" t="s">
        <v>2</v>
      </c>
      <c r="B13" s="100">
        <v>98</v>
      </c>
      <c r="C13" s="125">
        <v>3417.4110000000001</v>
      </c>
      <c r="D13" s="101">
        <f t="shared" si="0"/>
        <v>1.7884444680386288E-3</v>
      </c>
    </row>
    <row r="14" spans="1:8" ht="15" x14ac:dyDescent="0.25">
      <c r="A14" s="99" t="s">
        <v>124</v>
      </c>
      <c r="B14" s="100">
        <v>198</v>
      </c>
      <c r="C14" s="125">
        <v>35252.218999999997</v>
      </c>
      <c r="D14" s="101">
        <f t="shared" si="0"/>
        <v>1.8448654860839461E-2</v>
      </c>
    </row>
    <row r="15" spans="1:8" ht="15" x14ac:dyDescent="0.25">
      <c r="A15" s="99" t="s">
        <v>55</v>
      </c>
      <c r="B15" s="100">
        <v>82</v>
      </c>
      <c r="C15" s="125">
        <v>13053.677</v>
      </c>
      <c r="D15" s="101">
        <f t="shared" si="0"/>
        <v>6.8314219209258363E-3</v>
      </c>
    </row>
    <row r="16" spans="1:8" ht="15" x14ac:dyDescent="0.25">
      <c r="A16" s="99" t="s">
        <v>3</v>
      </c>
      <c r="B16" s="100">
        <v>409</v>
      </c>
      <c r="C16" s="125">
        <v>32616.798999999999</v>
      </c>
      <c r="D16" s="101">
        <f t="shared" si="0"/>
        <v>1.7069452207146837E-2</v>
      </c>
    </row>
    <row r="17" spans="1:6" ht="15" x14ac:dyDescent="0.25">
      <c r="A17" s="99" t="s">
        <v>5</v>
      </c>
      <c r="B17" s="100">
        <v>57030</v>
      </c>
      <c r="C17" s="125">
        <v>460790.84700000001</v>
      </c>
      <c r="D17" s="101">
        <f t="shared" si="0"/>
        <v>0.24114712606706781</v>
      </c>
    </row>
    <row r="18" spans="1:6" ht="15" x14ac:dyDescent="0.25">
      <c r="A18" s="99" t="s">
        <v>7</v>
      </c>
      <c r="B18" s="100">
        <v>108</v>
      </c>
      <c r="C18" s="125">
        <v>39164.881999999998</v>
      </c>
      <c r="D18" s="101">
        <f t="shared" si="0"/>
        <v>2.0496281118743302E-2</v>
      </c>
    </row>
    <row r="19" spans="1:6" ht="15" x14ac:dyDescent="0.25">
      <c r="A19" s="99" t="s">
        <v>6</v>
      </c>
      <c r="B19" s="100">
        <v>406</v>
      </c>
      <c r="C19" s="125">
        <v>97757.035000000003</v>
      </c>
      <c r="D19" s="101">
        <f t="shared" si="0"/>
        <v>5.1159497191765532E-2</v>
      </c>
    </row>
    <row r="20" spans="1:6" ht="15" x14ac:dyDescent="0.25">
      <c r="A20" s="99" t="s">
        <v>125</v>
      </c>
      <c r="B20" s="100">
        <v>59</v>
      </c>
      <c r="C20" s="125">
        <v>1523.3610000000001</v>
      </c>
      <c r="D20" s="101">
        <f t="shared" si="0"/>
        <v>7.9722531275161046E-4</v>
      </c>
    </row>
    <row r="21" spans="1:6" ht="15" x14ac:dyDescent="0.25">
      <c r="A21" s="99" t="s">
        <v>57</v>
      </c>
      <c r="B21" s="100">
        <v>6</v>
      </c>
      <c r="C21" s="125">
        <v>715.34</v>
      </c>
      <c r="D21" s="101">
        <f t="shared" si="0"/>
        <v>3.7436113647634214E-4</v>
      </c>
    </row>
    <row r="22" spans="1:6" ht="15" x14ac:dyDescent="0.25">
      <c r="A22" s="99" t="s">
        <v>56</v>
      </c>
      <c r="B22" s="100">
        <v>25</v>
      </c>
      <c r="C22" s="125">
        <v>7772.9629999999997</v>
      </c>
      <c r="D22" s="101">
        <f t="shared" si="0"/>
        <v>4.0678492220043022E-3</v>
      </c>
    </row>
    <row r="23" spans="1:6" ht="15.6" x14ac:dyDescent="0.3">
      <c r="A23" s="102" t="s">
        <v>1</v>
      </c>
      <c r="B23" s="103">
        <f>SUM(B12:B22)</f>
        <v>62102</v>
      </c>
      <c r="C23" s="126">
        <f>SUM(C12:C22)</f>
        <v>1460821.8049999999</v>
      </c>
      <c r="D23" s="104">
        <f>SUM(D12:D22)</f>
        <v>0.7644964787502746</v>
      </c>
    </row>
    <row r="24" spans="1:6" ht="22.2" customHeight="1" x14ac:dyDescent="0.25"/>
    <row r="25" spans="1:6" ht="17.399999999999999" x14ac:dyDescent="0.3">
      <c r="A25" s="290" t="s">
        <v>128</v>
      </c>
      <c r="B25" s="290"/>
      <c r="C25" s="290"/>
      <c r="D25" s="290"/>
      <c r="E25" s="290"/>
      <c r="F25" s="290"/>
    </row>
    <row r="26" spans="1:6" ht="7.2" customHeight="1" x14ac:dyDescent="0.3">
      <c r="A26" s="95"/>
    </row>
    <row r="27" spans="1:6" ht="31.2" x14ac:dyDescent="0.3">
      <c r="A27" s="57" t="s">
        <v>39</v>
      </c>
      <c r="B27" s="58" t="s">
        <v>40</v>
      </c>
      <c r="C27" s="57" t="s">
        <v>94</v>
      </c>
      <c r="D27" s="57" t="s">
        <v>45</v>
      </c>
    </row>
    <row r="28" spans="1:6" ht="15.6" x14ac:dyDescent="0.25">
      <c r="A28" s="73" t="s">
        <v>20</v>
      </c>
      <c r="B28" s="59">
        <v>78</v>
      </c>
      <c r="C28" s="59">
        <v>79559.418999999994</v>
      </c>
      <c r="D28" s="60">
        <f>C28/$C$33</f>
        <v>0.17679600391002906</v>
      </c>
    </row>
    <row r="29" spans="1:6" ht="15.6" x14ac:dyDescent="0.25">
      <c r="A29" s="73" t="s">
        <v>41</v>
      </c>
      <c r="B29" s="59">
        <v>27</v>
      </c>
      <c r="C29" s="59">
        <v>164839.18</v>
      </c>
      <c r="D29" s="60">
        <f t="shared" ref="D29:D32" si="1">C29/$C$33</f>
        <v>0.36630368444251687</v>
      </c>
    </row>
    <row r="30" spans="1:6" ht="15.6" x14ac:dyDescent="0.25">
      <c r="A30" s="73" t="s">
        <v>42</v>
      </c>
      <c r="B30" s="59">
        <v>4</v>
      </c>
      <c r="C30" s="59">
        <v>18531.14</v>
      </c>
      <c r="D30" s="60">
        <f t="shared" si="1"/>
        <v>4.117968106199086E-2</v>
      </c>
    </row>
    <row r="31" spans="1:6" ht="15.6" x14ac:dyDescent="0.25">
      <c r="A31" s="78" t="s">
        <v>43</v>
      </c>
      <c r="B31" s="79">
        <v>6</v>
      </c>
      <c r="C31" s="79">
        <v>64551.43</v>
      </c>
      <c r="D31" s="60">
        <f t="shared" si="1"/>
        <v>0.14344542750718137</v>
      </c>
    </row>
    <row r="32" spans="1:6" ht="15.6" x14ac:dyDescent="0.25">
      <c r="A32" s="78" t="s">
        <v>47</v>
      </c>
      <c r="B32" s="79">
        <v>33</v>
      </c>
      <c r="C32" s="79">
        <v>122525.716</v>
      </c>
      <c r="D32" s="60">
        <f t="shared" si="1"/>
        <v>0.27227520307828179</v>
      </c>
    </row>
    <row r="33" spans="1:5" ht="15.6" x14ac:dyDescent="0.25">
      <c r="A33" s="74" t="s">
        <v>44</v>
      </c>
      <c r="B33" s="61">
        <f>SUM(B28:B32)</f>
        <v>148</v>
      </c>
      <c r="C33" s="61">
        <f>SUM(C28:C32)</f>
        <v>450006.88500000001</v>
      </c>
      <c r="D33" s="62">
        <f>SUM(D28:D32)</f>
        <v>1</v>
      </c>
    </row>
    <row r="34" spans="1:5" ht="6" customHeight="1" x14ac:dyDescent="0.25">
      <c r="A34" s="75"/>
      <c r="B34" s="75"/>
      <c r="C34" s="76"/>
      <c r="D34" s="76"/>
      <c r="E34" s="77"/>
    </row>
    <row r="35" spans="1:5" ht="15.6" x14ac:dyDescent="0.25">
      <c r="A35" s="289" t="s">
        <v>136</v>
      </c>
      <c r="B35" s="289"/>
      <c r="C35" s="289"/>
      <c r="D35" s="289"/>
      <c r="E35" s="289"/>
    </row>
  </sheetData>
  <mergeCells count="5">
    <mergeCell ref="A2:F2"/>
    <mergeCell ref="A1:F1"/>
    <mergeCell ref="A35:E35"/>
    <mergeCell ref="A9:F9"/>
    <mergeCell ref="A25:F25"/>
  </mergeCells>
  <pageMargins left="0.7" right="0.7" top="0.75" bottom="0.75" header="0.3" footer="0.3"/>
  <pageSetup scale="9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sqref="A1:F1"/>
    </sheetView>
  </sheetViews>
  <sheetFormatPr defaultColWidth="9.109375" defaultRowHeight="15" x14ac:dyDescent="0.25"/>
  <cols>
    <col min="1" max="1" width="11.6640625" style="128" bestFit="1" customWidth="1"/>
    <col min="2" max="2" width="9.109375" style="128"/>
    <col min="3" max="3" width="17.33203125" style="128" customWidth="1"/>
    <col min="4" max="4" width="17.6640625" style="128" customWidth="1"/>
    <col min="5" max="6" width="22" style="128" bestFit="1" customWidth="1"/>
    <col min="7" max="7" width="9.109375" style="128"/>
    <col min="8" max="8" width="10.88671875" style="128" bestFit="1" customWidth="1"/>
    <col min="9" max="16384" width="9.109375" style="128"/>
  </cols>
  <sheetData>
    <row r="1" spans="1:8" ht="17.399999999999999" x14ac:dyDescent="0.25">
      <c r="A1" s="292" t="s">
        <v>129</v>
      </c>
      <c r="B1" s="292"/>
      <c r="C1" s="292"/>
      <c r="D1" s="292"/>
      <c r="E1" s="292"/>
      <c r="F1" s="292"/>
    </row>
    <row r="2" spans="1:8" ht="11.4" customHeight="1" x14ac:dyDescent="0.25">
      <c r="A2" s="149"/>
      <c r="B2" s="149"/>
      <c r="C2" s="149"/>
      <c r="D2" s="149"/>
      <c r="E2" s="149"/>
      <c r="F2" s="149"/>
    </row>
    <row r="3" spans="1:8" ht="17.399999999999999" customHeight="1" x14ac:dyDescent="0.3">
      <c r="A3" s="293" t="s">
        <v>130</v>
      </c>
      <c r="B3" s="293"/>
      <c r="C3" s="293"/>
      <c r="D3" s="293"/>
      <c r="E3" s="293"/>
      <c r="F3" s="293"/>
    </row>
    <row r="4" spans="1:8" ht="15.6" x14ac:dyDescent="0.3">
      <c r="A4" s="105" t="s">
        <v>58</v>
      </c>
      <c r="B4" s="105" t="s">
        <v>39</v>
      </c>
      <c r="C4" s="105"/>
      <c r="D4" s="192" t="s">
        <v>40</v>
      </c>
      <c r="E4" s="105" t="s">
        <v>46</v>
      </c>
      <c r="F4" s="192" t="s">
        <v>59</v>
      </c>
    </row>
    <row r="5" spans="1:8" x14ac:dyDescent="0.25">
      <c r="A5" s="129" t="s">
        <v>18</v>
      </c>
      <c r="B5" s="129" t="s">
        <v>60</v>
      </c>
      <c r="C5" s="129"/>
      <c r="D5" s="130">
        <v>7639</v>
      </c>
      <c r="E5" s="130">
        <v>272096.30099999998</v>
      </c>
      <c r="F5" s="131">
        <f>E5/$E$7</f>
        <v>0.23140978218591954</v>
      </c>
    </row>
    <row r="6" spans="1:8" x14ac:dyDescent="0.25">
      <c r="A6" s="129" t="s">
        <v>93</v>
      </c>
      <c r="B6" s="129" t="s">
        <v>61</v>
      </c>
      <c r="C6" s="129"/>
      <c r="D6" s="130">
        <v>45669</v>
      </c>
      <c r="E6" s="130">
        <v>903723.91899999999</v>
      </c>
      <c r="F6" s="131">
        <f>E6/$E$7</f>
        <v>0.76859021781408043</v>
      </c>
      <c r="H6" s="194"/>
    </row>
    <row r="7" spans="1:8" s="136" customFormat="1" ht="15.6" x14ac:dyDescent="0.3">
      <c r="A7" s="296" t="s">
        <v>44</v>
      </c>
      <c r="B7" s="297"/>
      <c r="C7" s="298"/>
      <c r="D7" s="137">
        <f>SUM(D5:D6)</f>
        <v>53308</v>
      </c>
      <c r="E7" s="137">
        <f>SUM(E5:E6)</f>
        <v>1175820.22</v>
      </c>
      <c r="F7" s="132">
        <f>SUM(F5:F6)</f>
        <v>1</v>
      </c>
    </row>
    <row r="8" spans="1:8" ht="3.6" customHeight="1" x14ac:dyDescent="0.25">
      <c r="A8" s="133"/>
      <c r="B8" s="133"/>
      <c r="C8" s="133"/>
      <c r="D8" s="134"/>
      <c r="E8" s="134"/>
      <c r="F8" s="133"/>
    </row>
    <row r="9" spans="1:8" x14ac:dyDescent="0.25">
      <c r="A9" s="129" t="s">
        <v>62</v>
      </c>
      <c r="B9" s="294" t="s">
        <v>95</v>
      </c>
      <c r="C9" s="295"/>
      <c r="D9" s="130">
        <v>8794</v>
      </c>
      <c r="E9" s="130">
        <v>285001.58500000002</v>
      </c>
      <c r="F9" s="135"/>
      <c r="H9" s="194"/>
    </row>
    <row r="10" spans="1:8" x14ac:dyDescent="0.25">
      <c r="G10" s="198"/>
    </row>
    <row r="11" spans="1:8" ht="17.399999999999999" customHeight="1" x14ac:dyDescent="0.3">
      <c r="A11" s="299" t="s">
        <v>131</v>
      </c>
      <c r="B11" s="299"/>
      <c r="C11" s="299"/>
      <c r="D11" s="299"/>
      <c r="E11" s="299"/>
      <c r="F11" s="299"/>
    </row>
    <row r="12" spans="1:8" ht="15.6" x14ac:dyDescent="0.3">
      <c r="A12" s="138" t="s">
        <v>58</v>
      </c>
      <c r="B12" s="138" t="s">
        <v>39</v>
      </c>
      <c r="C12" s="138"/>
      <c r="D12" s="193" t="s">
        <v>40</v>
      </c>
      <c r="E12" s="138" t="s">
        <v>46</v>
      </c>
      <c r="F12" s="138" t="s">
        <v>59</v>
      </c>
    </row>
    <row r="13" spans="1:8" x14ac:dyDescent="0.25">
      <c r="A13" s="139" t="s">
        <v>18</v>
      </c>
      <c r="B13" s="139" t="s">
        <v>60</v>
      </c>
      <c r="C13" s="139"/>
      <c r="D13" s="140">
        <v>6252</v>
      </c>
      <c r="E13" s="140">
        <v>56226.226000000002</v>
      </c>
      <c r="F13" s="141">
        <f>E13/E15</f>
        <v>0.13787664097579996</v>
      </c>
    </row>
    <row r="14" spans="1:8" x14ac:dyDescent="0.25">
      <c r="A14" s="139" t="s">
        <v>93</v>
      </c>
      <c r="B14" s="139" t="s">
        <v>61</v>
      </c>
      <c r="C14" s="139"/>
      <c r="D14" s="140">
        <v>43859</v>
      </c>
      <c r="E14" s="140">
        <v>351574.73</v>
      </c>
      <c r="F14" s="141">
        <f>E14/E15</f>
        <v>0.86212335902420001</v>
      </c>
    </row>
    <row r="15" spans="1:8" s="136" customFormat="1" ht="15.6" x14ac:dyDescent="0.3">
      <c r="A15" s="300" t="s">
        <v>44</v>
      </c>
      <c r="B15" s="301"/>
      <c r="C15" s="302"/>
      <c r="D15" s="142">
        <f>SUM(D13:D14)</f>
        <v>50111</v>
      </c>
      <c r="E15" s="142">
        <f>SUM(E13:E14)</f>
        <v>407800.95600000001</v>
      </c>
      <c r="F15" s="143">
        <f>SUM(F13:F14)</f>
        <v>1</v>
      </c>
      <c r="H15" s="241"/>
    </row>
    <row r="16" spans="1:8" ht="3.6" customHeight="1" x14ac:dyDescent="0.25">
      <c r="A16" s="144"/>
      <c r="B16" s="144"/>
      <c r="C16" s="144"/>
      <c r="D16" s="145"/>
      <c r="E16" s="145"/>
      <c r="F16" s="144"/>
    </row>
    <row r="17" spans="1:6" x14ac:dyDescent="0.25">
      <c r="A17" s="139" t="s">
        <v>62</v>
      </c>
      <c r="B17" s="303" t="s">
        <v>95</v>
      </c>
      <c r="C17" s="304"/>
      <c r="D17" s="140">
        <v>6919</v>
      </c>
      <c r="E17" s="140">
        <v>52989.891000000003</v>
      </c>
      <c r="F17" s="146"/>
    </row>
    <row r="18" spans="1:6" ht="78.599999999999994" customHeight="1" x14ac:dyDescent="0.25">
      <c r="A18" s="291" t="s">
        <v>64</v>
      </c>
      <c r="B18" s="291"/>
      <c r="C18" s="291"/>
      <c r="D18" s="291"/>
      <c r="E18" s="291"/>
      <c r="F18" s="291"/>
    </row>
  </sheetData>
  <mergeCells count="8">
    <mergeCell ref="A18:F18"/>
    <mergeCell ref="A1:F1"/>
    <mergeCell ref="A3:F3"/>
    <mergeCell ref="B9:C9"/>
    <mergeCell ref="A7:C7"/>
    <mergeCell ref="A11:F11"/>
    <mergeCell ref="A15:C15"/>
    <mergeCell ref="B17:C1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opLeftCell="C1" workbookViewId="0">
      <selection activeCell="C1" sqref="C1:F1"/>
    </sheetView>
  </sheetViews>
  <sheetFormatPr defaultColWidth="10.33203125" defaultRowHeight="13.8" x14ac:dyDescent="0.25"/>
  <cols>
    <col min="1" max="1" width="0" style="4" hidden="1" customWidth="1"/>
    <col min="2" max="2" width="3.44140625" style="4" hidden="1" customWidth="1"/>
    <col min="3" max="3" width="14.77734375" style="4" bestFit="1" customWidth="1"/>
    <col min="4" max="4" width="11.33203125" style="4" bestFit="1" customWidth="1"/>
    <col min="5" max="5" width="16.44140625" style="4" bestFit="1" customWidth="1"/>
    <col min="6" max="6" width="12.5546875" style="4" bestFit="1" customWidth="1"/>
    <col min="7" max="7" width="3.109375" style="4" customWidth="1"/>
    <col min="8" max="8" width="12" style="92" bestFit="1" customWidth="1"/>
    <col min="9" max="9" width="17.33203125" style="92" bestFit="1" customWidth="1"/>
    <col min="10" max="10" width="1.5546875" style="4" customWidth="1"/>
    <col min="11" max="11" width="12" style="4" bestFit="1" customWidth="1"/>
    <col min="12" max="12" width="13.21875" style="4" bestFit="1" customWidth="1"/>
    <col min="13" max="16384" width="10.33203125" style="4"/>
  </cols>
  <sheetData>
    <row r="1" spans="2:12" ht="48" customHeight="1" x14ac:dyDescent="0.25">
      <c r="C1" s="306" t="s">
        <v>133</v>
      </c>
      <c r="D1" s="306"/>
      <c r="E1" s="306"/>
      <c r="F1" s="306"/>
      <c r="H1" s="305" t="s">
        <v>132</v>
      </c>
      <c r="I1" s="305"/>
      <c r="K1" s="307" t="s">
        <v>134</v>
      </c>
      <c r="L1" s="307"/>
    </row>
    <row r="2" spans="2:12" ht="54" customHeight="1" x14ac:dyDescent="0.35">
      <c r="C2" s="118" t="s">
        <v>67</v>
      </c>
      <c r="D2" s="199" t="s">
        <v>52</v>
      </c>
      <c r="E2" s="200" t="s">
        <v>90</v>
      </c>
      <c r="F2" s="201" t="s">
        <v>91</v>
      </c>
      <c r="H2" s="202" t="s">
        <v>52</v>
      </c>
      <c r="I2" s="203" t="s">
        <v>90</v>
      </c>
      <c r="J2" s="195"/>
      <c r="K2" s="202" t="s">
        <v>52</v>
      </c>
      <c r="L2" s="203" t="s">
        <v>90</v>
      </c>
    </row>
    <row r="3" spans="2:12" ht="18" customHeight="1" x14ac:dyDescent="0.35">
      <c r="B3" s="109">
        <v>1</v>
      </c>
      <c r="C3" s="119" t="s">
        <v>68</v>
      </c>
      <c r="D3" s="122">
        <v>743</v>
      </c>
      <c r="E3" s="122">
        <v>52705.430999999997</v>
      </c>
      <c r="F3" s="106">
        <f t="shared" ref="F3:F23" si="0">E3/$E$24</f>
        <v>2.7582499297726156E-2</v>
      </c>
      <c r="H3" s="204">
        <v>718</v>
      </c>
      <c r="I3" s="204">
        <v>52497.815999999999</v>
      </c>
      <c r="J3" s="206"/>
      <c r="K3" s="204">
        <f>SUM(D3-H3)</f>
        <v>25</v>
      </c>
      <c r="L3" s="204">
        <f>SUM(E3-I3)</f>
        <v>207.61499999999796</v>
      </c>
    </row>
    <row r="4" spans="2:12" ht="18" customHeight="1" x14ac:dyDescent="0.35">
      <c r="B4" s="109">
        <v>2</v>
      </c>
      <c r="C4" s="119" t="s">
        <v>69</v>
      </c>
      <c r="D4" s="122">
        <v>656</v>
      </c>
      <c r="E4" s="122">
        <v>70605.087</v>
      </c>
      <c r="F4" s="106">
        <f t="shared" si="0"/>
        <v>3.6949982680027686E-2</v>
      </c>
      <c r="H4" s="204">
        <v>641</v>
      </c>
      <c r="I4" s="204">
        <v>70409.057000000001</v>
      </c>
      <c r="J4" s="206"/>
      <c r="K4" s="204">
        <f t="shared" ref="K4:K23" si="1">SUM(D4-H4)</f>
        <v>15</v>
      </c>
      <c r="L4" s="204">
        <f t="shared" ref="L4:L23" si="2">SUM(E4-I4)</f>
        <v>196.02999999999884</v>
      </c>
    </row>
    <row r="5" spans="2:12" ht="18" x14ac:dyDescent="0.35">
      <c r="B5" s="109">
        <v>3</v>
      </c>
      <c r="C5" s="119" t="s">
        <v>70</v>
      </c>
      <c r="D5" s="122">
        <v>2005</v>
      </c>
      <c r="E5" s="122">
        <v>69444.161999999997</v>
      </c>
      <c r="F5" s="106">
        <f t="shared" si="0"/>
        <v>3.634243214131351E-2</v>
      </c>
      <c r="H5" s="204">
        <v>1949</v>
      </c>
      <c r="I5" s="204">
        <v>69053.351999999999</v>
      </c>
      <c r="J5" s="206"/>
      <c r="K5" s="204">
        <f t="shared" si="1"/>
        <v>56</v>
      </c>
      <c r="L5" s="204">
        <f t="shared" si="2"/>
        <v>390.80999999999767</v>
      </c>
    </row>
    <row r="6" spans="2:12" ht="18" x14ac:dyDescent="0.35">
      <c r="B6" s="109">
        <v>4</v>
      </c>
      <c r="C6" s="119" t="s">
        <v>71</v>
      </c>
      <c r="D6" s="122">
        <v>1213</v>
      </c>
      <c r="E6" s="122">
        <v>68967.267000000007</v>
      </c>
      <c r="F6" s="106">
        <f t="shared" si="0"/>
        <v>3.6092857178107368E-2</v>
      </c>
      <c r="H6" s="204">
        <v>1195</v>
      </c>
      <c r="I6" s="204">
        <v>68761.197</v>
      </c>
      <c r="J6" s="206"/>
      <c r="K6" s="204">
        <f t="shared" si="1"/>
        <v>18</v>
      </c>
      <c r="L6" s="204">
        <f t="shared" si="2"/>
        <v>206.07000000000698</v>
      </c>
    </row>
    <row r="7" spans="2:12" ht="18" x14ac:dyDescent="0.35">
      <c r="B7" s="109">
        <v>5</v>
      </c>
      <c r="C7" s="119" t="s">
        <v>72</v>
      </c>
      <c r="D7" s="122">
        <v>2538</v>
      </c>
      <c r="E7" s="122">
        <v>96447.315000000002</v>
      </c>
      <c r="F7" s="106">
        <f t="shared" si="0"/>
        <v>5.0474077296798384E-2</v>
      </c>
      <c r="H7" s="204">
        <v>2494</v>
      </c>
      <c r="I7" s="204">
        <v>95998.645000000004</v>
      </c>
      <c r="J7" s="206"/>
      <c r="K7" s="204">
        <f t="shared" si="1"/>
        <v>44</v>
      </c>
      <c r="L7" s="204">
        <f t="shared" si="2"/>
        <v>448.66999999999825</v>
      </c>
    </row>
    <row r="8" spans="2:12" ht="18" x14ac:dyDescent="0.35">
      <c r="B8" s="109">
        <v>6</v>
      </c>
      <c r="C8" s="119" t="s">
        <v>74</v>
      </c>
      <c r="D8" s="122">
        <v>1401</v>
      </c>
      <c r="E8" s="122">
        <v>40873.754000000001</v>
      </c>
      <c r="F8" s="106">
        <f t="shared" si="0"/>
        <v>2.1390590487732314E-2</v>
      </c>
      <c r="H8" s="204">
        <v>1367</v>
      </c>
      <c r="I8" s="204">
        <v>40686.203999999998</v>
      </c>
      <c r="J8" s="206"/>
      <c r="K8" s="204">
        <f t="shared" si="1"/>
        <v>34</v>
      </c>
      <c r="L8" s="204">
        <f t="shared" si="2"/>
        <v>187.55000000000291</v>
      </c>
    </row>
    <row r="9" spans="2:12" ht="18" x14ac:dyDescent="0.35">
      <c r="B9" s="109">
        <v>7</v>
      </c>
      <c r="C9" s="119" t="s">
        <v>75</v>
      </c>
      <c r="D9" s="122">
        <v>2622</v>
      </c>
      <c r="E9" s="122">
        <v>75403.566999999995</v>
      </c>
      <c r="F9" s="106">
        <f t="shared" si="0"/>
        <v>3.9461186340048089E-2</v>
      </c>
      <c r="H9" s="204">
        <v>2525</v>
      </c>
      <c r="I9" s="204">
        <v>74728.917000000001</v>
      </c>
      <c r="J9" s="206"/>
      <c r="K9" s="204">
        <f t="shared" si="1"/>
        <v>97</v>
      </c>
      <c r="L9" s="204">
        <f t="shared" si="2"/>
        <v>674.64999999999418</v>
      </c>
    </row>
    <row r="10" spans="2:12" ht="18" x14ac:dyDescent="0.35">
      <c r="B10" s="109">
        <v>8</v>
      </c>
      <c r="C10" s="119" t="s">
        <v>76</v>
      </c>
      <c r="D10" s="122">
        <v>622</v>
      </c>
      <c r="E10" s="122">
        <v>60990.540999999997</v>
      </c>
      <c r="F10" s="106">
        <f t="shared" si="0"/>
        <v>3.1918372023187487E-2</v>
      </c>
      <c r="H10" s="204">
        <v>596</v>
      </c>
      <c r="I10" s="204">
        <v>60284.991000000002</v>
      </c>
      <c r="J10" s="206"/>
      <c r="K10" s="204">
        <f t="shared" si="1"/>
        <v>26</v>
      </c>
      <c r="L10" s="204">
        <f t="shared" si="2"/>
        <v>705.54999999999563</v>
      </c>
    </row>
    <row r="11" spans="2:12" ht="18" x14ac:dyDescent="0.35">
      <c r="B11" s="109">
        <v>9</v>
      </c>
      <c r="C11" s="119" t="s">
        <v>77</v>
      </c>
      <c r="D11" s="122">
        <v>1880</v>
      </c>
      <c r="E11" s="122">
        <v>59997.368000000002</v>
      </c>
      <c r="F11" s="106">
        <f t="shared" si="0"/>
        <v>3.1398611667276151E-2</v>
      </c>
      <c r="H11" s="204">
        <v>1814</v>
      </c>
      <c r="I11" s="204">
        <v>59524.828000000001</v>
      </c>
      <c r="J11" s="206"/>
      <c r="K11" s="204">
        <f t="shared" si="1"/>
        <v>66</v>
      </c>
      <c r="L11" s="204">
        <f t="shared" si="2"/>
        <v>472.54000000000087</v>
      </c>
    </row>
    <row r="12" spans="2:12" ht="18" x14ac:dyDescent="0.35">
      <c r="B12" s="109">
        <v>10</v>
      </c>
      <c r="C12" s="119" t="s">
        <v>78</v>
      </c>
      <c r="D12" s="122">
        <v>2492</v>
      </c>
      <c r="E12" s="122">
        <v>64329.324000000001</v>
      </c>
      <c r="F12" s="106">
        <f t="shared" si="0"/>
        <v>3.3665667852202909E-2</v>
      </c>
      <c r="H12" s="204">
        <v>2404</v>
      </c>
      <c r="I12" s="204">
        <v>63737.663999999997</v>
      </c>
      <c r="J12" s="206"/>
      <c r="K12" s="204">
        <f t="shared" si="1"/>
        <v>88</v>
      </c>
      <c r="L12" s="204">
        <f t="shared" si="2"/>
        <v>591.66000000000349</v>
      </c>
    </row>
    <row r="13" spans="2:12" ht="18" x14ac:dyDescent="0.35">
      <c r="B13" s="109">
        <v>11</v>
      </c>
      <c r="C13" s="119" t="s">
        <v>79</v>
      </c>
      <c r="D13" s="122">
        <v>5680</v>
      </c>
      <c r="E13" s="122">
        <v>240794.97099999999</v>
      </c>
      <c r="F13" s="106">
        <f t="shared" si="0"/>
        <v>0.12601599099917218</v>
      </c>
      <c r="H13" s="204">
        <v>5473</v>
      </c>
      <c r="I13" s="204">
        <v>239079.58100000001</v>
      </c>
      <c r="J13" s="206"/>
      <c r="K13" s="204">
        <f t="shared" si="1"/>
        <v>207</v>
      </c>
      <c r="L13" s="204">
        <f t="shared" si="2"/>
        <v>1715.3899999999849</v>
      </c>
    </row>
    <row r="14" spans="2:12" ht="18" x14ac:dyDescent="0.35">
      <c r="B14" s="109">
        <v>12</v>
      </c>
      <c r="C14" s="119" t="s">
        <v>80</v>
      </c>
      <c r="D14" s="122">
        <v>2307</v>
      </c>
      <c r="E14" s="122">
        <v>130714.917</v>
      </c>
      <c r="F14" s="106">
        <f t="shared" si="0"/>
        <v>6.8407449440169327E-2</v>
      </c>
      <c r="H14" s="204">
        <v>2209</v>
      </c>
      <c r="I14" s="204">
        <v>129933.26700000001</v>
      </c>
      <c r="J14" s="206"/>
      <c r="K14" s="204">
        <f t="shared" si="1"/>
        <v>98</v>
      </c>
      <c r="L14" s="204">
        <f t="shared" si="2"/>
        <v>781.64999999999418</v>
      </c>
    </row>
    <row r="15" spans="2:12" ht="18" x14ac:dyDescent="0.35">
      <c r="B15" s="109">
        <v>13</v>
      </c>
      <c r="C15" s="119" t="s">
        <v>81</v>
      </c>
      <c r="D15" s="122">
        <v>5411</v>
      </c>
      <c r="E15" s="122">
        <v>189372.109</v>
      </c>
      <c r="F15" s="106">
        <f t="shared" si="0"/>
        <v>9.9104702578021259E-2</v>
      </c>
      <c r="H15" s="204">
        <v>5228</v>
      </c>
      <c r="I15" s="204">
        <v>185666.429</v>
      </c>
      <c r="J15" s="206"/>
      <c r="K15" s="204">
        <f t="shared" si="1"/>
        <v>183</v>
      </c>
      <c r="L15" s="204">
        <f t="shared" si="2"/>
        <v>3705.679999999993</v>
      </c>
    </row>
    <row r="16" spans="2:12" ht="18" x14ac:dyDescent="0.35">
      <c r="B16" s="109">
        <v>14</v>
      </c>
      <c r="C16" s="119" t="s">
        <v>82</v>
      </c>
      <c r="D16" s="122">
        <v>4021</v>
      </c>
      <c r="E16" s="122">
        <v>87144.963000000003</v>
      </c>
      <c r="F16" s="106">
        <f t="shared" si="0"/>
        <v>4.5605848109806217E-2</v>
      </c>
      <c r="H16" s="204">
        <v>3805</v>
      </c>
      <c r="I16" s="204">
        <v>85199.293000000005</v>
      </c>
      <c r="J16" s="206"/>
      <c r="K16" s="204">
        <f t="shared" si="1"/>
        <v>216</v>
      </c>
      <c r="L16" s="204">
        <f t="shared" si="2"/>
        <v>1945.6699999999983</v>
      </c>
    </row>
    <row r="17" spans="2:12" ht="18" x14ac:dyDescent="0.35">
      <c r="B17" s="109">
        <v>15</v>
      </c>
      <c r="C17" s="119" t="s">
        <v>83</v>
      </c>
      <c r="D17" s="122">
        <v>3268</v>
      </c>
      <c r="E17" s="122">
        <v>79021.038</v>
      </c>
      <c r="F17" s="106">
        <f t="shared" si="0"/>
        <v>4.1354328838342905E-2</v>
      </c>
      <c r="H17" s="204">
        <v>3097</v>
      </c>
      <c r="I17" s="204">
        <v>77523.338000000003</v>
      </c>
      <c r="J17" s="206"/>
      <c r="K17" s="204">
        <f t="shared" si="1"/>
        <v>171</v>
      </c>
      <c r="L17" s="204">
        <f t="shared" si="2"/>
        <v>1497.6999999999971</v>
      </c>
    </row>
    <row r="18" spans="2:12" ht="18" x14ac:dyDescent="0.35">
      <c r="B18" s="109">
        <v>16</v>
      </c>
      <c r="C18" s="119" t="s">
        <v>84</v>
      </c>
      <c r="D18" s="122">
        <v>966</v>
      </c>
      <c r="E18" s="122">
        <v>39344.576000000001</v>
      </c>
      <c r="F18" s="106">
        <f t="shared" si="0"/>
        <v>2.0590320946039384E-2</v>
      </c>
      <c r="H18" s="204">
        <v>931</v>
      </c>
      <c r="I18" s="204">
        <v>38985.025999999998</v>
      </c>
      <c r="J18" s="206"/>
      <c r="K18" s="204">
        <f t="shared" si="1"/>
        <v>35</v>
      </c>
      <c r="L18" s="204">
        <f t="shared" si="2"/>
        <v>359.55000000000291</v>
      </c>
    </row>
    <row r="19" spans="2:12" ht="18" x14ac:dyDescent="0.35">
      <c r="B19" s="109">
        <v>17</v>
      </c>
      <c r="C19" s="119" t="s">
        <v>85</v>
      </c>
      <c r="D19" s="122">
        <v>6088</v>
      </c>
      <c r="E19" s="122">
        <v>170295.09099999999</v>
      </c>
      <c r="F19" s="106">
        <f t="shared" si="0"/>
        <v>8.9121066629997039E-2</v>
      </c>
      <c r="H19" s="204">
        <v>5896</v>
      </c>
      <c r="I19" s="204">
        <v>164695.30100000001</v>
      </c>
      <c r="J19" s="206"/>
      <c r="K19" s="204">
        <f t="shared" si="1"/>
        <v>192</v>
      </c>
      <c r="L19" s="204">
        <f t="shared" si="2"/>
        <v>5599.789999999979</v>
      </c>
    </row>
    <row r="20" spans="2:12" ht="18" x14ac:dyDescent="0.35">
      <c r="B20" s="109">
        <v>18</v>
      </c>
      <c r="C20" s="119" t="s">
        <v>86</v>
      </c>
      <c r="D20" s="122">
        <v>10146</v>
      </c>
      <c r="E20" s="122">
        <v>129510.70699999999</v>
      </c>
      <c r="F20" s="106">
        <f t="shared" si="0"/>
        <v>6.7777246425999596E-2</v>
      </c>
      <c r="H20" s="204">
        <v>9779</v>
      </c>
      <c r="I20" s="204">
        <v>125090.84699999999</v>
      </c>
      <c r="J20" s="206"/>
      <c r="K20" s="204">
        <f t="shared" si="1"/>
        <v>367</v>
      </c>
      <c r="L20" s="204">
        <f t="shared" si="2"/>
        <v>4419.8600000000006</v>
      </c>
    </row>
    <row r="21" spans="2:12" ht="18" x14ac:dyDescent="0.35">
      <c r="B21" s="109">
        <v>19</v>
      </c>
      <c r="C21" s="119" t="s">
        <v>87</v>
      </c>
      <c r="D21" s="122">
        <v>4746</v>
      </c>
      <c r="E21" s="122">
        <v>77738.83</v>
      </c>
      <c r="F21" s="106">
        <f t="shared" si="0"/>
        <v>4.0683306885035304E-2</v>
      </c>
      <c r="H21" s="204">
        <v>4528</v>
      </c>
      <c r="I21" s="204">
        <v>75811.41</v>
      </c>
      <c r="J21" s="206"/>
      <c r="K21" s="204">
        <f t="shared" si="1"/>
        <v>218</v>
      </c>
      <c r="L21" s="204">
        <f t="shared" si="2"/>
        <v>1927.4199999999983</v>
      </c>
    </row>
    <row r="22" spans="2:12" ht="18" x14ac:dyDescent="0.35">
      <c r="B22" s="109">
        <v>20</v>
      </c>
      <c r="C22" s="119" t="s">
        <v>88</v>
      </c>
      <c r="D22" s="122">
        <v>1396</v>
      </c>
      <c r="E22" s="122">
        <v>78133.399999999994</v>
      </c>
      <c r="F22" s="106">
        <f t="shared" si="0"/>
        <v>4.0889798446557754E-2</v>
      </c>
      <c r="H22" s="204">
        <v>1347</v>
      </c>
      <c r="I22" s="204">
        <v>77540.570000000007</v>
      </c>
      <c r="J22" s="206"/>
      <c r="K22" s="204">
        <f t="shared" si="1"/>
        <v>49</v>
      </c>
      <c r="L22" s="204">
        <f t="shared" si="2"/>
        <v>592.82999999998719</v>
      </c>
    </row>
    <row r="23" spans="2:12" ht="18" x14ac:dyDescent="0.35">
      <c r="B23" s="109">
        <v>21</v>
      </c>
      <c r="C23" s="119" t="s">
        <v>89</v>
      </c>
      <c r="D23" s="122">
        <v>2049</v>
      </c>
      <c r="E23" s="122">
        <v>28994.272000000001</v>
      </c>
      <c r="F23" s="106">
        <f t="shared" si="0"/>
        <v>1.5173663736438874E-2</v>
      </c>
      <c r="H23" s="204">
        <v>1954</v>
      </c>
      <c r="I23" s="204">
        <v>28203.342000000001</v>
      </c>
      <c r="J23" s="206"/>
      <c r="K23" s="204">
        <f t="shared" si="1"/>
        <v>95</v>
      </c>
      <c r="L23" s="204">
        <f t="shared" si="2"/>
        <v>790.93000000000029</v>
      </c>
    </row>
    <row r="24" spans="2:12" ht="18" x14ac:dyDescent="0.35">
      <c r="C24" s="118" t="s">
        <v>92</v>
      </c>
      <c r="D24" s="120">
        <f>SUM(D3:D23)</f>
        <v>62250</v>
      </c>
      <c r="E24" s="120">
        <f>SUM(E3:E23)</f>
        <v>1910828.6900000002</v>
      </c>
      <c r="F24" s="121">
        <f>SUM(F3:F23)</f>
        <v>0.99999999999999989</v>
      </c>
      <c r="H24" s="205">
        <f>SUM(H3:H23)</f>
        <v>59950</v>
      </c>
      <c r="I24" s="205">
        <f>SUM(I3:I23)</f>
        <v>1883411.075</v>
      </c>
      <c r="J24" s="206"/>
      <c r="K24" s="205">
        <f>SUM(K3:K23)</f>
        <v>2300</v>
      </c>
      <c r="L24" s="205">
        <v>27417</v>
      </c>
    </row>
    <row r="25" spans="2:12" x14ac:dyDescent="0.25">
      <c r="L25" s="242"/>
    </row>
    <row r="26" spans="2:12" x14ac:dyDescent="0.25">
      <c r="L26" s="242"/>
    </row>
    <row r="27" spans="2:12" x14ac:dyDescent="0.25">
      <c r="F27" s="214"/>
    </row>
  </sheetData>
  <mergeCells count="3">
    <mergeCell ref="H1:I1"/>
    <mergeCell ref="C1:F1"/>
    <mergeCell ref="K1:L1"/>
  </mergeCells>
  <pageMargins left="0.7" right="0.7" top="0.75" bottom="0.75" header="0.3" footer="0.3"/>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81" customWidth="1"/>
    <col min="11" max="11" width="1.6640625" style="81" customWidth="1"/>
    <col min="12" max="12" width="8.88671875" style="81"/>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32"/>
      <c r="C2" s="33"/>
      <c r="D2" s="33"/>
      <c r="E2" s="33"/>
      <c r="F2" s="33"/>
      <c r="G2" s="33"/>
      <c r="H2" s="33"/>
      <c r="I2" s="34"/>
      <c r="K2" s="111"/>
      <c r="L2" s="112"/>
      <c r="M2" s="33"/>
      <c r="N2" s="33"/>
      <c r="O2" s="33"/>
      <c r="P2" s="33"/>
      <c r="Q2" s="34"/>
    </row>
    <row r="3" spans="2:17" ht="17.399999999999999" x14ac:dyDescent="0.25">
      <c r="B3" s="42"/>
      <c r="C3" s="3" t="s">
        <v>31</v>
      </c>
      <c r="D3" s="43"/>
      <c r="E3" s="43"/>
      <c r="F3" s="43"/>
      <c r="G3" s="43"/>
      <c r="H3" s="43"/>
      <c r="I3" s="44"/>
      <c r="K3" s="113"/>
      <c r="L3" s="3" t="s">
        <v>65</v>
      </c>
      <c r="M3" s="3"/>
      <c r="N3" s="3"/>
      <c r="O3" s="3"/>
      <c r="P3" s="3"/>
      <c r="Q3" s="36"/>
    </row>
    <row r="4" spans="2:17" ht="9" customHeight="1" x14ac:dyDescent="0.25">
      <c r="B4" s="35"/>
      <c r="C4" s="37"/>
      <c r="D4" s="37"/>
      <c r="E4" s="2"/>
      <c r="F4" s="37"/>
      <c r="G4" s="37"/>
      <c r="H4" s="37"/>
      <c r="I4" s="36"/>
      <c r="K4" s="113"/>
      <c r="L4" s="37"/>
      <c r="M4" s="37"/>
      <c r="N4" s="2"/>
      <c r="O4" s="37"/>
      <c r="P4" s="37"/>
      <c r="Q4" s="36"/>
    </row>
    <row r="5" spans="2:17" ht="15.6" customHeight="1" x14ac:dyDescent="0.3">
      <c r="B5" s="35"/>
      <c r="C5" s="147"/>
      <c r="D5" s="70"/>
      <c r="E5" s="70"/>
      <c r="F5" s="70"/>
      <c r="G5" s="70"/>
      <c r="H5" s="70"/>
      <c r="I5" s="36"/>
      <c r="J5" s="70"/>
      <c r="K5" s="114"/>
      <c r="L5" s="107" t="s">
        <v>66</v>
      </c>
      <c r="M5" s="108" t="s">
        <v>67</v>
      </c>
      <c r="N5" s="2"/>
      <c r="O5" s="107" t="s">
        <v>58</v>
      </c>
      <c r="P5" s="108" t="s">
        <v>39</v>
      </c>
      <c r="Q5" s="36"/>
    </row>
    <row r="6" spans="2:17" ht="13.2" customHeight="1" x14ac:dyDescent="0.25">
      <c r="B6" s="35"/>
      <c r="C6" s="308" t="s">
        <v>19</v>
      </c>
      <c r="D6" s="308"/>
      <c r="E6" s="310" t="s">
        <v>32</v>
      </c>
      <c r="F6" s="310"/>
      <c r="G6" s="310"/>
      <c r="H6" s="310"/>
      <c r="I6" s="36"/>
      <c r="J6" s="80"/>
      <c r="K6" s="115"/>
      <c r="L6" s="109">
        <v>1</v>
      </c>
      <c r="M6" s="110" t="s">
        <v>68</v>
      </c>
      <c r="N6" s="2"/>
      <c r="O6" s="109" t="s">
        <v>18</v>
      </c>
      <c r="P6" s="110" t="s">
        <v>60</v>
      </c>
      <c r="Q6" s="36"/>
    </row>
    <row r="7" spans="2:17" ht="15" x14ac:dyDescent="0.25">
      <c r="B7" s="35"/>
      <c r="C7" s="308"/>
      <c r="D7" s="308"/>
      <c r="E7" s="310"/>
      <c r="F7" s="310"/>
      <c r="G7" s="310"/>
      <c r="H7" s="310"/>
      <c r="I7" s="36"/>
      <c r="K7" s="113"/>
      <c r="L7" s="109">
        <v>2</v>
      </c>
      <c r="M7" s="110" t="s">
        <v>69</v>
      </c>
      <c r="N7" s="2"/>
      <c r="O7" s="109" t="s">
        <v>93</v>
      </c>
      <c r="P7" s="110" t="s">
        <v>61</v>
      </c>
      <c r="Q7" s="36"/>
    </row>
    <row r="8" spans="2:17" ht="15" x14ac:dyDescent="0.25">
      <c r="B8" s="35"/>
      <c r="C8" s="311" t="s">
        <v>97</v>
      </c>
      <c r="D8" s="311"/>
      <c r="E8" s="310" t="s">
        <v>33</v>
      </c>
      <c r="F8" s="310"/>
      <c r="G8" s="310"/>
      <c r="H8" s="310"/>
      <c r="I8" s="46"/>
      <c r="K8" s="113"/>
      <c r="L8" s="109">
        <v>3</v>
      </c>
      <c r="M8" s="110" t="s">
        <v>70</v>
      </c>
      <c r="N8" s="2"/>
      <c r="O8" s="109" t="s">
        <v>62</v>
      </c>
      <c r="P8" s="110" t="s">
        <v>63</v>
      </c>
      <c r="Q8" s="36"/>
    </row>
    <row r="9" spans="2:17" ht="34.950000000000003" customHeight="1" x14ac:dyDescent="0.25">
      <c r="B9" s="35"/>
      <c r="C9" s="311"/>
      <c r="D9" s="311"/>
      <c r="E9" s="310"/>
      <c r="F9" s="310"/>
      <c r="G9" s="310"/>
      <c r="H9" s="310"/>
      <c r="I9" s="46"/>
      <c r="K9" s="113"/>
      <c r="L9" s="109">
        <v>4</v>
      </c>
      <c r="M9" s="110" t="s">
        <v>71</v>
      </c>
      <c r="N9" s="2"/>
      <c r="O9" s="37"/>
      <c r="P9" s="37"/>
      <c r="Q9" s="36"/>
    </row>
    <row r="10" spans="2:17" ht="15" x14ac:dyDescent="0.25">
      <c r="B10" s="35"/>
      <c r="C10" s="308" t="s">
        <v>21</v>
      </c>
      <c r="D10" s="308"/>
      <c r="E10" s="310" t="s">
        <v>34</v>
      </c>
      <c r="F10" s="310"/>
      <c r="G10" s="310"/>
      <c r="H10" s="310"/>
      <c r="I10" s="36"/>
      <c r="K10" s="113"/>
      <c r="L10" s="109">
        <v>5</v>
      </c>
      <c r="M10" s="110" t="s">
        <v>72</v>
      </c>
      <c r="N10" s="2"/>
      <c r="O10" s="37" t="s">
        <v>73</v>
      </c>
      <c r="P10" s="37"/>
      <c r="Q10" s="36"/>
    </row>
    <row r="11" spans="2:17" ht="15" x14ac:dyDescent="0.25">
      <c r="B11" s="35"/>
      <c r="C11" s="308"/>
      <c r="D11" s="308"/>
      <c r="E11" s="310"/>
      <c r="F11" s="310"/>
      <c r="G11" s="310"/>
      <c r="H11" s="310"/>
      <c r="I11" s="36"/>
      <c r="K11" s="113"/>
      <c r="L11" s="109">
        <v>6</v>
      </c>
      <c r="M11" s="110" t="s">
        <v>74</v>
      </c>
      <c r="N11" s="2"/>
      <c r="O11" s="37"/>
      <c r="P11" s="37"/>
      <c r="Q11" s="36"/>
    </row>
    <row r="12" spans="2:17" ht="15" customHeight="1" x14ac:dyDescent="0.25">
      <c r="B12" s="35"/>
      <c r="C12" s="308" t="s">
        <v>22</v>
      </c>
      <c r="D12" s="308"/>
      <c r="E12" s="309" t="s">
        <v>35</v>
      </c>
      <c r="F12" s="309"/>
      <c r="G12" s="309"/>
      <c r="H12" s="309"/>
      <c r="I12" s="36"/>
      <c r="K12" s="113"/>
      <c r="L12" s="109">
        <v>7</v>
      </c>
      <c r="M12" s="110" t="s">
        <v>75</v>
      </c>
      <c r="N12" s="2"/>
      <c r="O12" s="37"/>
      <c r="P12" s="37"/>
      <c r="Q12" s="36"/>
    </row>
    <row r="13" spans="2:17" ht="15" x14ac:dyDescent="0.25">
      <c r="B13" s="35"/>
      <c r="C13" s="308"/>
      <c r="D13" s="308"/>
      <c r="E13" s="309"/>
      <c r="F13" s="309"/>
      <c r="G13" s="309"/>
      <c r="H13" s="309"/>
      <c r="I13" s="36"/>
      <c r="K13" s="113"/>
      <c r="L13" s="109">
        <v>8</v>
      </c>
      <c r="M13" s="110" t="s">
        <v>76</v>
      </c>
      <c r="N13" s="2"/>
      <c r="O13" s="37"/>
      <c r="P13" s="37"/>
      <c r="Q13" s="36"/>
    </row>
    <row r="14" spans="2:17" ht="15" customHeight="1" x14ac:dyDescent="0.25">
      <c r="B14" s="35"/>
      <c r="C14" s="311" t="s">
        <v>96</v>
      </c>
      <c r="D14" s="311"/>
      <c r="E14" s="309" t="s">
        <v>35</v>
      </c>
      <c r="F14" s="309"/>
      <c r="G14" s="309"/>
      <c r="H14" s="309"/>
      <c r="I14" s="36"/>
      <c r="K14" s="113"/>
      <c r="L14" s="109">
        <v>9</v>
      </c>
      <c r="M14" s="110" t="s">
        <v>77</v>
      </c>
      <c r="N14" s="2"/>
      <c r="O14" s="37"/>
      <c r="P14" s="37"/>
      <c r="Q14" s="36"/>
    </row>
    <row r="15" spans="2:17" ht="15" x14ac:dyDescent="0.25">
      <c r="B15" s="35"/>
      <c r="C15" s="311"/>
      <c r="D15" s="311"/>
      <c r="E15" s="309"/>
      <c r="F15" s="309"/>
      <c r="G15" s="309"/>
      <c r="H15" s="309"/>
      <c r="I15" s="36"/>
      <c r="K15" s="113"/>
      <c r="L15" s="109">
        <v>10</v>
      </c>
      <c r="M15" s="110" t="s">
        <v>78</v>
      </c>
      <c r="N15" s="2"/>
      <c r="O15" s="37"/>
      <c r="P15" s="37"/>
      <c r="Q15" s="36"/>
    </row>
    <row r="16" spans="2:17" ht="15" customHeight="1" x14ac:dyDescent="0.25">
      <c r="B16" s="35"/>
      <c r="C16" s="308" t="s">
        <v>23</v>
      </c>
      <c r="D16" s="308"/>
      <c r="E16" s="310" t="s">
        <v>36</v>
      </c>
      <c r="F16" s="310"/>
      <c r="G16" s="310"/>
      <c r="H16" s="310"/>
      <c r="I16" s="36"/>
      <c r="K16" s="113"/>
      <c r="L16" s="109">
        <v>11</v>
      </c>
      <c r="M16" s="110" t="s">
        <v>79</v>
      </c>
      <c r="N16" s="2"/>
      <c r="O16" s="37"/>
      <c r="P16" s="37"/>
      <c r="Q16" s="36"/>
    </row>
    <row r="17" spans="2:17" ht="15" x14ac:dyDescent="0.25">
      <c r="B17" s="35"/>
      <c r="C17" s="308"/>
      <c r="D17" s="308"/>
      <c r="E17" s="310"/>
      <c r="F17" s="310"/>
      <c r="G17" s="310"/>
      <c r="H17" s="310"/>
      <c r="I17" s="36"/>
      <c r="K17" s="113"/>
      <c r="L17" s="109">
        <v>12</v>
      </c>
      <c r="M17" s="110" t="s">
        <v>80</v>
      </c>
      <c r="N17" s="2"/>
      <c r="O17" s="37"/>
      <c r="P17" s="37"/>
      <c r="Q17" s="36"/>
    </row>
    <row r="18" spans="2:17" ht="15" x14ac:dyDescent="0.25">
      <c r="B18" s="35"/>
      <c r="C18" s="308" t="s">
        <v>17</v>
      </c>
      <c r="D18" s="308"/>
      <c r="E18" s="309" t="s">
        <v>37</v>
      </c>
      <c r="F18" s="309"/>
      <c r="G18" s="309"/>
      <c r="H18" s="309"/>
      <c r="I18" s="36"/>
      <c r="K18" s="113"/>
      <c r="L18" s="109">
        <v>13</v>
      </c>
      <c r="M18" s="110" t="s">
        <v>81</v>
      </c>
      <c r="N18" s="2"/>
      <c r="O18" s="37"/>
      <c r="P18" s="37"/>
      <c r="Q18" s="36"/>
    </row>
    <row r="19" spans="2:17" ht="15" x14ac:dyDescent="0.25">
      <c r="B19" s="35"/>
      <c r="C19" s="308"/>
      <c r="D19" s="308"/>
      <c r="E19" s="309"/>
      <c r="F19" s="309"/>
      <c r="G19" s="309"/>
      <c r="H19" s="309"/>
      <c r="I19" s="36"/>
      <c r="K19" s="113"/>
      <c r="L19" s="109">
        <v>14</v>
      </c>
      <c r="M19" s="110" t="s">
        <v>82</v>
      </c>
      <c r="N19" s="2"/>
      <c r="O19" s="37"/>
      <c r="P19" s="37"/>
      <c r="Q19" s="36"/>
    </row>
    <row r="20" spans="2:17" ht="15" x14ac:dyDescent="0.25">
      <c r="B20" s="35"/>
      <c r="C20" s="308" t="s">
        <v>100</v>
      </c>
      <c r="D20" s="308"/>
      <c r="E20" s="309" t="s">
        <v>101</v>
      </c>
      <c r="F20" s="309"/>
      <c r="G20" s="309"/>
      <c r="H20" s="309"/>
      <c r="I20" s="36"/>
      <c r="K20" s="113"/>
      <c r="L20" s="109">
        <v>15</v>
      </c>
      <c r="M20" s="110" t="s">
        <v>83</v>
      </c>
      <c r="N20" s="2"/>
      <c r="O20" s="37"/>
      <c r="P20" s="37"/>
      <c r="Q20" s="36"/>
    </row>
    <row r="21" spans="2:17" ht="15" x14ac:dyDescent="0.25">
      <c r="B21" s="35"/>
      <c r="C21" s="308"/>
      <c r="D21" s="308"/>
      <c r="E21" s="309"/>
      <c r="F21" s="309"/>
      <c r="G21" s="309"/>
      <c r="H21" s="309"/>
      <c r="I21" s="36"/>
      <c r="K21" s="113"/>
      <c r="L21" s="109">
        <v>16</v>
      </c>
      <c r="M21" s="110" t="s">
        <v>84</v>
      </c>
      <c r="N21" s="2"/>
      <c r="O21" s="37"/>
      <c r="P21" s="37"/>
      <c r="Q21" s="36"/>
    </row>
    <row r="22" spans="2:17" ht="15" x14ac:dyDescent="0.25">
      <c r="B22" s="35"/>
      <c r="C22" s="308" t="s">
        <v>98</v>
      </c>
      <c r="D22" s="308"/>
      <c r="E22" s="309" t="s">
        <v>102</v>
      </c>
      <c r="F22" s="309"/>
      <c r="G22" s="309"/>
      <c r="H22" s="309"/>
      <c r="I22" s="36"/>
      <c r="K22" s="113"/>
      <c r="L22" s="109">
        <v>17</v>
      </c>
      <c r="M22" s="110" t="s">
        <v>85</v>
      </c>
      <c r="N22" s="2"/>
      <c r="O22" s="37"/>
      <c r="P22" s="37"/>
      <c r="Q22" s="36"/>
    </row>
    <row r="23" spans="2:17" ht="15" x14ac:dyDescent="0.25">
      <c r="B23" s="35"/>
      <c r="C23" s="308"/>
      <c r="D23" s="308"/>
      <c r="E23" s="309"/>
      <c r="F23" s="309"/>
      <c r="G23" s="309"/>
      <c r="H23" s="309"/>
      <c r="I23" s="36"/>
      <c r="K23" s="113"/>
      <c r="L23" s="109">
        <v>18</v>
      </c>
      <c r="M23" s="110" t="s">
        <v>86</v>
      </c>
      <c r="N23" s="2"/>
      <c r="O23" s="37"/>
      <c r="P23" s="37"/>
      <c r="Q23" s="36"/>
    </row>
    <row r="24" spans="2:17" ht="15" x14ac:dyDescent="0.25">
      <c r="B24" s="35"/>
      <c r="C24" s="308" t="s">
        <v>99</v>
      </c>
      <c r="D24" s="308"/>
      <c r="E24" s="309" t="s">
        <v>103</v>
      </c>
      <c r="F24" s="309"/>
      <c r="G24" s="309"/>
      <c r="H24" s="309"/>
      <c r="I24" s="36"/>
      <c r="K24" s="113"/>
      <c r="L24" s="109">
        <v>19</v>
      </c>
      <c r="M24" s="110" t="s">
        <v>87</v>
      </c>
      <c r="N24" s="2"/>
      <c r="O24" s="37"/>
      <c r="P24" s="37"/>
      <c r="Q24" s="36"/>
    </row>
    <row r="25" spans="2:17" ht="15" x14ac:dyDescent="0.25">
      <c r="B25" s="35"/>
      <c r="C25" s="308"/>
      <c r="D25" s="308"/>
      <c r="E25" s="309"/>
      <c r="F25" s="309"/>
      <c r="G25" s="309"/>
      <c r="H25" s="309"/>
      <c r="I25" s="36"/>
      <c r="K25" s="113"/>
      <c r="L25" s="109">
        <v>20</v>
      </c>
      <c r="M25" s="110" t="s">
        <v>88</v>
      </c>
      <c r="N25" s="2"/>
      <c r="O25" s="37"/>
      <c r="P25" s="37"/>
      <c r="Q25" s="36"/>
    </row>
    <row r="26" spans="2:17" ht="15" x14ac:dyDescent="0.25">
      <c r="B26" s="35"/>
      <c r="C26" s="45"/>
      <c r="D26" s="25"/>
      <c r="E26" s="41"/>
      <c r="F26" s="37"/>
      <c r="G26" s="37"/>
      <c r="H26" s="37"/>
      <c r="I26" s="36"/>
      <c r="K26" s="113"/>
      <c r="L26" s="109">
        <v>21</v>
      </c>
      <c r="M26" s="110" t="s">
        <v>89</v>
      </c>
      <c r="N26" s="2"/>
      <c r="O26" s="37"/>
      <c r="P26" s="37"/>
      <c r="Q26" s="36"/>
    </row>
    <row r="27" spans="2:17" ht="9" customHeight="1" thickBot="1" x14ac:dyDescent="0.3">
      <c r="B27" s="38"/>
      <c r="C27" s="39"/>
      <c r="D27" s="39"/>
      <c r="E27" s="39"/>
      <c r="F27" s="39"/>
      <c r="G27" s="39"/>
      <c r="H27" s="39"/>
      <c r="I27" s="40"/>
      <c r="K27" s="116"/>
      <c r="L27" s="117"/>
      <c r="M27" s="39"/>
      <c r="N27" s="39"/>
      <c r="O27" s="39"/>
      <c r="P27" s="39"/>
      <c r="Q27" s="40"/>
    </row>
  </sheetData>
  <mergeCells count="20">
    <mergeCell ref="E6:H7"/>
    <mergeCell ref="C6:D7"/>
    <mergeCell ref="C8:D9"/>
    <mergeCell ref="C12:D13"/>
    <mergeCell ref="C16:D17"/>
    <mergeCell ref="C10:D11"/>
    <mergeCell ref="E10:H11"/>
    <mergeCell ref="E8:H9"/>
    <mergeCell ref="E12:H13"/>
    <mergeCell ref="E16:H17"/>
    <mergeCell ref="C14:D15"/>
    <mergeCell ref="E14:H15"/>
    <mergeCell ref="C22:D23"/>
    <mergeCell ref="E22:H23"/>
    <mergeCell ref="C24:D25"/>
    <mergeCell ref="E24:H25"/>
    <mergeCell ref="C18:D19"/>
    <mergeCell ref="C20:D21"/>
    <mergeCell ref="E18:H19"/>
    <mergeCell ref="E20:H21"/>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Annual Capacity</vt:lpstr>
      <vt:lpstr>Monthly Capacity</vt:lpstr>
      <vt:lpstr>Interconnection &amp; Customer Type</vt:lpstr>
      <vt:lpstr>TPO Summary</vt:lpstr>
      <vt:lpstr>By County</vt:lpstr>
      <vt:lpstr>Definitions</vt:lpstr>
      <vt:lpstr>'Annual Capacity'!Print_Area</vt:lpstr>
      <vt:lpstr>Definitions!Print_Area</vt:lpstr>
      <vt:lpstr>'Interconnection &amp; Customer Type'!Print_Area</vt:lpstr>
      <vt:lpstr>'TPO Summary'!Print_Area</vt:lpstr>
    </vt:vector>
  </TitlesOfParts>
  <Company>Honeywell,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Zito, Melissa</cp:lastModifiedBy>
  <cp:lastPrinted>2016-11-09T18:47:21Z</cp:lastPrinted>
  <dcterms:created xsi:type="dcterms:W3CDTF">2009-08-03T14:10:19Z</dcterms:created>
  <dcterms:modified xsi:type="dcterms:W3CDTF">2016-11-09T19:48:29Z</dcterms:modified>
</cp:coreProperties>
</file>