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 filterPrivacy="1"/>
  <bookViews>
    <workbookView xWindow="0" yWindow="0" windowWidth="22260" windowHeight="12645"/>
  </bookViews>
  <sheets>
    <sheet name="Introduction" sheetId="2" r:id="rId1"/>
    <sheet name="Savings Calculation - Other VFD" sheetId="1" r:id="rId2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9" i="1" l="1"/>
  <c r="G29" i="1" s="1"/>
  <c r="N29" i="1"/>
  <c r="O29" i="1" s="1"/>
  <c r="K32" i="1"/>
  <c r="J32" i="1" s="1"/>
  <c r="L31" i="1"/>
  <c r="N31" i="1" s="1"/>
  <c r="O31" i="1" s="1"/>
  <c r="P31" i="1" s="1"/>
  <c r="H29" i="1" l="1"/>
  <c r="F26" i="1" s="1"/>
  <c r="E26" i="1"/>
  <c r="P29" i="1"/>
  <c r="L32" i="1"/>
  <c r="N32" i="1" s="1"/>
  <c r="O32" i="1" s="1"/>
  <c r="P32" i="1" s="1"/>
  <c r="K33" i="1"/>
  <c r="J33" i="1" s="1"/>
  <c r="L33" i="1" l="1"/>
  <c r="N33" i="1" s="1"/>
  <c r="O33" i="1" s="1"/>
  <c r="K34" i="1"/>
  <c r="J34" i="1" s="1"/>
  <c r="P33" i="1" l="1"/>
  <c r="K35" i="1"/>
  <c r="J35" i="1" s="1"/>
  <c r="L34" i="1"/>
  <c r="N34" i="1" s="1"/>
  <c r="O34" i="1" s="1"/>
  <c r="P34" i="1" s="1"/>
  <c r="K36" i="1" l="1"/>
  <c r="J36" i="1" s="1"/>
  <c r="L35" i="1"/>
  <c r="N35" i="1" s="1"/>
  <c r="O35" i="1" s="1"/>
  <c r="P35" i="1" s="1"/>
  <c r="K37" i="1" l="1"/>
  <c r="J37" i="1" s="1"/>
  <c r="L36" i="1"/>
  <c r="N36" i="1" s="1"/>
  <c r="O36" i="1" s="1"/>
  <c r="P36" i="1" s="1"/>
  <c r="K38" i="1" l="1"/>
  <c r="J38" i="1" s="1"/>
  <c r="L37" i="1"/>
  <c r="N37" i="1" s="1"/>
  <c r="O37" i="1" s="1"/>
  <c r="P37" i="1" s="1"/>
  <c r="K39" i="1" l="1"/>
  <c r="J39" i="1" s="1"/>
  <c r="L38" i="1"/>
  <c r="N38" i="1" s="1"/>
  <c r="O38" i="1" s="1"/>
  <c r="P38" i="1" s="1"/>
  <c r="K40" i="1" l="1"/>
  <c r="J40" i="1" s="1"/>
  <c r="L39" i="1"/>
  <c r="N39" i="1" s="1"/>
  <c r="O39" i="1" s="1"/>
  <c r="P39" i="1" s="1"/>
  <c r="K41" i="1" l="1"/>
  <c r="J41" i="1" s="1"/>
  <c r="L40" i="1"/>
  <c r="N40" i="1" s="1"/>
  <c r="O40" i="1" s="1"/>
  <c r="P40" i="1" s="1"/>
  <c r="K42" i="1" l="1"/>
  <c r="J42" i="1" s="1"/>
  <c r="L41" i="1"/>
  <c r="N41" i="1" s="1"/>
  <c r="O41" i="1" s="1"/>
  <c r="P41" i="1" s="1"/>
  <c r="K43" i="1" l="1"/>
  <c r="J43" i="1" s="1"/>
  <c r="L42" i="1"/>
  <c r="N42" i="1" s="1"/>
  <c r="O42" i="1" s="1"/>
  <c r="P42" i="1" s="1"/>
  <c r="K44" i="1" l="1"/>
  <c r="J44" i="1" s="1"/>
  <c r="L43" i="1"/>
  <c r="N43" i="1" s="1"/>
  <c r="O43" i="1" s="1"/>
  <c r="P43" i="1" s="1"/>
  <c r="K45" i="1" l="1"/>
  <c r="J45" i="1" s="1"/>
  <c r="L44" i="1"/>
  <c r="N44" i="1" s="1"/>
  <c r="O44" i="1" s="1"/>
  <c r="P44" i="1" s="1"/>
  <c r="K46" i="1" l="1"/>
  <c r="J46" i="1" s="1"/>
  <c r="L45" i="1"/>
  <c r="N45" i="1" s="1"/>
  <c r="O45" i="1" s="1"/>
  <c r="P45" i="1" s="1"/>
  <c r="K47" i="1" l="1"/>
  <c r="J47" i="1" s="1"/>
  <c r="L46" i="1"/>
  <c r="N46" i="1" s="1"/>
  <c r="O46" i="1" s="1"/>
  <c r="P46" i="1" s="1"/>
  <c r="K48" i="1" l="1"/>
  <c r="J48" i="1" s="1"/>
  <c r="L47" i="1"/>
  <c r="N47" i="1" s="1"/>
  <c r="O47" i="1" s="1"/>
  <c r="P47" i="1" s="1"/>
  <c r="K49" i="1" l="1"/>
  <c r="J49" i="1" s="1"/>
  <c r="L48" i="1"/>
  <c r="N48" i="1" s="1"/>
  <c r="O48" i="1" s="1"/>
  <c r="P48" i="1" s="1"/>
  <c r="K50" i="1" l="1"/>
  <c r="J50" i="1" s="1"/>
  <c r="L49" i="1"/>
  <c r="N49" i="1" s="1"/>
  <c r="O49" i="1" s="1"/>
  <c r="P49" i="1" s="1"/>
  <c r="K51" i="1" l="1"/>
  <c r="J51" i="1" s="1"/>
  <c r="L50" i="1"/>
  <c r="N50" i="1" s="1"/>
  <c r="O50" i="1" s="1"/>
  <c r="P50" i="1" s="1"/>
  <c r="K52" i="1" l="1"/>
  <c r="J52" i="1" s="1"/>
  <c r="L51" i="1"/>
  <c r="N51" i="1" s="1"/>
  <c r="O51" i="1" s="1"/>
  <c r="P51" i="1" s="1"/>
  <c r="K53" i="1" l="1"/>
  <c r="J53" i="1" s="1"/>
  <c r="L52" i="1"/>
  <c r="N52" i="1" s="1"/>
  <c r="O52" i="1" s="1"/>
  <c r="P52" i="1" s="1"/>
  <c r="K54" i="1" l="1"/>
  <c r="J54" i="1" s="1"/>
  <c r="L53" i="1"/>
  <c r="N53" i="1" s="1"/>
  <c r="O53" i="1" s="1"/>
  <c r="P53" i="1" s="1"/>
  <c r="K55" i="1" l="1"/>
  <c r="J55" i="1" s="1"/>
  <c r="L54" i="1"/>
  <c r="N54" i="1" s="1"/>
  <c r="O54" i="1" s="1"/>
  <c r="P54" i="1" s="1"/>
  <c r="K56" i="1" l="1"/>
  <c r="J56" i="1" s="1"/>
  <c r="L55" i="1"/>
  <c r="N55" i="1" s="1"/>
  <c r="O55" i="1" s="1"/>
  <c r="P55" i="1" s="1"/>
  <c r="K57" i="1" l="1"/>
  <c r="J57" i="1" s="1"/>
  <c r="L56" i="1"/>
  <c r="N56" i="1" s="1"/>
  <c r="O56" i="1" s="1"/>
  <c r="P56" i="1" s="1"/>
  <c r="K58" i="1" l="1"/>
  <c r="J58" i="1" s="1"/>
  <c r="L57" i="1"/>
  <c r="N57" i="1" s="1"/>
  <c r="O57" i="1" s="1"/>
  <c r="P57" i="1" s="1"/>
  <c r="K59" i="1" l="1"/>
  <c r="J59" i="1" s="1"/>
  <c r="L58" i="1"/>
  <c r="N58" i="1" s="1"/>
  <c r="O58" i="1" s="1"/>
  <c r="P58" i="1" s="1"/>
  <c r="K60" i="1" l="1"/>
  <c r="J60" i="1" s="1"/>
  <c r="L59" i="1"/>
  <c r="N59" i="1" s="1"/>
  <c r="O59" i="1" s="1"/>
  <c r="P59" i="1" s="1"/>
  <c r="L60" i="1" l="1"/>
  <c r="N60" i="1" s="1"/>
  <c r="O60" i="1" s="1"/>
  <c r="P60" i="1" s="1"/>
  <c r="K61" i="1"/>
  <c r="J61" i="1" s="1"/>
  <c r="K62" i="1" l="1"/>
  <c r="J62" i="1" s="1"/>
  <c r="L61" i="1"/>
  <c r="N61" i="1" s="1"/>
  <c r="O61" i="1" s="1"/>
  <c r="P61" i="1" s="1"/>
  <c r="K63" i="1" l="1"/>
  <c r="J63" i="1" s="1"/>
  <c r="L62" i="1"/>
  <c r="N62" i="1" s="1"/>
  <c r="O62" i="1" s="1"/>
  <c r="P62" i="1" s="1"/>
  <c r="K64" i="1" l="1"/>
  <c r="J64" i="1" s="1"/>
  <c r="L63" i="1"/>
  <c r="N63" i="1" s="1"/>
  <c r="O63" i="1" s="1"/>
  <c r="P63" i="1" s="1"/>
  <c r="L64" i="1" l="1"/>
  <c r="N64" i="1" s="1"/>
  <c r="O64" i="1" s="1"/>
  <c r="P64" i="1" s="1"/>
  <c r="K65" i="1"/>
  <c r="J65" i="1" s="1"/>
  <c r="K66" i="1" l="1"/>
  <c r="J66" i="1" s="1"/>
  <c r="L65" i="1"/>
  <c r="N65" i="1" s="1"/>
  <c r="O65" i="1" s="1"/>
  <c r="P65" i="1" s="1"/>
  <c r="K67" i="1" l="1"/>
  <c r="J67" i="1" s="1"/>
  <c r="L66" i="1"/>
  <c r="N66" i="1" s="1"/>
  <c r="O66" i="1" s="1"/>
  <c r="P66" i="1" s="1"/>
  <c r="K68" i="1" l="1"/>
  <c r="J68" i="1" s="1"/>
  <c r="L67" i="1"/>
  <c r="N67" i="1" s="1"/>
  <c r="O67" i="1" s="1"/>
  <c r="P67" i="1" s="1"/>
  <c r="K69" i="1" l="1"/>
  <c r="J69" i="1" s="1"/>
  <c r="L68" i="1"/>
  <c r="N68" i="1" s="1"/>
  <c r="O68" i="1" s="1"/>
  <c r="P68" i="1" s="1"/>
  <c r="K70" i="1" l="1"/>
  <c r="J70" i="1" s="1"/>
  <c r="L69" i="1"/>
  <c r="N69" i="1" s="1"/>
  <c r="O69" i="1" s="1"/>
  <c r="P69" i="1" s="1"/>
  <c r="K71" i="1" l="1"/>
  <c r="J71" i="1" s="1"/>
  <c r="L70" i="1"/>
  <c r="N70" i="1" s="1"/>
  <c r="O70" i="1" s="1"/>
  <c r="P70" i="1" s="1"/>
  <c r="K72" i="1" l="1"/>
  <c r="J72" i="1" s="1"/>
  <c r="L71" i="1"/>
  <c r="N71" i="1" s="1"/>
  <c r="O71" i="1" s="1"/>
  <c r="P71" i="1" s="1"/>
  <c r="K73" i="1" l="1"/>
  <c r="J73" i="1" s="1"/>
  <c r="L72" i="1"/>
  <c r="N72" i="1" s="1"/>
  <c r="O72" i="1" s="1"/>
  <c r="P72" i="1" s="1"/>
  <c r="K74" i="1" l="1"/>
  <c r="J74" i="1" s="1"/>
  <c r="L73" i="1"/>
  <c r="N73" i="1" s="1"/>
  <c r="O73" i="1" s="1"/>
  <c r="P73" i="1" s="1"/>
  <c r="K75" i="1" l="1"/>
  <c r="J75" i="1" s="1"/>
  <c r="L74" i="1"/>
  <c r="N74" i="1" s="1"/>
  <c r="O74" i="1" s="1"/>
  <c r="P74" i="1" s="1"/>
  <c r="K76" i="1" l="1"/>
  <c r="J76" i="1" s="1"/>
  <c r="L75" i="1"/>
  <c r="N75" i="1" s="1"/>
  <c r="O75" i="1" s="1"/>
  <c r="P75" i="1" s="1"/>
  <c r="K77" i="1" l="1"/>
  <c r="J77" i="1" s="1"/>
  <c r="L76" i="1"/>
  <c r="N76" i="1" s="1"/>
  <c r="O76" i="1" s="1"/>
  <c r="P76" i="1" s="1"/>
  <c r="K78" i="1" l="1"/>
  <c r="J78" i="1" s="1"/>
  <c r="L77" i="1"/>
  <c r="N77" i="1" s="1"/>
  <c r="O77" i="1" s="1"/>
  <c r="P77" i="1" s="1"/>
  <c r="K79" i="1" l="1"/>
  <c r="J79" i="1" s="1"/>
  <c r="L78" i="1"/>
  <c r="N78" i="1" s="1"/>
  <c r="O78" i="1" s="1"/>
  <c r="P78" i="1" s="1"/>
  <c r="K80" i="1" l="1"/>
  <c r="J80" i="1" s="1"/>
  <c r="L79" i="1"/>
  <c r="N79" i="1" s="1"/>
  <c r="O79" i="1" s="1"/>
  <c r="P79" i="1" s="1"/>
  <c r="K81" i="1" l="1"/>
  <c r="J81" i="1" s="1"/>
  <c r="L80" i="1"/>
  <c r="N80" i="1" s="1"/>
  <c r="O80" i="1" s="1"/>
  <c r="P80" i="1" s="1"/>
  <c r="K82" i="1" l="1"/>
  <c r="J82" i="1" s="1"/>
  <c r="L81" i="1"/>
  <c r="N81" i="1" s="1"/>
  <c r="O81" i="1" s="1"/>
  <c r="P81" i="1" s="1"/>
  <c r="K83" i="1" l="1"/>
  <c r="J83" i="1" s="1"/>
  <c r="L82" i="1"/>
  <c r="N82" i="1" s="1"/>
  <c r="O82" i="1" s="1"/>
  <c r="P82" i="1" s="1"/>
  <c r="K84" i="1" l="1"/>
  <c r="J84" i="1" s="1"/>
  <c r="L83" i="1"/>
  <c r="N83" i="1" s="1"/>
  <c r="O83" i="1" s="1"/>
  <c r="P83" i="1" s="1"/>
  <c r="K85" i="1" l="1"/>
  <c r="J85" i="1" s="1"/>
  <c r="L84" i="1"/>
  <c r="N84" i="1" s="1"/>
  <c r="O84" i="1" s="1"/>
  <c r="P84" i="1" s="1"/>
  <c r="K86" i="1" l="1"/>
  <c r="J86" i="1" s="1"/>
  <c r="L85" i="1"/>
  <c r="N85" i="1" s="1"/>
  <c r="O85" i="1" s="1"/>
  <c r="P85" i="1" s="1"/>
  <c r="K87" i="1" l="1"/>
  <c r="J87" i="1" s="1"/>
  <c r="L86" i="1"/>
  <c r="N86" i="1" s="1"/>
  <c r="O86" i="1" s="1"/>
  <c r="P86" i="1" s="1"/>
  <c r="K88" i="1" l="1"/>
  <c r="J88" i="1" s="1"/>
  <c r="L87" i="1"/>
  <c r="N87" i="1" s="1"/>
  <c r="O87" i="1" s="1"/>
  <c r="P87" i="1" s="1"/>
  <c r="K89" i="1" l="1"/>
  <c r="J89" i="1" s="1"/>
  <c r="L88" i="1"/>
  <c r="N88" i="1" s="1"/>
  <c r="O88" i="1" s="1"/>
  <c r="P88" i="1" s="1"/>
  <c r="K90" i="1" l="1"/>
  <c r="J90" i="1" s="1"/>
  <c r="L89" i="1"/>
  <c r="N89" i="1" s="1"/>
  <c r="O89" i="1" s="1"/>
  <c r="P89" i="1" s="1"/>
  <c r="K91" i="1" l="1"/>
  <c r="J91" i="1" s="1"/>
  <c r="L90" i="1"/>
  <c r="N90" i="1" s="1"/>
  <c r="O90" i="1" s="1"/>
  <c r="P90" i="1" s="1"/>
  <c r="K92" i="1" l="1"/>
  <c r="J92" i="1" s="1"/>
  <c r="L91" i="1"/>
  <c r="N91" i="1" s="1"/>
  <c r="O91" i="1" s="1"/>
  <c r="P91" i="1" s="1"/>
  <c r="K93" i="1" l="1"/>
  <c r="J93" i="1" s="1"/>
  <c r="L92" i="1"/>
  <c r="N92" i="1" s="1"/>
  <c r="O92" i="1" s="1"/>
  <c r="P92" i="1" s="1"/>
  <c r="K94" i="1" l="1"/>
  <c r="J94" i="1" s="1"/>
  <c r="L93" i="1"/>
  <c r="N93" i="1" s="1"/>
  <c r="O93" i="1" s="1"/>
  <c r="P93" i="1" s="1"/>
  <c r="K95" i="1" l="1"/>
  <c r="J95" i="1" s="1"/>
  <c r="L94" i="1"/>
  <c r="N94" i="1" s="1"/>
  <c r="O94" i="1" s="1"/>
  <c r="P94" i="1" s="1"/>
  <c r="K96" i="1" l="1"/>
  <c r="J96" i="1" s="1"/>
  <c r="L95" i="1"/>
  <c r="N95" i="1" s="1"/>
  <c r="O95" i="1" s="1"/>
  <c r="P95" i="1" s="1"/>
  <c r="K97" i="1" l="1"/>
  <c r="J97" i="1" s="1"/>
  <c r="L96" i="1"/>
  <c r="N96" i="1" s="1"/>
  <c r="O96" i="1" s="1"/>
  <c r="P96" i="1" s="1"/>
  <c r="K98" i="1" l="1"/>
  <c r="J98" i="1" s="1"/>
  <c r="L97" i="1"/>
  <c r="N97" i="1" s="1"/>
  <c r="O97" i="1" s="1"/>
  <c r="P97" i="1" s="1"/>
  <c r="K99" i="1" l="1"/>
  <c r="J99" i="1" s="1"/>
  <c r="L98" i="1"/>
  <c r="N98" i="1" s="1"/>
  <c r="O98" i="1" s="1"/>
  <c r="P98" i="1" s="1"/>
  <c r="K100" i="1" l="1"/>
  <c r="J100" i="1" s="1"/>
  <c r="L99" i="1"/>
  <c r="N99" i="1" s="1"/>
  <c r="O99" i="1" s="1"/>
  <c r="P99" i="1" s="1"/>
  <c r="K101" i="1" l="1"/>
  <c r="J101" i="1" s="1"/>
  <c r="L100" i="1"/>
  <c r="N100" i="1" s="1"/>
  <c r="O100" i="1" s="1"/>
  <c r="P100" i="1" s="1"/>
  <c r="K102" i="1" l="1"/>
  <c r="J102" i="1" s="1"/>
  <c r="L101" i="1"/>
  <c r="N101" i="1" s="1"/>
  <c r="O101" i="1" s="1"/>
  <c r="P101" i="1" s="1"/>
  <c r="K103" i="1" l="1"/>
  <c r="J103" i="1" s="1"/>
  <c r="L102" i="1"/>
  <c r="N102" i="1" s="1"/>
  <c r="O102" i="1" s="1"/>
  <c r="P102" i="1" s="1"/>
  <c r="K104" i="1" l="1"/>
  <c r="J104" i="1" s="1"/>
  <c r="L103" i="1"/>
  <c r="N103" i="1" s="1"/>
  <c r="O103" i="1" s="1"/>
  <c r="P103" i="1" s="1"/>
  <c r="K105" i="1" l="1"/>
  <c r="J105" i="1" s="1"/>
  <c r="L104" i="1"/>
  <c r="N104" i="1" s="1"/>
  <c r="O104" i="1" s="1"/>
  <c r="P104" i="1" s="1"/>
  <c r="K106" i="1" l="1"/>
  <c r="J106" i="1" s="1"/>
  <c r="L105" i="1"/>
  <c r="N105" i="1" s="1"/>
  <c r="O105" i="1" s="1"/>
  <c r="P105" i="1" s="1"/>
  <c r="K107" i="1" l="1"/>
  <c r="J107" i="1" s="1"/>
  <c r="L106" i="1"/>
  <c r="N106" i="1" s="1"/>
  <c r="O106" i="1" s="1"/>
  <c r="P106" i="1" s="1"/>
  <c r="K108" i="1" l="1"/>
  <c r="J108" i="1" s="1"/>
  <c r="L107" i="1"/>
  <c r="N107" i="1" s="1"/>
  <c r="O107" i="1" s="1"/>
  <c r="P107" i="1" s="1"/>
  <c r="K109" i="1" l="1"/>
  <c r="J109" i="1" s="1"/>
  <c r="L108" i="1"/>
  <c r="N108" i="1" s="1"/>
  <c r="O108" i="1" s="1"/>
  <c r="P108" i="1" s="1"/>
  <c r="K110" i="1" l="1"/>
  <c r="J110" i="1" s="1"/>
  <c r="L109" i="1"/>
  <c r="N109" i="1" s="1"/>
  <c r="O109" i="1" s="1"/>
  <c r="P109" i="1" s="1"/>
  <c r="K111" i="1" l="1"/>
  <c r="J111" i="1" s="1"/>
  <c r="L110" i="1"/>
  <c r="N110" i="1" s="1"/>
  <c r="O110" i="1" s="1"/>
  <c r="P110" i="1" s="1"/>
  <c r="K112" i="1" l="1"/>
  <c r="J112" i="1" s="1"/>
  <c r="L111" i="1"/>
  <c r="N111" i="1" s="1"/>
  <c r="O111" i="1" s="1"/>
  <c r="P111" i="1" s="1"/>
  <c r="K113" i="1" l="1"/>
  <c r="J113" i="1" s="1"/>
  <c r="L112" i="1"/>
  <c r="N112" i="1" s="1"/>
  <c r="O112" i="1" s="1"/>
  <c r="P112" i="1" s="1"/>
  <c r="K114" i="1" l="1"/>
  <c r="J114" i="1" s="1"/>
  <c r="L113" i="1"/>
  <c r="N113" i="1" s="1"/>
  <c r="O113" i="1" s="1"/>
  <c r="P113" i="1" s="1"/>
  <c r="K115" i="1" l="1"/>
  <c r="J115" i="1" s="1"/>
  <c r="L114" i="1"/>
  <c r="N114" i="1" s="1"/>
  <c r="O114" i="1" s="1"/>
  <c r="P114" i="1" s="1"/>
  <c r="K116" i="1" l="1"/>
  <c r="J116" i="1" s="1"/>
  <c r="L115" i="1"/>
  <c r="N115" i="1" s="1"/>
  <c r="O115" i="1" s="1"/>
  <c r="P115" i="1" s="1"/>
  <c r="K117" i="1" l="1"/>
  <c r="J117" i="1" s="1"/>
  <c r="L116" i="1"/>
  <c r="N116" i="1" s="1"/>
  <c r="O116" i="1" s="1"/>
  <c r="P116" i="1" s="1"/>
  <c r="K118" i="1" l="1"/>
  <c r="J118" i="1" s="1"/>
  <c r="L117" i="1"/>
  <c r="N117" i="1" s="1"/>
  <c r="O117" i="1" s="1"/>
  <c r="P117" i="1" s="1"/>
  <c r="K119" i="1" l="1"/>
  <c r="J119" i="1" s="1"/>
  <c r="L118" i="1"/>
  <c r="N118" i="1" s="1"/>
  <c r="O118" i="1" s="1"/>
  <c r="P118" i="1" s="1"/>
  <c r="K120" i="1" l="1"/>
  <c r="J120" i="1" s="1"/>
  <c r="L119" i="1"/>
  <c r="N119" i="1" s="1"/>
  <c r="O119" i="1" s="1"/>
  <c r="P119" i="1" s="1"/>
  <c r="K121" i="1" l="1"/>
  <c r="J121" i="1" s="1"/>
  <c r="L120" i="1"/>
  <c r="N120" i="1" s="1"/>
  <c r="O120" i="1" s="1"/>
  <c r="P120" i="1" s="1"/>
  <c r="K122" i="1" l="1"/>
  <c r="J122" i="1" s="1"/>
  <c r="L121" i="1"/>
  <c r="N121" i="1" s="1"/>
  <c r="O121" i="1" s="1"/>
  <c r="P121" i="1" s="1"/>
  <c r="K123" i="1" l="1"/>
  <c r="J123" i="1" s="1"/>
  <c r="L122" i="1"/>
  <c r="N122" i="1" s="1"/>
  <c r="O122" i="1" s="1"/>
  <c r="P122" i="1" s="1"/>
  <c r="K124" i="1" l="1"/>
  <c r="J124" i="1" s="1"/>
  <c r="L123" i="1"/>
  <c r="N123" i="1" s="1"/>
  <c r="O123" i="1" s="1"/>
  <c r="P123" i="1" s="1"/>
  <c r="K125" i="1" l="1"/>
  <c r="J125" i="1" s="1"/>
  <c r="L124" i="1"/>
  <c r="N124" i="1" s="1"/>
  <c r="O124" i="1" s="1"/>
  <c r="P124" i="1" s="1"/>
  <c r="K126" i="1" l="1"/>
  <c r="J126" i="1" s="1"/>
  <c r="L125" i="1"/>
  <c r="N125" i="1" s="1"/>
  <c r="O125" i="1" s="1"/>
  <c r="P125" i="1" s="1"/>
  <c r="K127" i="1" l="1"/>
  <c r="J127" i="1" s="1"/>
  <c r="L126" i="1"/>
  <c r="N126" i="1" s="1"/>
  <c r="O126" i="1" s="1"/>
  <c r="P126" i="1" s="1"/>
  <c r="K128" i="1" l="1"/>
  <c r="J128" i="1" s="1"/>
  <c r="L127" i="1"/>
  <c r="N127" i="1" s="1"/>
  <c r="O127" i="1" s="1"/>
  <c r="P127" i="1" s="1"/>
  <c r="K129" i="1" l="1"/>
  <c r="J129" i="1" s="1"/>
  <c r="L128" i="1"/>
  <c r="N128" i="1" s="1"/>
  <c r="O128" i="1" s="1"/>
  <c r="P128" i="1" s="1"/>
  <c r="K130" i="1" l="1"/>
  <c r="J130" i="1" s="1"/>
  <c r="L130" i="1" s="1"/>
  <c r="N130" i="1" s="1"/>
  <c r="O130" i="1" s="1"/>
  <c r="L129" i="1"/>
  <c r="N129" i="1" s="1"/>
  <c r="O129" i="1" s="1"/>
  <c r="P129" i="1" s="1"/>
  <c r="P130" i="1" l="1"/>
  <c r="L26" i="1" s="1"/>
  <c r="L4" i="1" s="1"/>
  <c r="K26" i="1"/>
  <c r="K4" i="1" s="1"/>
</calcChain>
</file>

<file path=xl/sharedStrings.xml><?xml version="1.0" encoding="utf-8"?>
<sst xmlns="http://schemas.openxmlformats.org/spreadsheetml/2006/main" count="45" uniqueCount="33">
  <si>
    <t>Equipment Data</t>
  </si>
  <si>
    <t>Motor</t>
  </si>
  <si>
    <t>Manufacturer</t>
  </si>
  <si>
    <t>Model</t>
  </si>
  <si>
    <t>Efficiency</t>
  </si>
  <si>
    <t>VFD</t>
  </si>
  <si>
    <t>Full Load</t>
  </si>
  <si>
    <t>Time Spent at Load Value (hours)</t>
  </si>
  <si>
    <t>Motor: Percent Load or LF</t>
  </si>
  <si>
    <t>Average Load Value:</t>
  </si>
  <si>
    <t>Load Value Less than:</t>
  </si>
  <si>
    <t>Load Value Greater than or Equal To:</t>
  </si>
  <si>
    <t>n/a</t>
  </si>
  <si>
    <t>Horsepower (hp)</t>
  </si>
  <si>
    <t>Shaft hp Required</t>
  </si>
  <si>
    <t>kW</t>
  </si>
  <si>
    <t>kWh</t>
  </si>
  <si>
    <t>Max Annual kW</t>
  </si>
  <si>
    <t>Annual kWh</t>
  </si>
  <si>
    <t>Current Motor Load (%)</t>
  </si>
  <si>
    <t>ACME</t>
  </si>
  <si>
    <t>A123</t>
  </si>
  <si>
    <t>Savings</t>
  </si>
  <si>
    <t>Proposed System Performance</t>
  </si>
  <si>
    <t>Baseline System Performance</t>
  </si>
  <si>
    <t>Baseline System Description</t>
  </si>
  <si>
    <t>Please describe the type of application that this motor is used for. Please describe the baseline system's operation. E.g.,  constant speed industrial pump that runs 10 hours per day</t>
  </si>
  <si>
    <t>Proposed System Description</t>
  </si>
  <si>
    <t>Please describe the new control system being retrofitted to the baseline system.Please describe how the expected load profile was determined.</t>
  </si>
  <si>
    <t xml:space="preserve">This tool is only non-binding guidance that applicants may find helpful. </t>
  </si>
  <si>
    <t xml:space="preserve">The tool may not be appropriate for some facilities and/or some equipment. </t>
  </si>
  <si>
    <t>The Program Manager reserves the right to modify the tool from time to time and/or to accept, modify, or reject its inputs &amp; outputs, all at the Program Manager’s discretion and without notice. Any savings calculated with the tool are not guaranteed.</t>
  </si>
  <si>
    <t>In the event the program Manager determines this tool is not appropriate for the applicant's application, other energy savings calculations will be required.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</si>
</sst>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6">
    <xf numFmtId="0" fontId="0" fillId="0" borderId="0" xfId="0"/>
    <xf numFmtId="0" fontId="0" fillId="0" borderId="0" xfId="0" applyAlignment="1"/>
    <xf numFmtId="0" fontId="0" fillId="0" borderId="0" xfId="0" applyAlignment="1">
      <alignment vertical="center" textRotation="180"/>
    </xf>
    <xf numFmtId="0" fontId="0" fillId="0" borderId="0" xfId="0" applyAlignment="1">
      <alignment vertical="center"/>
    </xf>
    <xf numFmtId="0" fontId="0" fillId="2" borderId="4" xfId="0" applyFill="1" applyBorder="1"/>
    <xf numFmtId="0" fontId="0" fillId="2" borderId="1" xfId="0" applyFill="1" applyBorder="1"/>
    <xf numFmtId="0" fontId="0" fillId="7" borderId="12" xfId="0" applyFill="1" applyBorder="1" applyAlignment="1">
      <alignment horizontal="center" vertical="center"/>
    </xf>
    <xf numFmtId="0" fontId="0" fillId="2" borderId="6" xfId="0" applyFill="1" applyBorder="1"/>
    <xf numFmtId="0" fontId="0" fillId="2" borderId="7" xfId="0" applyFill="1" applyBorder="1"/>
    <xf numFmtId="0" fontId="0" fillId="5" borderId="13" xfId="0" applyFill="1" applyBorder="1"/>
    <xf numFmtId="0" fontId="2" fillId="2" borderId="9" xfId="0" applyFont="1" applyFill="1" applyBorder="1"/>
    <xf numFmtId="0" fontId="2" fillId="3" borderId="9" xfId="0" applyFont="1" applyFill="1" applyBorder="1"/>
    <xf numFmtId="0" fontId="0" fillId="6" borderId="18" xfId="0" applyFill="1" applyBorder="1"/>
    <xf numFmtId="0" fontId="0" fillId="7" borderId="18" xfId="0" applyFill="1" applyBorder="1" applyAlignment="1">
      <alignment horizontal="center" vertical="center"/>
    </xf>
    <xf numFmtId="0" fontId="0" fillId="5" borderId="18" xfId="0" applyFill="1" applyBorder="1"/>
    <xf numFmtId="0" fontId="0" fillId="5" borderId="19" xfId="0" applyFill="1" applyBorder="1"/>
    <xf numFmtId="0" fontId="2" fillId="0" borderId="11" xfId="0" applyFont="1" applyBorder="1" applyAlignment="1">
      <alignment horizontal="center" vertical="center"/>
    </xf>
    <xf numFmtId="0" fontId="2" fillId="0" borderId="0" xfId="0" applyFont="1"/>
    <xf numFmtId="0" fontId="2" fillId="0" borderId="1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64" fontId="0" fillId="4" borderId="18" xfId="0" applyNumberFormat="1" applyFill="1" applyBorder="1" applyAlignment="1">
      <alignment horizontal="center" vertical="center"/>
    </xf>
    <xf numFmtId="164" fontId="0" fillId="4" borderId="19" xfId="0" applyNumberFormat="1" applyFill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0" fillId="7" borderId="20" xfId="0" applyFill="1" applyBorder="1" applyAlignment="1">
      <alignment horizontal="center" vertical="center"/>
    </xf>
    <xf numFmtId="164" fontId="0" fillId="8" borderId="12" xfId="0" applyNumberFormat="1" applyFill="1" applyBorder="1"/>
    <xf numFmtId="164" fontId="0" fillId="4" borderId="20" xfId="0" applyNumberFormat="1" applyFill="1" applyBorder="1"/>
    <xf numFmtId="164" fontId="0" fillId="8" borderId="13" xfId="0" applyNumberFormat="1" applyFill="1" applyBorder="1"/>
    <xf numFmtId="164" fontId="0" fillId="4" borderId="21" xfId="0" applyNumberFormat="1" applyFill="1" applyBorder="1"/>
    <xf numFmtId="164" fontId="0" fillId="0" borderId="0" xfId="0" applyNumberFormat="1"/>
    <xf numFmtId="0" fontId="3" fillId="2" borderId="9" xfId="0" applyFont="1" applyFill="1" applyBorder="1"/>
    <xf numFmtId="0" fontId="2" fillId="2" borderId="4" xfId="0" applyFont="1" applyFill="1" applyBorder="1"/>
    <xf numFmtId="0" fontId="2" fillId="2" borderId="1" xfId="0" applyFont="1" applyFill="1" applyBorder="1"/>
    <xf numFmtId="0" fontId="3" fillId="2" borderId="10" xfId="0" applyFont="1" applyFill="1" applyBorder="1"/>
    <xf numFmtId="0" fontId="2" fillId="9" borderId="4" xfId="0" applyFont="1" applyFill="1" applyBorder="1"/>
    <xf numFmtId="0" fontId="2" fillId="9" borderId="17" xfId="0" applyFont="1" applyFill="1" applyBorder="1"/>
    <xf numFmtId="0" fontId="2" fillId="8" borderId="6" xfId="0" applyFont="1" applyFill="1" applyBorder="1"/>
    <xf numFmtId="0" fontId="0" fillId="9" borderId="5" xfId="0" applyFill="1" applyBorder="1" applyAlignment="1">
      <alignment horizontal="center"/>
    </xf>
    <xf numFmtId="2" fontId="0" fillId="9" borderId="26" xfId="1" applyNumberFormat="1" applyFont="1" applyFill="1" applyBorder="1" applyAlignment="1">
      <alignment horizontal="center"/>
    </xf>
    <xf numFmtId="2" fontId="0" fillId="8" borderId="8" xfId="1" applyNumberFormat="1" applyFont="1" applyFill="1" applyBorder="1" applyAlignment="1">
      <alignment horizontal="center"/>
    </xf>
    <xf numFmtId="0" fontId="0" fillId="2" borderId="19" xfId="0" applyFill="1" applyBorder="1"/>
    <xf numFmtId="0" fontId="0" fillId="4" borderId="13" xfId="0" applyFill="1" applyBorder="1"/>
    <xf numFmtId="0" fontId="0" fillId="4" borderId="21" xfId="0" applyFill="1" applyBorder="1"/>
    <xf numFmtId="0" fontId="0" fillId="8" borderId="13" xfId="0" applyFill="1" applyBorder="1"/>
    <xf numFmtId="0" fontId="2" fillId="3" borderId="4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9" borderId="22" xfId="0" applyFont="1" applyFill="1" applyBorder="1" applyAlignment="1">
      <alignment horizontal="center"/>
    </xf>
    <xf numFmtId="0" fontId="2" fillId="9" borderId="23" xfId="0" applyFont="1" applyFill="1" applyBorder="1" applyAlignment="1">
      <alignment horizontal="center"/>
    </xf>
    <xf numFmtId="0" fontId="2" fillId="8" borderId="2" xfId="0" applyFont="1" applyFill="1" applyBorder="1" applyAlignment="1">
      <alignment horizontal="center"/>
    </xf>
    <xf numFmtId="0" fontId="2" fillId="8" borderId="3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3" fillId="10" borderId="4" xfId="0" applyFont="1" applyFill="1" applyBorder="1" applyAlignment="1">
      <alignment horizontal="center" vertical="center" wrapText="1"/>
    </xf>
    <xf numFmtId="0" fontId="3" fillId="10" borderId="1" xfId="0" applyFont="1" applyFill="1" applyBorder="1" applyAlignment="1">
      <alignment horizontal="center" vertical="center" wrapText="1"/>
    </xf>
    <xf numFmtId="0" fontId="3" fillId="10" borderId="5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3" xfId="0" applyFont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6:C9"/>
  <sheetViews>
    <sheetView tabSelected="1" workbookViewId="0">
      <selection activeCell="F17" sqref="F17"/>
    </sheetView>
  </sheetViews>
  <sheetFormatPr defaultRowHeight="15" x14ac:dyDescent="0.25"/>
  <sheetData>
    <row r="6" spans="3:3" x14ac:dyDescent="0.25">
      <c r="C6" t="s">
        <v>29</v>
      </c>
    </row>
    <row r="7" spans="3:3" x14ac:dyDescent="0.25">
      <c r="C7" t="s">
        <v>30</v>
      </c>
    </row>
    <row r="8" spans="3:3" x14ac:dyDescent="0.25">
      <c r="C8" t="s">
        <v>31</v>
      </c>
    </row>
    <row r="9" spans="3:3" x14ac:dyDescent="0.25">
      <c r="C9" t="s">
        <v>32</v>
      </c>
    </row>
  </sheetData>
  <sheetProtection password="87FE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1:P130"/>
  <sheetViews>
    <sheetView workbookViewId="0">
      <selection activeCell="K8" sqref="K8"/>
    </sheetView>
  </sheetViews>
  <sheetFormatPr defaultRowHeight="15" x14ac:dyDescent="0.25"/>
  <cols>
    <col min="1" max="1" width="13.140625" bestFit="1" customWidth="1"/>
    <col min="4" max="4" width="27.85546875" bestFit="1" customWidth="1"/>
    <col min="5" max="5" width="30.85546875" bestFit="1" customWidth="1"/>
    <col min="6" max="6" width="17" bestFit="1" customWidth="1"/>
    <col min="10" max="10" width="33.85546875" bestFit="1" customWidth="1"/>
    <col min="11" max="12" width="20.7109375" customWidth="1"/>
    <col min="13" max="13" width="30.85546875" bestFit="1" customWidth="1"/>
    <col min="14" max="14" width="17" bestFit="1" customWidth="1"/>
    <col min="15" max="16" width="9.5703125" bestFit="1" customWidth="1"/>
  </cols>
  <sheetData>
    <row r="1" spans="4:12" ht="15.75" thickBot="1" x14ac:dyDescent="0.3"/>
    <row r="2" spans="4:12" ht="15.75" thickBot="1" x14ac:dyDescent="0.3">
      <c r="D2" s="48" t="s">
        <v>0</v>
      </c>
      <c r="E2" s="49"/>
      <c r="F2" s="1"/>
    </row>
    <row r="3" spans="4:12" x14ac:dyDescent="0.25">
      <c r="D3" s="50" t="s">
        <v>1</v>
      </c>
      <c r="E3" s="51"/>
      <c r="F3" s="1"/>
      <c r="J3" s="17" t="s">
        <v>22</v>
      </c>
      <c r="K3" s="19" t="s">
        <v>17</v>
      </c>
      <c r="L3" s="19" t="s">
        <v>18</v>
      </c>
    </row>
    <row r="4" spans="4:12" x14ac:dyDescent="0.25">
      <c r="D4" s="33" t="s">
        <v>2</v>
      </c>
      <c r="E4" s="36" t="s">
        <v>20</v>
      </c>
      <c r="K4" s="28">
        <f>E26-K26</f>
        <v>-2.56357388316151</v>
      </c>
      <c r="L4" s="28">
        <f>F26-L26</f>
        <v>0</v>
      </c>
    </row>
    <row r="5" spans="4:12" x14ac:dyDescent="0.25">
      <c r="D5" s="33" t="s">
        <v>3</v>
      </c>
      <c r="E5" s="36" t="s">
        <v>21</v>
      </c>
    </row>
    <row r="6" spans="4:12" x14ac:dyDescent="0.25">
      <c r="D6" s="33" t="s">
        <v>13</v>
      </c>
      <c r="E6" s="36">
        <v>100</v>
      </c>
    </row>
    <row r="7" spans="4:12" ht="15" customHeight="1" thickBot="1" x14ac:dyDescent="0.3">
      <c r="D7" s="34" t="s">
        <v>4</v>
      </c>
      <c r="E7" s="37">
        <v>0.9</v>
      </c>
    </row>
    <row r="8" spans="4:12" x14ac:dyDescent="0.25">
      <c r="D8" s="52" t="s">
        <v>5</v>
      </c>
      <c r="E8" s="53"/>
      <c r="I8" s="2"/>
    </row>
    <row r="9" spans="4:12" ht="15.75" thickBot="1" x14ac:dyDescent="0.3">
      <c r="D9" s="35" t="s">
        <v>4</v>
      </c>
      <c r="E9" s="38">
        <v>0.97</v>
      </c>
      <c r="I9" s="2"/>
    </row>
    <row r="10" spans="4:12" x14ac:dyDescent="0.25">
      <c r="I10" s="2"/>
    </row>
    <row r="11" spans="4:12" x14ac:dyDescent="0.25">
      <c r="I11" s="2"/>
    </row>
    <row r="12" spans="4:12" x14ac:dyDescent="0.25">
      <c r="I12" s="2"/>
    </row>
    <row r="13" spans="4:12" x14ac:dyDescent="0.25">
      <c r="I13" s="2"/>
    </row>
    <row r="14" spans="4:12" ht="15.75" thickBot="1" x14ac:dyDescent="0.3">
      <c r="I14" s="2"/>
    </row>
    <row r="15" spans="4:12" x14ac:dyDescent="0.25">
      <c r="D15" s="63" t="s">
        <v>25</v>
      </c>
      <c r="E15" s="64"/>
      <c r="F15" s="65"/>
      <c r="I15" s="2"/>
      <c r="J15" s="63" t="s">
        <v>27</v>
      </c>
      <c r="K15" s="64"/>
      <c r="L15" s="65"/>
    </row>
    <row r="16" spans="4:12" ht="21" customHeight="1" x14ac:dyDescent="0.25">
      <c r="D16" s="60" t="s">
        <v>26</v>
      </c>
      <c r="E16" s="61"/>
      <c r="F16" s="62"/>
      <c r="J16" s="60" t="s">
        <v>28</v>
      </c>
      <c r="K16" s="61"/>
      <c r="L16" s="62"/>
    </row>
    <row r="17" spans="4:16" ht="24" customHeight="1" x14ac:dyDescent="0.25">
      <c r="D17" s="60"/>
      <c r="E17" s="61"/>
      <c r="F17" s="62"/>
      <c r="J17" s="60"/>
      <c r="K17" s="61"/>
      <c r="L17" s="62"/>
    </row>
    <row r="18" spans="4:16" x14ac:dyDescent="0.25">
      <c r="D18" s="54"/>
      <c r="E18" s="55"/>
      <c r="F18" s="56"/>
      <c r="J18" s="54"/>
      <c r="K18" s="55"/>
      <c r="L18" s="56"/>
    </row>
    <row r="19" spans="4:16" x14ac:dyDescent="0.25">
      <c r="D19" s="54"/>
      <c r="E19" s="55"/>
      <c r="F19" s="56"/>
      <c r="J19" s="54"/>
      <c r="K19" s="55"/>
      <c r="L19" s="56"/>
    </row>
    <row r="20" spans="4:16" x14ac:dyDescent="0.25">
      <c r="D20" s="54"/>
      <c r="E20" s="55"/>
      <c r="F20" s="56"/>
      <c r="J20" s="54"/>
      <c r="K20" s="55"/>
      <c r="L20" s="56"/>
    </row>
    <row r="21" spans="4:16" x14ac:dyDescent="0.25">
      <c r="D21" s="54"/>
      <c r="E21" s="55"/>
      <c r="F21" s="56"/>
      <c r="J21" s="54"/>
      <c r="K21" s="55"/>
      <c r="L21" s="56"/>
    </row>
    <row r="22" spans="4:16" x14ac:dyDescent="0.25">
      <c r="D22" s="54"/>
      <c r="E22" s="55"/>
      <c r="F22" s="56"/>
      <c r="J22" s="54"/>
      <c r="K22" s="55"/>
      <c r="L22" s="56"/>
    </row>
    <row r="23" spans="4:16" ht="15.75" thickBot="1" x14ac:dyDescent="0.3">
      <c r="D23" s="57"/>
      <c r="E23" s="58"/>
      <c r="F23" s="59"/>
      <c r="J23" s="57"/>
      <c r="K23" s="58"/>
      <c r="L23" s="59"/>
    </row>
    <row r="25" spans="4:16" x14ac:dyDescent="0.25">
      <c r="D25" s="19" t="s">
        <v>24</v>
      </c>
      <c r="E25" s="19" t="s">
        <v>17</v>
      </c>
      <c r="F25" s="19" t="s">
        <v>18</v>
      </c>
      <c r="I25" s="2"/>
      <c r="J25" s="17" t="s">
        <v>23</v>
      </c>
      <c r="K25" s="19" t="s">
        <v>17</v>
      </c>
      <c r="L25" s="19" t="s">
        <v>18</v>
      </c>
    </row>
    <row r="26" spans="4:16" x14ac:dyDescent="0.25">
      <c r="E26" s="28">
        <f>G29</f>
        <v>82.888888888888886</v>
      </c>
      <c r="F26" s="28">
        <f>H29</f>
        <v>0</v>
      </c>
      <c r="I26" s="2"/>
      <c r="K26" s="28">
        <f>MAX(O29:O130)</f>
        <v>85.452462772050396</v>
      </c>
      <c r="L26" s="28">
        <f>P29+SUM(P31:P130)</f>
        <v>0</v>
      </c>
    </row>
    <row r="27" spans="4:16" ht="15.75" thickBot="1" x14ac:dyDescent="0.3">
      <c r="I27" s="2"/>
    </row>
    <row r="28" spans="4:16" x14ac:dyDescent="0.25">
      <c r="D28" s="18" t="s">
        <v>19</v>
      </c>
      <c r="E28" s="16" t="s">
        <v>7</v>
      </c>
      <c r="F28" s="16" t="s">
        <v>14</v>
      </c>
      <c r="G28" s="16" t="s">
        <v>15</v>
      </c>
      <c r="H28" s="22" t="s">
        <v>16</v>
      </c>
      <c r="I28" s="2"/>
      <c r="J28" s="45" t="s">
        <v>8</v>
      </c>
      <c r="K28" s="46"/>
      <c r="L28" s="47"/>
      <c r="M28" s="18" t="s">
        <v>7</v>
      </c>
      <c r="N28" s="18" t="s">
        <v>14</v>
      </c>
      <c r="O28" s="16" t="s">
        <v>15</v>
      </c>
      <c r="P28" s="22" t="s">
        <v>16</v>
      </c>
    </row>
    <row r="29" spans="4:16" ht="15.75" thickBot="1" x14ac:dyDescent="0.3">
      <c r="D29" s="39">
        <v>100</v>
      </c>
      <c r="E29" s="9"/>
      <c r="F29" s="40">
        <f>E6*D29/100</f>
        <v>100</v>
      </c>
      <c r="G29" s="42">
        <f>F29*0.746/E7</f>
        <v>82.888888888888886</v>
      </c>
      <c r="H29" s="41">
        <f>G29*E29</f>
        <v>0</v>
      </c>
      <c r="I29" s="2"/>
      <c r="J29" s="43" t="s">
        <v>6</v>
      </c>
      <c r="K29" s="44"/>
      <c r="L29" s="11">
        <v>100</v>
      </c>
      <c r="M29" s="12"/>
      <c r="N29" s="20">
        <f>E6</f>
        <v>100</v>
      </c>
      <c r="O29" s="24">
        <f>N29*0.746/$E$7/$E$9</f>
        <v>85.452462772050396</v>
      </c>
      <c r="P29" s="25">
        <f>O29*M29</f>
        <v>0</v>
      </c>
    </row>
    <row r="30" spans="4:16" x14ac:dyDescent="0.25">
      <c r="H30" s="1"/>
      <c r="I30" s="2"/>
      <c r="J30" s="30" t="s">
        <v>11</v>
      </c>
      <c r="K30" s="31" t="s">
        <v>10</v>
      </c>
      <c r="L30" s="10" t="s">
        <v>9</v>
      </c>
      <c r="M30" s="13" t="s">
        <v>12</v>
      </c>
      <c r="N30" s="13" t="s">
        <v>12</v>
      </c>
      <c r="O30" s="6" t="s">
        <v>12</v>
      </c>
      <c r="P30" s="23" t="s">
        <v>12</v>
      </c>
    </row>
    <row r="31" spans="4:16" x14ac:dyDescent="0.25">
      <c r="F31" s="3"/>
      <c r="I31" s="2"/>
      <c r="J31" s="4">
        <v>99</v>
      </c>
      <c r="K31" s="5">
        <v>100</v>
      </c>
      <c r="L31" s="29">
        <f>AVERAGE(J31:K31)</f>
        <v>99.5</v>
      </c>
      <c r="M31" s="14"/>
      <c r="N31" s="20">
        <f t="shared" ref="N31:N62" si="0">(L31/100)^3*$E$6</f>
        <v>98.507487499999996</v>
      </c>
      <c r="O31" s="24">
        <f t="shared" ref="O31:O62" si="1">N31*0.746/$E$7/$E$9</f>
        <v>84.177074083619701</v>
      </c>
      <c r="P31" s="25">
        <f t="shared" ref="P31:P93" si="2">O31*M31</f>
        <v>0</v>
      </c>
    </row>
    <row r="32" spans="4:16" x14ac:dyDescent="0.25">
      <c r="I32" s="2"/>
      <c r="J32" s="4">
        <f>K32-1</f>
        <v>98</v>
      </c>
      <c r="K32" s="5">
        <f>J31</f>
        <v>99</v>
      </c>
      <c r="L32" s="29">
        <f t="shared" ref="L32:L95" si="3">AVERAGE(J32:K32)</f>
        <v>98.5</v>
      </c>
      <c r="M32" s="14"/>
      <c r="N32" s="20">
        <f t="shared" si="0"/>
        <v>95.567162500000009</v>
      </c>
      <c r="O32" s="24">
        <f t="shared" si="1"/>
        <v>81.664493957617424</v>
      </c>
      <c r="P32" s="25">
        <f t="shared" si="2"/>
        <v>0</v>
      </c>
    </row>
    <row r="33" spans="9:16" x14ac:dyDescent="0.25">
      <c r="I33" s="2"/>
      <c r="J33" s="4">
        <f>K33-1</f>
        <v>97</v>
      </c>
      <c r="K33" s="5">
        <f>J32</f>
        <v>98</v>
      </c>
      <c r="L33" s="29">
        <f t="shared" si="3"/>
        <v>97.5</v>
      </c>
      <c r="M33" s="14"/>
      <c r="N33" s="20">
        <f t="shared" si="0"/>
        <v>92.685937499999994</v>
      </c>
      <c r="O33" s="24">
        <f t="shared" si="1"/>
        <v>79.202416237113397</v>
      </c>
      <c r="P33" s="25">
        <f t="shared" si="2"/>
        <v>0</v>
      </c>
    </row>
    <row r="34" spans="9:16" x14ac:dyDescent="0.25">
      <c r="I34" s="2"/>
      <c r="J34" s="4">
        <f t="shared" ref="J34:J97" si="4">K34-1</f>
        <v>96</v>
      </c>
      <c r="K34" s="5">
        <f t="shared" ref="K34:K97" si="5">J33</f>
        <v>97</v>
      </c>
      <c r="L34" s="29">
        <f t="shared" si="3"/>
        <v>96.5</v>
      </c>
      <c r="M34" s="14"/>
      <c r="N34" s="20">
        <f t="shared" si="0"/>
        <v>89.863212499999989</v>
      </c>
      <c r="O34" s="24">
        <f t="shared" si="1"/>
        <v>76.790328207331029</v>
      </c>
      <c r="P34" s="25">
        <f t="shared" si="2"/>
        <v>0</v>
      </c>
    </row>
    <row r="35" spans="9:16" x14ac:dyDescent="0.25">
      <c r="I35" s="2"/>
      <c r="J35" s="4">
        <f t="shared" si="4"/>
        <v>95</v>
      </c>
      <c r="K35" s="5">
        <f t="shared" si="5"/>
        <v>96</v>
      </c>
      <c r="L35" s="29">
        <f t="shared" si="3"/>
        <v>95.5</v>
      </c>
      <c r="M35" s="14"/>
      <c r="N35" s="20">
        <f t="shared" si="0"/>
        <v>87.098387500000001</v>
      </c>
      <c r="O35" s="24">
        <f t="shared" si="1"/>
        <v>74.427717153493703</v>
      </c>
      <c r="P35" s="25">
        <f t="shared" si="2"/>
        <v>0</v>
      </c>
    </row>
    <row r="36" spans="9:16" x14ac:dyDescent="0.25">
      <c r="I36" s="2"/>
      <c r="J36" s="4">
        <f t="shared" si="4"/>
        <v>94</v>
      </c>
      <c r="K36" s="5">
        <f t="shared" si="5"/>
        <v>95</v>
      </c>
      <c r="L36" s="29">
        <f t="shared" si="3"/>
        <v>94.5</v>
      </c>
      <c r="M36" s="14"/>
      <c r="N36" s="20">
        <f t="shared" si="0"/>
        <v>84.390862499999997</v>
      </c>
      <c r="O36" s="24">
        <f t="shared" si="1"/>
        <v>72.114070360824741</v>
      </c>
      <c r="P36" s="25">
        <f t="shared" si="2"/>
        <v>0</v>
      </c>
    </row>
    <row r="37" spans="9:16" x14ac:dyDescent="0.25">
      <c r="I37" s="2"/>
      <c r="J37" s="4">
        <f t="shared" si="4"/>
        <v>93</v>
      </c>
      <c r="K37" s="5">
        <f t="shared" si="5"/>
        <v>94</v>
      </c>
      <c r="L37" s="29">
        <f t="shared" si="3"/>
        <v>93.5</v>
      </c>
      <c r="M37" s="14"/>
      <c r="N37" s="20">
        <f t="shared" si="0"/>
        <v>81.740037500000014</v>
      </c>
      <c r="O37" s="24">
        <f t="shared" si="1"/>
        <v>69.848875114547553</v>
      </c>
      <c r="P37" s="25">
        <f t="shared" si="2"/>
        <v>0</v>
      </c>
    </row>
    <row r="38" spans="9:16" x14ac:dyDescent="0.25">
      <c r="I38" s="2"/>
      <c r="J38" s="4">
        <f t="shared" si="4"/>
        <v>92</v>
      </c>
      <c r="K38" s="5">
        <f t="shared" si="5"/>
        <v>93</v>
      </c>
      <c r="L38" s="29">
        <f t="shared" si="3"/>
        <v>92.5</v>
      </c>
      <c r="M38" s="14"/>
      <c r="N38" s="20">
        <f t="shared" si="0"/>
        <v>79.145312500000003</v>
      </c>
      <c r="O38" s="24">
        <f t="shared" si="1"/>
        <v>67.63161869988545</v>
      </c>
      <c r="P38" s="25">
        <f t="shared" si="2"/>
        <v>0</v>
      </c>
    </row>
    <row r="39" spans="9:16" x14ac:dyDescent="0.25">
      <c r="I39" s="2"/>
      <c r="J39" s="4">
        <f t="shared" si="4"/>
        <v>91</v>
      </c>
      <c r="K39" s="5">
        <f t="shared" si="5"/>
        <v>92</v>
      </c>
      <c r="L39" s="29">
        <f t="shared" si="3"/>
        <v>91.5</v>
      </c>
      <c r="M39" s="14"/>
      <c r="N39" s="20">
        <f t="shared" si="0"/>
        <v>76.606087500000015</v>
      </c>
      <c r="O39" s="24">
        <f t="shared" si="1"/>
        <v>65.46178840206187</v>
      </c>
      <c r="P39" s="25">
        <f t="shared" si="2"/>
        <v>0</v>
      </c>
    </row>
    <row r="40" spans="9:16" x14ac:dyDescent="0.25">
      <c r="I40" s="2"/>
      <c r="J40" s="4">
        <f t="shared" si="4"/>
        <v>90</v>
      </c>
      <c r="K40" s="5">
        <f t="shared" si="5"/>
        <v>91</v>
      </c>
      <c r="L40" s="29">
        <f t="shared" si="3"/>
        <v>90.5</v>
      </c>
      <c r="M40" s="14"/>
      <c r="N40" s="20">
        <f t="shared" si="0"/>
        <v>74.121762500000003</v>
      </c>
      <c r="O40" s="24">
        <f t="shared" si="1"/>
        <v>63.338871506300116</v>
      </c>
      <c r="P40" s="25">
        <f t="shared" si="2"/>
        <v>0</v>
      </c>
    </row>
    <row r="41" spans="9:16" x14ac:dyDescent="0.25">
      <c r="I41" s="2"/>
      <c r="J41" s="4">
        <f t="shared" si="4"/>
        <v>89</v>
      </c>
      <c r="K41" s="5">
        <f t="shared" si="5"/>
        <v>90</v>
      </c>
      <c r="L41" s="29">
        <f t="shared" si="3"/>
        <v>89.5</v>
      </c>
      <c r="M41" s="14"/>
      <c r="N41" s="20">
        <f t="shared" si="0"/>
        <v>71.691737500000002</v>
      </c>
      <c r="O41" s="24">
        <f t="shared" si="1"/>
        <v>61.262355297823603</v>
      </c>
      <c r="P41" s="25">
        <f t="shared" si="2"/>
        <v>0</v>
      </c>
    </row>
    <row r="42" spans="9:16" x14ac:dyDescent="0.25">
      <c r="I42" s="2"/>
      <c r="J42" s="4">
        <f t="shared" si="4"/>
        <v>88</v>
      </c>
      <c r="K42" s="5">
        <f t="shared" si="5"/>
        <v>89</v>
      </c>
      <c r="L42" s="29">
        <f t="shared" si="3"/>
        <v>88.5</v>
      </c>
      <c r="M42" s="14"/>
      <c r="N42" s="20">
        <f t="shared" si="0"/>
        <v>69.315412500000008</v>
      </c>
      <c r="O42" s="24">
        <f t="shared" si="1"/>
        <v>59.231727061855679</v>
      </c>
      <c r="P42" s="25">
        <f t="shared" si="2"/>
        <v>0</v>
      </c>
    </row>
    <row r="43" spans="9:16" x14ac:dyDescent="0.25">
      <c r="I43" s="2"/>
      <c r="J43" s="4">
        <f t="shared" si="4"/>
        <v>87</v>
      </c>
      <c r="K43" s="5">
        <f t="shared" si="5"/>
        <v>88</v>
      </c>
      <c r="L43" s="29">
        <f t="shared" si="3"/>
        <v>87.5</v>
      </c>
      <c r="M43" s="14"/>
      <c r="N43" s="20">
        <f t="shared" si="0"/>
        <v>66.9921875</v>
      </c>
      <c r="O43" s="24">
        <f t="shared" si="1"/>
        <v>57.246474083619702</v>
      </c>
      <c r="P43" s="25">
        <f t="shared" si="2"/>
        <v>0</v>
      </c>
    </row>
    <row r="44" spans="9:16" x14ac:dyDescent="0.25">
      <c r="I44" s="2"/>
      <c r="J44" s="4">
        <f t="shared" si="4"/>
        <v>86</v>
      </c>
      <c r="K44" s="5">
        <f t="shared" si="5"/>
        <v>87</v>
      </c>
      <c r="L44" s="29">
        <f t="shared" si="3"/>
        <v>86.5</v>
      </c>
      <c r="M44" s="14"/>
      <c r="N44" s="20">
        <f t="shared" si="0"/>
        <v>64.721462500000001</v>
      </c>
      <c r="O44" s="24">
        <f t="shared" si="1"/>
        <v>55.306083648339069</v>
      </c>
      <c r="P44" s="25">
        <f t="shared" si="2"/>
        <v>0</v>
      </c>
    </row>
    <row r="45" spans="9:16" x14ac:dyDescent="0.25">
      <c r="I45" s="2"/>
      <c r="J45" s="4">
        <f t="shared" si="4"/>
        <v>85</v>
      </c>
      <c r="K45" s="5">
        <f t="shared" si="5"/>
        <v>86</v>
      </c>
      <c r="L45" s="29">
        <f t="shared" si="3"/>
        <v>85.5</v>
      </c>
      <c r="M45" s="14"/>
      <c r="N45" s="20">
        <f t="shared" si="0"/>
        <v>62.502637499999992</v>
      </c>
      <c r="O45" s="24">
        <f t="shared" si="1"/>
        <v>53.410043041237103</v>
      </c>
      <c r="P45" s="25">
        <f t="shared" si="2"/>
        <v>0</v>
      </c>
    </row>
    <row r="46" spans="9:16" x14ac:dyDescent="0.25">
      <c r="I46" s="2"/>
      <c r="J46" s="4">
        <f t="shared" si="4"/>
        <v>84</v>
      </c>
      <c r="K46" s="5">
        <f t="shared" si="5"/>
        <v>85</v>
      </c>
      <c r="L46" s="29">
        <f t="shared" si="3"/>
        <v>84.5</v>
      </c>
      <c r="M46" s="14"/>
      <c r="N46" s="20">
        <f t="shared" si="0"/>
        <v>60.335112499999987</v>
      </c>
      <c r="O46" s="24">
        <f t="shared" si="1"/>
        <v>51.557839547537213</v>
      </c>
      <c r="P46" s="25">
        <f t="shared" si="2"/>
        <v>0</v>
      </c>
    </row>
    <row r="47" spans="9:16" x14ac:dyDescent="0.25">
      <c r="I47" s="2"/>
      <c r="J47" s="4">
        <f t="shared" si="4"/>
        <v>83</v>
      </c>
      <c r="K47" s="5">
        <f t="shared" si="5"/>
        <v>84</v>
      </c>
      <c r="L47" s="29">
        <f t="shared" si="3"/>
        <v>83.5</v>
      </c>
      <c r="M47" s="14"/>
      <c r="N47" s="20">
        <f t="shared" si="0"/>
        <v>58.218287500000002</v>
      </c>
      <c r="O47" s="24">
        <f t="shared" si="1"/>
        <v>49.748960452462775</v>
      </c>
      <c r="P47" s="25">
        <f t="shared" si="2"/>
        <v>0</v>
      </c>
    </row>
    <row r="48" spans="9:16" x14ac:dyDescent="0.25">
      <c r="I48" s="2"/>
      <c r="J48" s="4">
        <f t="shared" si="4"/>
        <v>82</v>
      </c>
      <c r="K48" s="5">
        <f t="shared" si="5"/>
        <v>83</v>
      </c>
      <c r="L48" s="29">
        <f t="shared" si="3"/>
        <v>82.5</v>
      </c>
      <c r="M48" s="14"/>
      <c r="N48" s="20">
        <f t="shared" si="0"/>
        <v>56.151562499999997</v>
      </c>
      <c r="O48" s="24">
        <f t="shared" si="1"/>
        <v>47.982893041237112</v>
      </c>
      <c r="P48" s="25">
        <f t="shared" si="2"/>
        <v>0</v>
      </c>
    </row>
    <row r="49" spans="9:16" x14ac:dyDescent="0.25">
      <c r="I49" s="2"/>
      <c r="J49" s="4">
        <f t="shared" si="4"/>
        <v>81</v>
      </c>
      <c r="K49" s="5">
        <f t="shared" si="5"/>
        <v>82</v>
      </c>
      <c r="L49" s="29">
        <f t="shared" si="3"/>
        <v>81.5</v>
      </c>
      <c r="M49" s="14"/>
      <c r="N49" s="20">
        <f t="shared" si="0"/>
        <v>54.134337499999994</v>
      </c>
      <c r="O49" s="24">
        <f t="shared" si="1"/>
        <v>46.259124599083613</v>
      </c>
      <c r="P49" s="25">
        <f t="shared" si="2"/>
        <v>0</v>
      </c>
    </row>
    <row r="50" spans="9:16" x14ac:dyDescent="0.25">
      <c r="I50" s="2"/>
      <c r="J50" s="4">
        <f t="shared" si="4"/>
        <v>80</v>
      </c>
      <c r="K50" s="5">
        <f t="shared" si="5"/>
        <v>81</v>
      </c>
      <c r="L50" s="29">
        <f t="shared" si="3"/>
        <v>80.5</v>
      </c>
      <c r="M50" s="14"/>
      <c r="N50" s="20">
        <f t="shared" si="0"/>
        <v>52.166012500000015</v>
      </c>
      <c r="O50" s="24">
        <f t="shared" si="1"/>
        <v>44.577142411225672</v>
      </c>
      <c r="P50" s="25">
        <f t="shared" si="2"/>
        <v>0</v>
      </c>
    </row>
    <row r="51" spans="9:16" x14ac:dyDescent="0.25">
      <c r="I51" s="2"/>
      <c r="J51" s="4">
        <f t="shared" si="4"/>
        <v>79</v>
      </c>
      <c r="K51" s="5">
        <f t="shared" si="5"/>
        <v>80</v>
      </c>
      <c r="L51" s="29">
        <f t="shared" si="3"/>
        <v>79.5</v>
      </c>
      <c r="M51" s="14"/>
      <c r="N51" s="20">
        <f t="shared" si="0"/>
        <v>50.245987500000012</v>
      </c>
      <c r="O51" s="24">
        <f t="shared" si="1"/>
        <v>42.936433762886608</v>
      </c>
      <c r="P51" s="25">
        <f t="shared" si="2"/>
        <v>0</v>
      </c>
    </row>
    <row r="52" spans="9:16" x14ac:dyDescent="0.25">
      <c r="I52" s="2"/>
      <c r="J52" s="4">
        <f t="shared" si="4"/>
        <v>78</v>
      </c>
      <c r="K52" s="5">
        <f t="shared" si="5"/>
        <v>79</v>
      </c>
      <c r="L52" s="29">
        <f t="shared" si="3"/>
        <v>78.5</v>
      </c>
      <c r="M52" s="14"/>
      <c r="N52" s="20">
        <f t="shared" si="0"/>
        <v>48.373662500000002</v>
      </c>
      <c r="O52" s="24">
        <f t="shared" si="1"/>
        <v>41.336485939289808</v>
      </c>
      <c r="P52" s="25">
        <f t="shared" si="2"/>
        <v>0</v>
      </c>
    </row>
    <row r="53" spans="9:16" x14ac:dyDescent="0.25">
      <c r="I53" s="2"/>
      <c r="J53" s="4">
        <f t="shared" si="4"/>
        <v>77</v>
      </c>
      <c r="K53" s="5">
        <f t="shared" si="5"/>
        <v>78</v>
      </c>
      <c r="L53" s="29">
        <f t="shared" si="3"/>
        <v>77.5</v>
      </c>
      <c r="M53" s="14"/>
      <c r="N53" s="20">
        <f t="shared" si="0"/>
        <v>46.548437500000006</v>
      </c>
      <c r="O53" s="24">
        <f t="shared" si="1"/>
        <v>39.776786225658647</v>
      </c>
      <c r="P53" s="25">
        <f t="shared" si="2"/>
        <v>0</v>
      </c>
    </row>
    <row r="54" spans="9:16" x14ac:dyDescent="0.25">
      <c r="I54" s="2"/>
      <c r="J54" s="4">
        <f t="shared" si="4"/>
        <v>76</v>
      </c>
      <c r="K54" s="5">
        <f t="shared" si="5"/>
        <v>77</v>
      </c>
      <c r="L54" s="29">
        <f t="shared" si="3"/>
        <v>76.5</v>
      </c>
      <c r="M54" s="14"/>
      <c r="N54" s="20">
        <f t="shared" si="0"/>
        <v>44.769712500000004</v>
      </c>
      <c r="O54" s="24">
        <f t="shared" si="1"/>
        <v>38.256821907216498</v>
      </c>
      <c r="P54" s="25">
        <f t="shared" si="2"/>
        <v>0</v>
      </c>
    </row>
    <row r="55" spans="9:16" x14ac:dyDescent="0.25">
      <c r="I55" s="2"/>
      <c r="J55" s="4">
        <f t="shared" si="4"/>
        <v>75</v>
      </c>
      <c r="K55" s="5">
        <f t="shared" si="5"/>
        <v>76</v>
      </c>
      <c r="L55" s="29">
        <f t="shared" si="3"/>
        <v>75.5</v>
      </c>
      <c r="M55" s="14"/>
      <c r="N55" s="20">
        <f t="shared" si="0"/>
        <v>43.036887499999999</v>
      </c>
      <c r="O55" s="24">
        <f t="shared" si="1"/>
        <v>36.776080269186707</v>
      </c>
      <c r="P55" s="25">
        <f t="shared" si="2"/>
        <v>0</v>
      </c>
    </row>
    <row r="56" spans="9:16" x14ac:dyDescent="0.25">
      <c r="I56" s="2"/>
      <c r="J56" s="4">
        <f t="shared" si="4"/>
        <v>74</v>
      </c>
      <c r="K56" s="5">
        <f t="shared" si="5"/>
        <v>75</v>
      </c>
      <c r="L56" s="29">
        <f t="shared" si="3"/>
        <v>74.5</v>
      </c>
      <c r="M56" s="14"/>
      <c r="N56" s="20">
        <f t="shared" si="0"/>
        <v>41.349362499999998</v>
      </c>
      <c r="O56" s="24">
        <f t="shared" si="1"/>
        <v>35.334048596792663</v>
      </c>
      <c r="P56" s="25">
        <f t="shared" si="2"/>
        <v>0</v>
      </c>
    </row>
    <row r="57" spans="9:16" x14ac:dyDescent="0.25">
      <c r="I57" s="2"/>
      <c r="J57" s="4">
        <f t="shared" si="4"/>
        <v>73</v>
      </c>
      <c r="K57" s="5">
        <f t="shared" si="5"/>
        <v>74</v>
      </c>
      <c r="L57" s="29">
        <f t="shared" si="3"/>
        <v>73.5</v>
      </c>
      <c r="M57" s="14"/>
      <c r="N57" s="20">
        <f t="shared" si="0"/>
        <v>39.706537499999996</v>
      </c>
      <c r="O57" s="24">
        <f t="shared" si="1"/>
        <v>33.930214175257731</v>
      </c>
      <c r="P57" s="25">
        <f t="shared" si="2"/>
        <v>0</v>
      </c>
    </row>
    <row r="58" spans="9:16" x14ac:dyDescent="0.25">
      <c r="I58" s="2"/>
      <c r="J58" s="4">
        <f t="shared" si="4"/>
        <v>72</v>
      </c>
      <c r="K58" s="5">
        <f t="shared" si="5"/>
        <v>73</v>
      </c>
      <c r="L58" s="29">
        <f t="shared" si="3"/>
        <v>72.5</v>
      </c>
      <c r="M58" s="14"/>
      <c r="N58" s="20">
        <f t="shared" si="0"/>
        <v>38.107812500000001</v>
      </c>
      <c r="O58" s="24">
        <f t="shared" si="1"/>
        <v>32.564064289805266</v>
      </c>
      <c r="P58" s="25">
        <f t="shared" si="2"/>
        <v>0</v>
      </c>
    </row>
    <row r="59" spans="9:16" x14ac:dyDescent="0.25">
      <c r="I59" s="2"/>
      <c r="J59" s="4">
        <f t="shared" si="4"/>
        <v>71</v>
      </c>
      <c r="K59" s="5">
        <f t="shared" si="5"/>
        <v>72</v>
      </c>
      <c r="L59" s="29">
        <f t="shared" si="3"/>
        <v>71.5</v>
      </c>
      <c r="M59" s="14"/>
      <c r="N59" s="20">
        <f t="shared" si="0"/>
        <v>36.552587499999994</v>
      </c>
      <c r="O59" s="24">
        <f t="shared" si="1"/>
        <v>31.235086225658645</v>
      </c>
      <c r="P59" s="25">
        <f t="shared" si="2"/>
        <v>0</v>
      </c>
    </row>
    <row r="60" spans="9:16" x14ac:dyDescent="0.25">
      <c r="I60" s="2"/>
      <c r="J60" s="4">
        <f t="shared" si="4"/>
        <v>70</v>
      </c>
      <c r="K60" s="5">
        <f t="shared" si="5"/>
        <v>71</v>
      </c>
      <c r="L60" s="29">
        <f t="shared" si="3"/>
        <v>70.5</v>
      </c>
      <c r="M60" s="14"/>
      <c r="N60" s="20">
        <f t="shared" si="0"/>
        <v>35.04026249999999</v>
      </c>
      <c r="O60" s="24">
        <f t="shared" si="1"/>
        <v>29.942767268041226</v>
      </c>
      <c r="P60" s="25">
        <f t="shared" si="2"/>
        <v>0</v>
      </c>
    </row>
    <row r="61" spans="9:16" x14ac:dyDescent="0.25">
      <c r="I61" s="2"/>
      <c r="J61" s="4">
        <f t="shared" si="4"/>
        <v>69</v>
      </c>
      <c r="K61" s="5">
        <f t="shared" si="5"/>
        <v>70</v>
      </c>
      <c r="L61" s="29">
        <f t="shared" si="3"/>
        <v>69.5</v>
      </c>
      <c r="M61" s="14"/>
      <c r="N61" s="20">
        <f t="shared" si="0"/>
        <v>33.570237499999998</v>
      </c>
      <c r="O61" s="24">
        <f t="shared" si="1"/>
        <v>28.6865947021764</v>
      </c>
      <c r="P61" s="25">
        <f t="shared" si="2"/>
        <v>0</v>
      </c>
    </row>
    <row r="62" spans="9:16" x14ac:dyDescent="0.25">
      <c r="I62" s="2"/>
      <c r="J62" s="4">
        <f t="shared" si="4"/>
        <v>68</v>
      </c>
      <c r="K62" s="5">
        <f t="shared" si="5"/>
        <v>69</v>
      </c>
      <c r="L62" s="29">
        <f t="shared" si="3"/>
        <v>68.5</v>
      </c>
      <c r="M62" s="14"/>
      <c r="N62" s="20">
        <f t="shared" si="0"/>
        <v>32.141912500000011</v>
      </c>
      <c r="O62" s="24">
        <f t="shared" si="1"/>
        <v>27.466055813287525</v>
      </c>
      <c r="P62" s="25">
        <f t="shared" si="2"/>
        <v>0</v>
      </c>
    </row>
    <row r="63" spans="9:16" x14ac:dyDescent="0.25">
      <c r="I63" s="2"/>
      <c r="J63" s="4">
        <f t="shared" si="4"/>
        <v>67</v>
      </c>
      <c r="K63" s="5">
        <f t="shared" si="5"/>
        <v>68</v>
      </c>
      <c r="L63" s="29">
        <f t="shared" si="3"/>
        <v>67.5</v>
      </c>
      <c r="M63" s="14"/>
      <c r="N63" s="20">
        <f t="shared" ref="N63:N94" si="6">(L63/100)^3*$E$6</f>
        <v>30.754687500000006</v>
      </c>
      <c r="O63" s="24">
        <f t="shared" ref="O63:O94" si="7">N63*0.746/$E$7/$E$9</f>
        <v>26.280637886597944</v>
      </c>
      <c r="P63" s="25">
        <f t="shared" si="2"/>
        <v>0</v>
      </c>
    </row>
    <row r="64" spans="9:16" x14ac:dyDescent="0.25">
      <c r="I64" s="2"/>
      <c r="J64" s="4">
        <f t="shared" si="4"/>
        <v>66</v>
      </c>
      <c r="K64" s="5">
        <f t="shared" si="5"/>
        <v>67</v>
      </c>
      <c r="L64" s="29">
        <f t="shared" si="3"/>
        <v>66.5</v>
      </c>
      <c r="M64" s="14"/>
      <c r="N64" s="20">
        <f t="shared" si="6"/>
        <v>29.4079625</v>
      </c>
      <c r="O64" s="24">
        <f t="shared" si="7"/>
        <v>25.129828207331041</v>
      </c>
      <c r="P64" s="25">
        <f t="shared" si="2"/>
        <v>0</v>
      </c>
    </row>
    <row r="65" spans="9:16" x14ac:dyDescent="0.25">
      <c r="I65" s="2"/>
      <c r="J65" s="4">
        <f t="shared" si="4"/>
        <v>65</v>
      </c>
      <c r="K65" s="5">
        <f t="shared" si="5"/>
        <v>66</v>
      </c>
      <c r="L65" s="29">
        <f t="shared" si="3"/>
        <v>65.5</v>
      </c>
      <c r="M65" s="14"/>
      <c r="N65" s="20">
        <f t="shared" si="6"/>
        <v>28.101137500000007</v>
      </c>
      <c r="O65" s="24">
        <f t="shared" si="7"/>
        <v>24.013114060710201</v>
      </c>
      <c r="P65" s="25">
        <f t="shared" si="2"/>
        <v>0</v>
      </c>
    </row>
    <row r="66" spans="9:16" x14ac:dyDescent="0.25">
      <c r="I66" s="2"/>
      <c r="J66" s="4">
        <f t="shared" si="4"/>
        <v>64</v>
      </c>
      <c r="K66" s="5">
        <f t="shared" si="5"/>
        <v>65</v>
      </c>
      <c r="L66" s="29">
        <f t="shared" si="3"/>
        <v>64.5</v>
      </c>
      <c r="M66" s="14"/>
      <c r="N66" s="20">
        <f t="shared" si="6"/>
        <v>26.833612500000005</v>
      </c>
      <c r="O66" s="24">
        <f t="shared" si="7"/>
        <v>22.929982731958766</v>
      </c>
      <c r="P66" s="25">
        <f t="shared" si="2"/>
        <v>0</v>
      </c>
    </row>
    <row r="67" spans="9:16" x14ac:dyDescent="0.25">
      <c r="I67" s="2"/>
      <c r="J67" s="4">
        <f t="shared" si="4"/>
        <v>63</v>
      </c>
      <c r="K67" s="5">
        <f t="shared" si="5"/>
        <v>64</v>
      </c>
      <c r="L67" s="29">
        <f t="shared" si="3"/>
        <v>63.5</v>
      </c>
      <c r="M67" s="14"/>
      <c r="N67" s="20">
        <f t="shared" si="6"/>
        <v>25.604787499999997</v>
      </c>
      <c r="O67" s="24">
        <f t="shared" si="7"/>
        <v>21.879921506300111</v>
      </c>
      <c r="P67" s="25">
        <f t="shared" si="2"/>
        <v>0</v>
      </c>
    </row>
    <row r="68" spans="9:16" x14ac:dyDescent="0.25">
      <c r="I68" s="2"/>
      <c r="J68" s="4">
        <f t="shared" si="4"/>
        <v>62</v>
      </c>
      <c r="K68" s="5">
        <f t="shared" si="5"/>
        <v>63</v>
      </c>
      <c r="L68" s="29">
        <f t="shared" si="3"/>
        <v>62.5</v>
      </c>
      <c r="M68" s="14"/>
      <c r="N68" s="20">
        <f t="shared" si="6"/>
        <v>24.4140625</v>
      </c>
      <c r="O68" s="24">
        <f t="shared" si="7"/>
        <v>20.862417668957619</v>
      </c>
      <c r="P68" s="25">
        <f t="shared" si="2"/>
        <v>0</v>
      </c>
    </row>
    <row r="69" spans="9:16" x14ac:dyDescent="0.25">
      <c r="I69" s="2"/>
      <c r="J69" s="4">
        <f t="shared" si="4"/>
        <v>61</v>
      </c>
      <c r="K69" s="5">
        <f t="shared" si="5"/>
        <v>62</v>
      </c>
      <c r="L69" s="29">
        <f t="shared" si="3"/>
        <v>61.5</v>
      </c>
      <c r="M69" s="14"/>
      <c r="N69" s="20">
        <f t="shared" si="6"/>
        <v>23.260837499999997</v>
      </c>
      <c r="O69" s="24">
        <f t="shared" si="7"/>
        <v>19.876958505154633</v>
      </c>
      <c r="P69" s="25">
        <f t="shared" si="2"/>
        <v>0</v>
      </c>
    </row>
    <row r="70" spans="9:16" x14ac:dyDescent="0.25">
      <c r="I70" s="2"/>
      <c r="J70" s="4">
        <f t="shared" si="4"/>
        <v>60</v>
      </c>
      <c r="K70" s="5">
        <f t="shared" si="5"/>
        <v>61</v>
      </c>
      <c r="L70" s="29">
        <f t="shared" si="3"/>
        <v>60.5</v>
      </c>
      <c r="M70" s="14"/>
      <c r="N70" s="20">
        <f t="shared" si="6"/>
        <v>22.144512499999998</v>
      </c>
      <c r="O70" s="24">
        <f t="shared" si="7"/>
        <v>18.923031300114545</v>
      </c>
      <c r="P70" s="25">
        <f t="shared" si="2"/>
        <v>0</v>
      </c>
    </row>
    <row r="71" spans="9:16" x14ac:dyDescent="0.25">
      <c r="I71" s="2"/>
      <c r="J71" s="4">
        <f t="shared" si="4"/>
        <v>59</v>
      </c>
      <c r="K71" s="5">
        <f t="shared" si="5"/>
        <v>60</v>
      </c>
      <c r="L71" s="29">
        <f t="shared" si="3"/>
        <v>59.5</v>
      </c>
      <c r="M71" s="14"/>
      <c r="N71" s="20">
        <f t="shared" si="6"/>
        <v>21.064487499999998</v>
      </c>
      <c r="O71" s="24">
        <f t="shared" si="7"/>
        <v>18.00012333906071</v>
      </c>
      <c r="P71" s="25">
        <f t="shared" si="2"/>
        <v>0</v>
      </c>
    </row>
    <row r="72" spans="9:16" x14ac:dyDescent="0.25">
      <c r="I72" s="2"/>
      <c r="J72" s="4">
        <f t="shared" si="4"/>
        <v>58</v>
      </c>
      <c r="K72" s="5">
        <f t="shared" si="5"/>
        <v>59</v>
      </c>
      <c r="L72" s="29">
        <f t="shared" si="3"/>
        <v>58.5</v>
      </c>
      <c r="M72" s="14"/>
      <c r="N72" s="20">
        <f t="shared" si="6"/>
        <v>20.020162499999998</v>
      </c>
      <c r="O72" s="24">
        <f t="shared" si="7"/>
        <v>17.107721907216494</v>
      </c>
      <c r="P72" s="25">
        <f t="shared" si="2"/>
        <v>0</v>
      </c>
    </row>
    <row r="73" spans="9:16" x14ac:dyDescent="0.25">
      <c r="I73" s="2"/>
      <c r="J73" s="4">
        <f t="shared" si="4"/>
        <v>57</v>
      </c>
      <c r="K73" s="5">
        <f t="shared" si="5"/>
        <v>58</v>
      </c>
      <c r="L73" s="29">
        <f t="shared" si="3"/>
        <v>57.5</v>
      </c>
      <c r="M73" s="14"/>
      <c r="N73" s="20">
        <f t="shared" si="6"/>
        <v>19.010937499999994</v>
      </c>
      <c r="O73" s="24">
        <f t="shared" si="7"/>
        <v>16.245314289805265</v>
      </c>
      <c r="P73" s="25">
        <f t="shared" si="2"/>
        <v>0</v>
      </c>
    </row>
    <row r="74" spans="9:16" x14ac:dyDescent="0.25">
      <c r="I74" s="2"/>
      <c r="J74" s="4">
        <f t="shared" si="4"/>
        <v>56</v>
      </c>
      <c r="K74" s="5">
        <f t="shared" si="5"/>
        <v>57</v>
      </c>
      <c r="L74" s="29">
        <f t="shared" si="3"/>
        <v>56.5</v>
      </c>
      <c r="M74" s="14"/>
      <c r="N74" s="20">
        <f t="shared" si="6"/>
        <v>18.036212499999994</v>
      </c>
      <c r="O74" s="24">
        <f t="shared" si="7"/>
        <v>15.412387772050396</v>
      </c>
      <c r="P74" s="25">
        <f t="shared" si="2"/>
        <v>0</v>
      </c>
    </row>
    <row r="75" spans="9:16" x14ac:dyDescent="0.25">
      <c r="I75" s="2"/>
      <c r="J75" s="4">
        <f t="shared" si="4"/>
        <v>55</v>
      </c>
      <c r="K75" s="5">
        <f t="shared" si="5"/>
        <v>56</v>
      </c>
      <c r="L75" s="29">
        <f t="shared" si="3"/>
        <v>55.5</v>
      </c>
      <c r="M75" s="14"/>
      <c r="N75" s="20">
        <f t="shared" si="6"/>
        <v>17.095387500000005</v>
      </c>
      <c r="O75" s="24">
        <f t="shared" si="7"/>
        <v>14.608429639175261</v>
      </c>
      <c r="P75" s="25">
        <f t="shared" si="2"/>
        <v>0</v>
      </c>
    </row>
    <row r="76" spans="9:16" x14ac:dyDescent="0.25">
      <c r="I76" s="2"/>
      <c r="J76" s="4">
        <f t="shared" si="4"/>
        <v>54</v>
      </c>
      <c r="K76" s="5">
        <f t="shared" si="5"/>
        <v>55</v>
      </c>
      <c r="L76" s="29">
        <f t="shared" si="3"/>
        <v>54.5</v>
      </c>
      <c r="M76" s="14"/>
      <c r="N76" s="20">
        <f t="shared" si="6"/>
        <v>16.187862500000001</v>
      </c>
      <c r="O76" s="24">
        <f t="shared" si="7"/>
        <v>13.83292717640321</v>
      </c>
      <c r="P76" s="25">
        <f t="shared" si="2"/>
        <v>0</v>
      </c>
    </row>
    <row r="77" spans="9:16" x14ac:dyDescent="0.25">
      <c r="I77" s="2"/>
      <c r="J77" s="4">
        <f t="shared" si="4"/>
        <v>53</v>
      </c>
      <c r="K77" s="5">
        <f t="shared" si="5"/>
        <v>54</v>
      </c>
      <c r="L77" s="29">
        <f t="shared" si="3"/>
        <v>53.5</v>
      </c>
      <c r="M77" s="14"/>
      <c r="N77" s="20">
        <f t="shared" si="6"/>
        <v>15.313037500000002</v>
      </c>
      <c r="O77" s="24">
        <f t="shared" si="7"/>
        <v>13.085367668957618</v>
      </c>
      <c r="P77" s="25">
        <f t="shared" si="2"/>
        <v>0</v>
      </c>
    </row>
    <row r="78" spans="9:16" x14ac:dyDescent="0.25">
      <c r="I78" s="2"/>
      <c r="J78" s="4">
        <f t="shared" si="4"/>
        <v>52</v>
      </c>
      <c r="K78" s="5">
        <f t="shared" si="5"/>
        <v>53</v>
      </c>
      <c r="L78" s="29">
        <f t="shared" si="3"/>
        <v>52.5</v>
      </c>
      <c r="M78" s="14"/>
      <c r="N78" s="20">
        <f t="shared" si="6"/>
        <v>14.470312500000002</v>
      </c>
      <c r="O78" s="24">
        <f t="shared" si="7"/>
        <v>12.365238402061857</v>
      </c>
      <c r="P78" s="25">
        <f t="shared" si="2"/>
        <v>0</v>
      </c>
    </row>
    <row r="79" spans="9:16" x14ac:dyDescent="0.25">
      <c r="I79" s="2"/>
      <c r="J79" s="4">
        <f t="shared" si="4"/>
        <v>51</v>
      </c>
      <c r="K79" s="5">
        <f t="shared" si="5"/>
        <v>52</v>
      </c>
      <c r="L79" s="29">
        <f t="shared" si="3"/>
        <v>51.5</v>
      </c>
      <c r="M79" s="14"/>
      <c r="N79" s="20">
        <f t="shared" si="6"/>
        <v>13.6590875</v>
      </c>
      <c r="O79" s="24">
        <f t="shared" si="7"/>
        <v>11.67202666093929</v>
      </c>
      <c r="P79" s="25">
        <f t="shared" si="2"/>
        <v>0</v>
      </c>
    </row>
    <row r="80" spans="9:16" x14ac:dyDescent="0.25">
      <c r="I80" s="2"/>
      <c r="J80" s="4">
        <f t="shared" si="4"/>
        <v>50</v>
      </c>
      <c r="K80" s="5">
        <f t="shared" si="5"/>
        <v>51</v>
      </c>
      <c r="L80" s="29">
        <f t="shared" si="3"/>
        <v>50.5</v>
      </c>
      <c r="M80" s="14"/>
      <c r="N80" s="20">
        <f t="shared" si="6"/>
        <v>12.878762499999999</v>
      </c>
      <c r="O80" s="24">
        <f t="shared" si="7"/>
        <v>11.005219730813286</v>
      </c>
      <c r="P80" s="25">
        <f t="shared" si="2"/>
        <v>0</v>
      </c>
    </row>
    <row r="81" spans="9:16" x14ac:dyDescent="0.25">
      <c r="I81" s="2"/>
      <c r="J81" s="4">
        <f t="shared" si="4"/>
        <v>49</v>
      </c>
      <c r="K81" s="5">
        <f t="shared" si="5"/>
        <v>50</v>
      </c>
      <c r="L81" s="29">
        <f t="shared" si="3"/>
        <v>49.5</v>
      </c>
      <c r="M81" s="14"/>
      <c r="N81" s="20">
        <f t="shared" si="6"/>
        <v>12.1287375</v>
      </c>
      <c r="O81" s="24">
        <f t="shared" si="7"/>
        <v>10.364304896907218</v>
      </c>
      <c r="P81" s="25">
        <f t="shared" si="2"/>
        <v>0</v>
      </c>
    </row>
    <row r="82" spans="9:16" x14ac:dyDescent="0.25">
      <c r="I82" s="2"/>
      <c r="J82" s="4">
        <f t="shared" si="4"/>
        <v>48</v>
      </c>
      <c r="K82" s="5">
        <f t="shared" si="5"/>
        <v>49</v>
      </c>
      <c r="L82" s="29">
        <f t="shared" si="3"/>
        <v>48.5</v>
      </c>
      <c r="M82" s="14"/>
      <c r="N82" s="20">
        <f t="shared" si="6"/>
        <v>11.408412499999999</v>
      </c>
      <c r="O82" s="24">
        <f t="shared" si="7"/>
        <v>9.7487694444444415</v>
      </c>
      <c r="P82" s="25">
        <f t="shared" si="2"/>
        <v>0</v>
      </c>
    </row>
    <row r="83" spans="9:16" x14ac:dyDescent="0.25">
      <c r="I83" s="2"/>
      <c r="J83" s="4">
        <f t="shared" si="4"/>
        <v>47</v>
      </c>
      <c r="K83" s="5">
        <f t="shared" si="5"/>
        <v>48</v>
      </c>
      <c r="L83" s="29">
        <f t="shared" si="3"/>
        <v>47.5</v>
      </c>
      <c r="M83" s="14"/>
      <c r="N83" s="20">
        <f t="shared" si="6"/>
        <v>10.717187499999998</v>
      </c>
      <c r="O83" s="24">
        <f t="shared" si="7"/>
        <v>9.1581006586483369</v>
      </c>
      <c r="P83" s="25">
        <f t="shared" si="2"/>
        <v>0</v>
      </c>
    </row>
    <row r="84" spans="9:16" x14ac:dyDescent="0.25">
      <c r="I84" s="2"/>
      <c r="J84" s="4">
        <f t="shared" si="4"/>
        <v>46</v>
      </c>
      <c r="K84" s="5">
        <f t="shared" si="5"/>
        <v>47</v>
      </c>
      <c r="L84" s="29">
        <f t="shared" si="3"/>
        <v>46.5</v>
      </c>
      <c r="M84" s="14"/>
      <c r="N84" s="20">
        <f t="shared" si="6"/>
        <v>10.054462500000001</v>
      </c>
      <c r="O84" s="24">
        <f t="shared" si="7"/>
        <v>8.5917858247422707</v>
      </c>
      <c r="P84" s="25">
        <f t="shared" si="2"/>
        <v>0</v>
      </c>
    </row>
    <row r="85" spans="9:16" x14ac:dyDescent="0.25">
      <c r="I85" s="2"/>
      <c r="J85" s="4">
        <f t="shared" si="4"/>
        <v>45</v>
      </c>
      <c r="K85" s="5">
        <f t="shared" si="5"/>
        <v>46</v>
      </c>
      <c r="L85" s="29">
        <f t="shared" si="3"/>
        <v>45.5</v>
      </c>
      <c r="M85" s="14"/>
      <c r="N85" s="20">
        <f t="shared" si="6"/>
        <v>9.4196375000000021</v>
      </c>
      <c r="O85" s="24">
        <f t="shared" si="7"/>
        <v>8.049312227949601</v>
      </c>
      <c r="P85" s="25">
        <f t="shared" si="2"/>
        <v>0</v>
      </c>
    </row>
    <row r="86" spans="9:16" x14ac:dyDescent="0.25">
      <c r="I86" s="2"/>
      <c r="J86" s="4">
        <f t="shared" si="4"/>
        <v>44</v>
      </c>
      <c r="K86" s="5">
        <f t="shared" si="5"/>
        <v>45</v>
      </c>
      <c r="L86" s="29">
        <f t="shared" si="3"/>
        <v>44.5</v>
      </c>
      <c r="M86" s="14"/>
      <c r="N86" s="20">
        <f t="shared" si="6"/>
        <v>8.8121125000000013</v>
      </c>
      <c r="O86" s="24">
        <f t="shared" si="7"/>
        <v>7.5301671534937009</v>
      </c>
      <c r="P86" s="25">
        <f t="shared" si="2"/>
        <v>0</v>
      </c>
    </row>
    <row r="87" spans="9:16" x14ac:dyDescent="0.25">
      <c r="I87" s="2"/>
      <c r="J87" s="4">
        <f t="shared" si="4"/>
        <v>43</v>
      </c>
      <c r="K87" s="5">
        <f t="shared" si="5"/>
        <v>44</v>
      </c>
      <c r="L87" s="29">
        <f t="shared" si="3"/>
        <v>43.5</v>
      </c>
      <c r="M87" s="14"/>
      <c r="N87" s="20">
        <f t="shared" si="6"/>
        <v>8.2312875000000005</v>
      </c>
      <c r="O87" s="24">
        <f t="shared" si="7"/>
        <v>7.0338378865979383</v>
      </c>
      <c r="P87" s="25">
        <f t="shared" si="2"/>
        <v>0</v>
      </c>
    </row>
    <row r="88" spans="9:16" x14ac:dyDescent="0.25">
      <c r="I88" s="2"/>
      <c r="J88" s="4">
        <f t="shared" si="4"/>
        <v>42</v>
      </c>
      <c r="K88" s="5">
        <f t="shared" si="5"/>
        <v>43</v>
      </c>
      <c r="L88" s="29">
        <f t="shared" si="3"/>
        <v>42.5</v>
      </c>
      <c r="M88" s="14"/>
      <c r="N88" s="20">
        <f t="shared" si="6"/>
        <v>7.6765624999999993</v>
      </c>
      <c r="O88" s="24">
        <f t="shared" si="7"/>
        <v>6.5598117124856818</v>
      </c>
      <c r="P88" s="25">
        <f t="shared" si="2"/>
        <v>0</v>
      </c>
    </row>
    <row r="89" spans="9:16" x14ac:dyDescent="0.25">
      <c r="I89" s="2"/>
      <c r="J89" s="4">
        <f t="shared" si="4"/>
        <v>41</v>
      </c>
      <c r="K89" s="5">
        <f t="shared" si="5"/>
        <v>42</v>
      </c>
      <c r="L89" s="29">
        <f t="shared" si="3"/>
        <v>41.5</v>
      </c>
      <c r="M89" s="14"/>
      <c r="N89" s="20">
        <f t="shared" si="6"/>
        <v>7.147337499999999</v>
      </c>
      <c r="O89" s="24">
        <f t="shared" si="7"/>
        <v>6.1075759163802967</v>
      </c>
      <c r="P89" s="25">
        <f t="shared" si="2"/>
        <v>0</v>
      </c>
    </row>
    <row r="90" spans="9:16" x14ac:dyDescent="0.25">
      <c r="I90" s="2"/>
      <c r="J90" s="4">
        <f t="shared" si="4"/>
        <v>40</v>
      </c>
      <c r="K90" s="5">
        <f t="shared" si="5"/>
        <v>41</v>
      </c>
      <c r="L90" s="29">
        <f t="shared" si="3"/>
        <v>40.5</v>
      </c>
      <c r="M90" s="14"/>
      <c r="N90" s="20">
        <f t="shared" si="6"/>
        <v>6.643012500000002</v>
      </c>
      <c r="O90" s="24">
        <f t="shared" si="7"/>
        <v>5.6766177835051561</v>
      </c>
      <c r="P90" s="25">
        <f t="shared" si="2"/>
        <v>0</v>
      </c>
    </row>
    <row r="91" spans="9:16" x14ac:dyDescent="0.25">
      <c r="I91" s="2"/>
      <c r="J91" s="4">
        <f t="shared" si="4"/>
        <v>39</v>
      </c>
      <c r="K91" s="5">
        <f t="shared" si="5"/>
        <v>40</v>
      </c>
      <c r="L91" s="29">
        <f t="shared" si="3"/>
        <v>39.5</v>
      </c>
      <c r="M91" s="14"/>
      <c r="N91" s="20">
        <f t="shared" si="6"/>
        <v>6.1629875000000016</v>
      </c>
      <c r="O91" s="24">
        <f t="shared" si="7"/>
        <v>5.2664245990836207</v>
      </c>
      <c r="P91" s="25">
        <f t="shared" si="2"/>
        <v>0</v>
      </c>
    </row>
    <row r="92" spans="9:16" x14ac:dyDescent="0.25">
      <c r="I92" s="2"/>
      <c r="J92" s="4">
        <f t="shared" si="4"/>
        <v>38</v>
      </c>
      <c r="K92" s="5">
        <f t="shared" si="5"/>
        <v>39</v>
      </c>
      <c r="L92" s="29">
        <f t="shared" si="3"/>
        <v>38.5</v>
      </c>
      <c r="M92" s="14"/>
      <c r="N92" s="20">
        <f t="shared" si="6"/>
        <v>5.7066625000000002</v>
      </c>
      <c r="O92" s="24">
        <f t="shared" si="7"/>
        <v>4.876483648339061</v>
      </c>
      <c r="P92" s="25">
        <f t="shared" si="2"/>
        <v>0</v>
      </c>
    </row>
    <row r="93" spans="9:16" x14ac:dyDescent="0.25">
      <c r="I93" s="2"/>
      <c r="J93" s="4">
        <f t="shared" si="4"/>
        <v>37</v>
      </c>
      <c r="K93" s="5">
        <f t="shared" si="5"/>
        <v>38</v>
      </c>
      <c r="L93" s="29">
        <f t="shared" si="3"/>
        <v>37.5</v>
      </c>
      <c r="M93" s="14"/>
      <c r="N93" s="20">
        <f t="shared" si="6"/>
        <v>5.2734375</v>
      </c>
      <c r="O93" s="24">
        <f t="shared" si="7"/>
        <v>4.5062822164948457</v>
      </c>
      <c r="P93" s="25">
        <f t="shared" si="2"/>
        <v>0</v>
      </c>
    </row>
    <row r="94" spans="9:16" x14ac:dyDescent="0.25">
      <c r="I94" s="2"/>
      <c r="J94" s="4">
        <f t="shared" si="4"/>
        <v>36</v>
      </c>
      <c r="K94" s="5">
        <f t="shared" si="5"/>
        <v>37</v>
      </c>
      <c r="L94" s="29">
        <f t="shared" si="3"/>
        <v>36.5</v>
      </c>
      <c r="M94" s="14"/>
      <c r="N94" s="20">
        <f t="shared" si="6"/>
        <v>4.8627124999999989</v>
      </c>
      <c r="O94" s="24">
        <f t="shared" si="7"/>
        <v>4.15530758877434</v>
      </c>
      <c r="P94" s="25">
        <f t="shared" ref="P94:P130" si="8">O94*M94</f>
        <v>0</v>
      </c>
    </row>
    <row r="95" spans="9:16" x14ac:dyDescent="0.25">
      <c r="I95" s="2"/>
      <c r="J95" s="4">
        <f t="shared" si="4"/>
        <v>35</v>
      </c>
      <c r="K95" s="5">
        <f t="shared" si="5"/>
        <v>36</v>
      </c>
      <c r="L95" s="29">
        <f t="shared" si="3"/>
        <v>35.5</v>
      </c>
      <c r="M95" s="14"/>
      <c r="N95" s="20">
        <f t="shared" ref="N95:N130" si="9">(L95/100)^3*$E$6</f>
        <v>4.4738875</v>
      </c>
      <c r="O95" s="24">
        <f t="shared" ref="O95:O126" si="10">N95*0.746/$E$7/$E$9</f>
        <v>3.8230470504009166</v>
      </c>
      <c r="P95" s="25">
        <f t="shared" si="8"/>
        <v>0</v>
      </c>
    </row>
    <row r="96" spans="9:16" x14ac:dyDescent="0.25">
      <c r="I96" s="2"/>
      <c r="J96" s="4">
        <f t="shared" si="4"/>
        <v>34</v>
      </c>
      <c r="K96" s="5">
        <f t="shared" si="5"/>
        <v>35</v>
      </c>
      <c r="L96" s="29">
        <f t="shared" ref="L96:L130" si="11">AVERAGE(J96:K96)</f>
        <v>34.5</v>
      </c>
      <c r="M96" s="14"/>
      <c r="N96" s="20">
        <f t="shared" si="9"/>
        <v>4.1063624999999995</v>
      </c>
      <c r="O96" s="24">
        <f t="shared" si="10"/>
        <v>3.508987886597938</v>
      </c>
      <c r="P96" s="25">
        <f t="shared" si="8"/>
        <v>0</v>
      </c>
    </row>
    <row r="97" spans="9:16" x14ac:dyDescent="0.25">
      <c r="I97" s="2"/>
      <c r="J97" s="4">
        <f t="shared" si="4"/>
        <v>33</v>
      </c>
      <c r="K97" s="5">
        <f t="shared" si="5"/>
        <v>34</v>
      </c>
      <c r="L97" s="29">
        <f t="shared" si="11"/>
        <v>33.5</v>
      </c>
      <c r="M97" s="14"/>
      <c r="N97" s="20">
        <f t="shared" si="9"/>
        <v>3.7595375000000009</v>
      </c>
      <c r="O97" s="24">
        <f t="shared" si="10"/>
        <v>3.2126173825887752</v>
      </c>
      <c r="P97" s="25">
        <f t="shared" si="8"/>
        <v>0</v>
      </c>
    </row>
    <row r="98" spans="9:16" x14ac:dyDescent="0.25">
      <c r="I98" s="2"/>
      <c r="J98" s="4">
        <f t="shared" ref="J98:J130" si="12">K98-1</f>
        <v>32</v>
      </c>
      <c r="K98" s="5">
        <f t="shared" ref="K98:K130" si="13">J97</f>
        <v>33</v>
      </c>
      <c r="L98" s="29">
        <f t="shared" si="11"/>
        <v>32.5</v>
      </c>
      <c r="M98" s="14"/>
      <c r="N98" s="20">
        <f t="shared" si="9"/>
        <v>3.4328125000000007</v>
      </c>
      <c r="O98" s="24">
        <f t="shared" si="10"/>
        <v>2.9334228235967932</v>
      </c>
      <c r="P98" s="25">
        <f t="shared" si="8"/>
        <v>0</v>
      </c>
    </row>
    <row r="99" spans="9:16" x14ac:dyDescent="0.25">
      <c r="I99" s="2"/>
      <c r="J99" s="4">
        <f t="shared" si="12"/>
        <v>31</v>
      </c>
      <c r="K99" s="5">
        <f t="shared" si="13"/>
        <v>32</v>
      </c>
      <c r="L99" s="29">
        <f t="shared" si="11"/>
        <v>31.5</v>
      </c>
      <c r="M99" s="14"/>
      <c r="N99" s="20">
        <f t="shared" si="9"/>
        <v>3.1255875000000004</v>
      </c>
      <c r="O99" s="24">
        <f t="shared" si="10"/>
        <v>2.6708914948453613</v>
      </c>
      <c r="P99" s="25">
        <f t="shared" si="8"/>
        <v>0</v>
      </c>
    </row>
    <row r="100" spans="9:16" x14ac:dyDescent="0.25">
      <c r="I100" s="2"/>
      <c r="J100" s="4">
        <f t="shared" si="12"/>
        <v>30</v>
      </c>
      <c r="K100" s="5">
        <f t="shared" si="13"/>
        <v>31</v>
      </c>
      <c r="L100" s="29">
        <f t="shared" si="11"/>
        <v>30.5</v>
      </c>
      <c r="M100" s="14"/>
      <c r="N100" s="20">
        <f t="shared" si="9"/>
        <v>2.8372625</v>
      </c>
      <c r="O100" s="24">
        <f t="shared" si="10"/>
        <v>2.4245106815578468</v>
      </c>
      <c r="P100" s="25">
        <f t="shared" si="8"/>
        <v>0</v>
      </c>
    </row>
    <row r="101" spans="9:16" x14ac:dyDescent="0.25">
      <c r="I101" s="2"/>
      <c r="J101" s="4">
        <f t="shared" si="12"/>
        <v>29</v>
      </c>
      <c r="K101" s="5">
        <f t="shared" si="13"/>
        <v>30</v>
      </c>
      <c r="L101" s="29">
        <f t="shared" si="11"/>
        <v>29.5</v>
      </c>
      <c r="M101" s="14"/>
      <c r="N101" s="20">
        <f t="shared" si="9"/>
        <v>2.5672374999999996</v>
      </c>
      <c r="O101" s="24">
        <f t="shared" si="10"/>
        <v>2.1937676689576171</v>
      </c>
      <c r="P101" s="25">
        <f t="shared" si="8"/>
        <v>0</v>
      </c>
    </row>
    <row r="102" spans="9:16" x14ac:dyDescent="0.25">
      <c r="I102" s="2"/>
      <c r="J102" s="4">
        <f t="shared" si="12"/>
        <v>28</v>
      </c>
      <c r="K102" s="5">
        <f t="shared" si="13"/>
        <v>29</v>
      </c>
      <c r="L102" s="29">
        <f t="shared" si="11"/>
        <v>28.5</v>
      </c>
      <c r="M102" s="14"/>
      <c r="N102" s="20">
        <f t="shared" si="9"/>
        <v>2.3149124999999997</v>
      </c>
      <c r="O102" s="24">
        <f t="shared" si="10"/>
        <v>1.978149742268041</v>
      </c>
      <c r="P102" s="25">
        <f t="shared" si="8"/>
        <v>0</v>
      </c>
    </row>
    <row r="103" spans="9:16" x14ac:dyDescent="0.25">
      <c r="I103" s="2"/>
      <c r="J103" s="4">
        <f t="shared" si="12"/>
        <v>27</v>
      </c>
      <c r="K103" s="5">
        <f t="shared" si="13"/>
        <v>28</v>
      </c>
      <c r="L103" s="29">
        <f t="shared" si="11"/>
        <v>27.5</v>
      </c>
      <c r="M103" s="14"/>
      <c r="N103" s="20">
        <f t="shared" si="9"/>
        <v>2.0796875000000008</v>
      </c>
      <c r="O103" s="24">
        <f t="shared" si="10"/>
        <v>1.7771441867124862</v>
      </c>
      <c r="P103" s="25">
        <f t="shared" si="8"/>
        <v>0</v>
      </c>
    </row>
    <row r="104" spans="9:16" x14ac:dyDescent="0.25">
      <c r="I104" s="2"/>
      <c r="J104" s="4">
        <f t="shared" si="12"/>
        <v>26</v>
      </c>
      <c r="K104" s="5">
        <f t="shared" si="13"/>
        <v>27</v>
      </c>
      <c r="L104" s="29">
        <f t="shared" si="11"/>
        <v>26.5</v>
      </c>
      <c r="M104" s="14"/>
      <c r="N104" s="20">
        <f t="shared" si="9"/>
        <v>1.8609625000000005</v>
      </c>
      <c r="O104" s="24">
        <f t="shared" si="10"/>
        <v>1.5902382875143191</v>
      </c>
      <c r="P104" s="25">
        <f t="shared" si="8"/>
        <v>0</v>
      </c>
    </row>
    <row r="105" spans="9:16" x14ac:dyDescent="0.25">
      <c r="I105" s="2"/>
      <c r="J105" s="4">
        <f t="shared" si="12"/>
        <v>25</v>
      </c>
      <c r="K105" s="5">
        <f t="shared" si="13"/>
        <v>26</v>
      </c>
      <c r="L105" s="29">
        <f t="shared" si="11"/>
        <v>25.5</v>
      </c>
      <c r="M105" s="14"/>
      <c r="N105" s="20">
        <f t="shared" si="9"/>
        <v>1.6581374999999998</v>
      </c>
      <c r="O105" s="24">
        <f t="shared" si="10"/>
        <v>1.4169193298969072</v>
      </c>
      <c r="P105" s="25">
        <f t="shared" si="8"/>
        <v>0</v>
      </c>
    </row>
    <row r="106" spans="9:16" x14ac:dyDescent="0.25">
      <c r="I106" s="2"/>
      <c r="J106" s="4">
        <f t="shared" si="12"/>
        <v>24</v>
      </c>
      <c r="K106" s="5">
        <f t="shared" si="13"/>
        <v>25</v>
      </c>
      <c r="L106" s="29">
        <f t="shared" si="11"/>
        <v>24.5</v>
      </c>
      <c r="M106" s="14"/>
      <c r="N106" s="20">
        <f t="shared" si="9"/>
        <v>1.4706124999999999</v>
      </c>
      <c r="O106" s="24">
        <f t="shared" si="10"/>
        <v>1.2566745990836197</v>
      </c>
      <c r="P106" s="25">
        <f t="shared" si="8"/>
        <v>0</v>
      </c>
    </row>
    <row r="107" spans="9:16" x14ac:dyDescent="0.25">
      <c r="I107" s="2"/>
      <c r="J107" s="4">
        <f t="shared" si="12"/>
        <v>23</v>
      </c>
      <c r="K107" s="5">
        <f t="shared" si="13"/>
        <v>24</v>
      </c>
      <c r="L107" s="29">
        <f t="shared" si="11"/>
        <v>23.5</v>
      </c>
      <c r="M107" s="14"/>
      <c r="N107" s="20">
        <f t="shared" si="9"/>
        <v>1.2977874999999999</v>
      </c>
      <c r="O107" s="24">
        <f t="shared" si="10"/>
        <v>1.1089913802978235</v>
      </c>
      <c r="P107" s="25">
        <f t="shared" si="8"/>
        <v>0</v>
      </c>
    </row>
    <row r="108" spans="9:16" x14ac:dyDescent="0.25">
      <c r="I108" s="2"/>
      <c r="J108" s="4">
        <f t="shared" si="12"/>
        <v>22</v>
      </c>
      <c r="K108" s="5">
        <f t="shared" si="13"/>
        <v>23</v>
      </c>
      <c r="L108" s="29">
        <f t="shared" si="11"/>
        <v>22.5</v>
      </c>
      <c r="M108" s="14"/>
      <c r="N108" s="20">
        <f t="shared" si="9"/>
        <v>1.1390625000000001</v>
      </c>
      <c r="O108" s="24">
        <f t="shared" si="10"/>
        <v>0.97335695876288664</v>
      </c>
      <c r="P108" s="25">
        <f t="shared" si="8"/>
        <v>0</v>
      </c>
    </row>
    <row r="109" spans="9:16" x14ac:dyDescent="0.25">
      <c r="I109" s="2"/>
      <c r="J109" s="4">
        <f t="shared" si="12"/>
        <v>21</v>
      </c>
      <c r="K109" s="5">
        <f t="shared" si="13"/>
        <v>22</v>
      </c>
      <c r="L109" s="29">
        <f t="shared" si="11"/>
        <v>21.5</v>
      </c>
      <c r="M109" s="14"/>
      <c r="N109" s="20">
        <f t="shared" si="9"/>
        <v>0.99383749999999993</v>
      </c>
      <c r="O109" s="24">
        <f t="shared" si="10"/>
        <v>0.84925861970217631</v>
      </c>
      <c r="P109" s="25">
        <f t="shared" si="8"/>
        <v>0</v>
      </c>
    </row>
    <row r="110" spans="9:16" x14ac:dyDescent="0.25">
      <c r="I110" s="2"/>
      <c r="J110" s="4">
        <f t="shared" si="12"/>
        <v>20</v>
      </c>
      <c r="K110" s="5">
        <f t="shared" si="13"/>
        <v>21</v>
      </c>
      <c r="L110" s="29">
        <f t="shared" si="11"/>
        <v>20.5</v>
      </c>
      <c r="M110" s="14"/>
      <c r="N110" s="20">
        <f t="shared" si="9"/>
        <v>0.86151249999999979</v>
      </c>
      <c r="O110" s="24">
        <f t="shared" si="10"/>
        <v>0.73618364833906058</v>
      </c>
      <c r="P110" s="25">
        <f t="shared" si="8"/>
        <v>0</v>
      </c>
    </row>
    <row r="111" spans="9:16" x14ac:dyDescent="0.25">
      <c r="I111" s="2"/>
      <c r="J111" s="4">
        <f t="shared" si="12"/>
        <v>19</v>
      </c>
      <c r="K111" s="5">
        <f t="shared" si="13"/>
        <v>20</v>
      </c>
      <c r="L111" s="29">
        <f t="shared" si="11"/>
        <v>19.5</v>
      </c>
      <c r="M111" s="14"/>
      <c r="N111" s="20">
        <f t="shared" si="9"/>
        <v>0.74148750000000008</v>
      </c>
      <c r="O111" s="24">
        <f t="shared" si="10"/>
        <v>0.63361932989690717</v>
      </c>
      <c r="P111" s="25">
        <f t="shared" si="8"/>
        <v>0</v>
      </c>
    </row>
    <row r="112" spans="9:16" x14ac:dyDescent="0.25">
      <c r="I112" s="2"/>
      <c r="J112" s="4">
        <f t="shared" si="12"/>
        <v>18</v>
      </c>
      <c r="K112" s="5">
        <f t="shared" si="13"/>
        <v>19</v>
      </c>
      <c r="L112" s="29">
        <f t="shared" si="11"/>
        <v>18.5</v>
      </c>
      <c r="M112" s="14"/>
      <c r="N112" s="20">
        <f t="shared" si="9"/>
        <v>0.63316249999999996</v>
      </c>
      <c r="O112" s="24">
        <f t="shared" si="10"/>
        <v>0.54105294959908368</v>
      </c>
      <c r="P112" s="25">
        <f t="shared" si="8"/>
        <v>0</v>
      </c>
    </row>
    <row r="113" spans="9:16" x14ac:dyDescent="0.25">
      <c r="I113" s="2"/>
      <c r="J113" s="4">
        <f t="shared" si="12"/>
        <v>17</v>
      </c>
      <c r="K113" s="5">
        <f t="shared" si="13"/>
        <v>18</v>
      </c>
      <c r="L113" s="29">
        <f t="shared" si="11"/>
        <v>17.5</v>
      </c>
      <c r="M113" s="14"/>
      <c r="N113" s="20">
        <f t="shared" si="9"/>
        <v>0.53593749999999984</v>
      </c>
      <c r="O113" s="24">
        <f t="shared" si="10"/>
        <v>0.45797179266895743</v>
      </c>
      <c r="P113" s="25">
        <f t="shared" si="8"/>
        <v>0</v>
      </c>
    </row>
    <row r="114" spans="9:16" x14ac:dyDescent="0.25">
      <c r="I114" s="2"/>
      <c r="J114" s="4">
        <f t="shared" si="12"/>
        <v>16</v>
      </c>
      <c r="K114" s="5">
        <f t="shared" si="13"/>
        <v>17</v>
      </c>
      <c r="L114" s="29">
        <f t="shared" si="11"/>
        <v>16.5</v>
      </c>
      <c r="M114" s="14"/>
      <c r="N114" s="20">
        <f t="shared" si="9"/>
        <v>0.44921250000000007</v>
      </c>
      <c r="O114" s="24">
        <f t="shared" si="10"/>
        <v>0.38386314432989699</v>
      </c>
      <c r="P114" s="25">
        <f t="shared" si="8"/>
        <v>0</v>
      </c>
    </row>
    <row r="115" spans="9:16" x14ac:dyDescent="0.25">
      <c r="I115" s="2"/>
      <c r="J115" s="4">
        <f t="shared" si="12"/>
        <v>15</v>
      </c>
      <c r="K115" s="5">
        <f t="shared" si="13"/>
        <v>16</v>
      </c>
      <c r="L115" s="29">
        <f t="shared" si="11"/>
        <v>15.5</v>
      </c>
      <c r="M115" s="14"/>
      <c r="N115" s="20">
        <f t="shared" si="9"/>
        <v>0.37238750000000004</v>
      </c>
      <c r="O115" s="24">
        <f t="shared" si="10"/>
        <v>0.31821428980526917</v>
      </c>
      <c r="P115" s="25">
        <f t="shared" si="8"/>
        <v>0</v>
      </c>
    </row>
    <row r="116" spans="9:16" x14ac:dyDescent="0.25">
      <c r="I116" s="2"/>
      <c r="J116" s="4">
        <f t="shared" si="12"/>
        <v>14</v>
      </c>
      <c r="K116" s="5">
        <f t="shared" si="13"/>
        <v>15</v>
      </c>
      <c r="L116" s="29">
        <f t="shared" si="11"/>
        <v>14.5</v>
      </c>
      <c r="M116" s="14"/>
      <c r="N116" s="20">
        <f t="shared" si="9"/>
        <v>0.30486249999999998</v>
      </c>
      <c r="O116" s="24">
        <f t="shared" si="10"/>
        <v>0.26051251431844219</v>
      </c>
      <c r="P116" s="25">
        <f t="shared" si="8"/>
        <v>0</v>
      </c>
    </row>
    <row r="117" spans="9:16" x14ac:dyDescent="0.25">
      <c r="J117" s="4">
        <f t="shared" si="12"/>
        <v>13</v>
      </c>
      <c r="K117" s="5">
        <f t="shared" si="13"/>
        <v>14</v>
      </c>
      <c r="L117" s="29">
        <f t="shared" si="11"/>
        <v>13.5</v>
      </c>
      <c r="M117" s="14"/>
      <c r="N117" s="20">
        <f t="shared" si="9"/>
        <v>0.24603750000000002</v>
      </c>
      <c r="O117" s="24">
        <f t="shared" si="10"/>
        <v>0.21024510309278355</v>
      </c>
      <c r="P117" s="25">
        <f t="shared" si="8"/>
        <v>0</v>
      </c>
    </row>
    <row r="118" spans="9:16" x14ac:dyDescent="0.25">
      <c r="J118" s="4">
        <f t="shared" si="12"/>
        <v>12</v>
      </c>
      <c r="K118" s="5">
        <f t="shared" si="13"/>
        <v>13</v>
      </c>
      <c r="L118" s="29">
        <f t="shared" si="11"/>
        <v>12.5</v>
      </c>
      <c r="M118" s="14"/>
      <c r="N118" s="20">
        <f t="shared" si="9"/>
        <v>0.1953125</v>
      </c>
      <c r="O118" s="24">
        <f t="shared" si="10"/>
        <v>0.16689934135166093</v>
      </c>
      <c r="P118" s="25">
        <f t="shared" si="8"/>
        <v>0</v>
      </c>
    </row>
    <row r="119" spans="9:16" x14ac:dyDescent="0.25">
      <c r="J119" s="4">
        <f t="shared" si="12"/>
        <v>11</v>
      </c>
      <c r="K119" s="5">
        <f t="shared" si="13"/>
        <v>12</v>
      </c>
      <c r="L119" s="29">
        <f t="shared" si="11"/>
        <v>11.5</v>
      </c>
      <c r="M119" s="14"/>
      <c r="N119" s="20">
        <f t="shared" si="9"/>
        <v>0.15208750000000001</v>
      </c>
      <c r="O119" s="24">
        <f t="shared" si="10"/>
        <v>0.12996251431844216</v>
      </c>
      <c r="P119" s="25">
        <f t="shared" si="8"/>
        <v>0</v>
      </c>
    </row>
    <row r="120" spans="9:16" x14ac:dyDescent="0.25">
      <c r="J120" s="4">
        <f t="shared" si="12"/>
        <v>10</v>
      </c>
      <c r="K120" s="5">
        <f t="shared" si="13"/>
        <v>11</v>
      </c>
      <c r="L120" s="29">
        <f t="shared" si="11"/>
        <v>10.5</v>
      </c>
      <c r="M120" s="14"/>
      <c r="N120" s="20">
        <f t="shared" si="9"/>
        <v>0.11576249999999998</v>
      </c>
      <c r="O120" s="24">
        <f t="shared" si="10"/>
        <v>9.8921907216494825E-2</v>
      </c>
      <c r="P120" s="25">
        <f t="shared" si="8"/>
        <v>0</v>
      </c>
    </row>
    <row r="121" spans="9:16" x14ac:dyDescent="0.25">
      <c r="J121" s="4">
        <f t="shared" si="12"/>
        <v>9</v>
      </c>
      <c r="K121" s="5">
        <f t="shared" si="13"/>
        <v>10</v>
      </c>
      <c r="L121" s="29">
        <f t="shared" si="11"/>
        <v>9.5</v>
      </c>
      <c r="M121" s="14"/>
      <c r="N121" s="20">
        <f t="shared" si="9"/>
        <v>8.5737500000000008E-2</v>
      </c>
      <c r="O121" s="24">
        <f t="shared" si="10"/>
        <v>7.3264805269186717E-2</v>
      </c>
      <c r="P121" s="25">
        <f t="shared" si="8"/>
        <v>0</v>
      </c>
    </row>
    <row r="122" spans="9:16" x14ac:dyDescent="0.25">
      <c r="J122" s="4">
        <f t="shared" si="12"/>
        <v>8</v>
      </c>
      <c r="K122" s="5">
        <f t="shared" si="13"/>
        <v>9</v>
      </c>
      <c r="L122" s="29">
        <f t="shared" si="11"/>
        <v>8.5</v>
      </c>
      <c r="M122" s="14"/>
      <c r="N122" s="20">
        <f t="shared" si="9"/>
        <v>6.1412500000000023E-2</v>
      </c>
      <c r="O122" s="24">
        <f t="shared" si="10"/>
        <v>5.247849369988547E-2</v>
      </c>
      <c r="P122" s="25">
        <f t="shared" si="8"/>
        <v>0</v>
      </c>
    </row>
    <row r="123" spans="9:16" x14ac:dyDescent="0.25">
      <c r="J123" s="4">
        <f t="shared" si="12"/>
        <v>7</v>
      </c>
      <c r="K123" s="5">
        <f t="shared" si="13"/>
        <v>8</v>
      </c>
      <c r="L123" s="29">
        <f t="shared" si="11"/>
        <v>7.5</v>
      </c>
      <c r="M123" s="14"/>
      <c r="N123" s="20">
        <f t="shared" si="9"/>
        <v>4.2187500000000003E-2</v>
      </c>
      <c r="O123" s="24">
        <f t="shared" si="10"/>
        <v>3.6050257731958767E-2</v>
      </c>
      <c r="P123" s="25">
        <f t="shared" si="8"/>
        <v>0</v>
      </c>
    </row>
    <row r="124" spans="9:16" x14ac:dyDescent="0.25">
      <c r="J124" s="4">
        <f t="shared" si="12"/>
        <v>6</v>
      </c>
      <c r="K124" s="5">
        <f t="shared" si="13"/>
        <v>7</v>
      </c>
      <c r="L124" s="29">
        <f t="shared" si="11"/>
        <v>6.5</v>
      </c>
      <c r="M124" s="14"/>
      <c r="N124" s="20">
        <f t="shared" si="9"/>
        <v>2.7462500000000001E-2</v>
      </c>
      <c r="O124" s="24">
        <f t="shared" si="10"/>
        <v>2.346738258877434E-2</v>
      </c>
      <c r="P124" s="25">
        <f t="shared" si="8"/>
        <v>0</v>
      </c>
    </row>
    <row r="125" spans="9:16" x14ac:dyDescent="0.25">
      <c r="J125" s="4">
        <f t="shared" si="12"/>
        <v>5</v>
      </c>
      <c r="K125" s="5">
        <f t="shared" si="13"/>
        <v>6</v>
      </c>
      <c r="L125" s="29">
        <f t="shared" si="11"/>
        <v>5.5</v>
      </c>
      <c r="M125" s="14"/>
      <c r="N125" s="20">
        <f t="shared" si="9"/>
        <v>1.66375E-2</v>
      </c>
      <c r="O125" s="24">
        <f t="shared" si="10"/>
        <v>1.4217153493699885E-2</v>
      </c>
      <c r="P125" s="25">
        <f t="shared" si="8"/>
        <v>0</v>
      </c>
    </row>
    <row r="126" spans="9:16" x14ac:dyDescent="0.25">
      <c r="J126" s="4">
        <f t="shared" si="12"/>
        <v>4</v>
      </c>
      <c r="K126" s="5">
        <f t="shared" si="13"/>
        <v>5</v>
      </c>
      <c r="L126" s="29">
        <f t="shared" si="11"/>
        <v>4.5</v>
      </c>
      <c r="M126" s="14"/>
      <c r="N126" s="20">
        <f t="shared" si="9"/>
        <v>9.1124999999999991E-3</v>
      </c>
      <c r="O126" s="24">
        <f t="shared" si="10"/>
        <v>7.7868556701030916E-3</v>
      </c>
      <c r="P126" s="25">
        <f t="shared" si="8"/>
        <v>0</v>
      </c>
    </row>
    <row r="127" spans="9:16" x14ac:dyDescent="0.25">
      <c r="J127" s="4">
        <f t="shared" si="12"/>
        <v>3</v>
      </c>
      <c r="K127" s="5">
        <f t="shared" si="13"/>
        <v>4</v>
      </c>
      <c r="L127" s="29">
        <f t="shared" si="11"/>
        <v>3.5</v>
      </c>
      <c r="M127" s="14"/>
      <c r="N127" s="20">
        <f t="shared" si="9"/>
        <v>4.2875000000000014E-3</v>
      </c>
      <c r="O127" s="24">
        <f>N127*0.746/$E$7/$E$9</f>
        <v>3.6637743413516621E-3</v>
      </c>
      <c r="P127" s="25">
        <f t="shared" si="8"/>
        <v>0</v>
      </c>
    </row>
    <row r="128" spans="9:16" x14ac:dyDescent="0.25">
      <c r="J128" s="4">
        <f t="shared" si="12"/>
        <v>2</v>
      </c>
      <c r="K128" s="5">
        <f t="shared" si="13"/>
        <v>3</v>
      </c>
      <c r="L128" s="29">
        <f t="shared" si="11"/>
        <v>2.5</v>
      </c>
      <c r="M128" s="14"/>
      <c r="N128" s="20">
        <f t="shared" si="9"/>
        <v>1.5625000000000003E-3</v>
      </c>
      <c r="O128" s="24">
        <f>N128*0.746/$E$7/$E$9</f>
        <v>1.3351947308132878E-3</v>
      </c>
      <c r="P128" s="25">
        <f t="shared" si="8"/>
        <v>0</v>
      </c>
    </row>
    <row r="129" spans="10:16" x14ac:dyDescent="0.25">
      <c r="J129" s="4">
        <f t="shared" si="12"/>
        <v>1</v>
      </c>
      <c r="K129" s="5">
        <f t="shared" si="13"/>
        <v>2</v>
      </c>
      <c r="L129" s="29">
        <f t="shared" si="11"/>
        <v>1.5</v>
      </c>
      <c r="M129" s="14"/>
      <c r="N129" s="20">
        <f t="shared" si="9"/>
        <v>3.3749999999999996E-4</v>
      </c>
      <c r="O129" s="24">
        <f>N129*0.746/$E$7/$E$9</f>
        <v>2.884020618556701E-4</v>
      </c>
      <c r="P129" s="25">
        <f t="shared" si="8"/>
        <v>0</v>
      </c>
    </row>
    <row r="130" spans="10:16" ht="15.75" thickBot="1" x14ac:dyDescent="0.3">
      <c r="J130" s="7">
        <f t="shared" si="12"/>
        <v>0</v>
      </c>
      <c r="K130" s="8">
        <f t="shared" si="13"/>
        <v>1</v>
      </c>
      <c r="L130" s="32">
        <f t="shared" si="11"/>
        <v>0.5</v>
      </c>
      <c r="M130" s="15"/>
      <c r="N130" s="21">
        <f t="shared" si="9"/>
        <v>1.2500000000000002E-5</v>
      </c>
      <c r="O130" s="26">
        <f>N130*0.746/$E$7/$E$9</f>
        <v>1.0681557846506301E-5</v>
      </c>
      <c r="P130" s="27">
        <f t="shared" si="8"/>
        <v>0</v>
      </c>
    </row>
  </sheetData>
  <sheetProtection autoFilter="0"/>
  <mergeCells count="11">
    <mergeCell ref="J29:K29"/>
    <mergeCell ref="J28:L28"/>
    <mergeCell ref="D2:E2"/>
    <mergeCell ref="D3:E3"/>
    <mergeCell ref="D8:E8"/>
    <mergeCell ref="D18:F23"/>
    <mergeCell ref="D16:F17"/>
    <mergeCell ref="D15:F15"/>
    <mergeCell ref="J15:L15"/>
    <mergeCell ref="J16:L17"/>
    <mergeCell ref="J18:L23"/>
  </mergeCells>
  <dataValidations count="4">
    <dataValidation type="list" allowBlank="1" showInputMessage="1" showErrorMessage="1" prompt="Please select the percent load that the motor runs at currently._x000a_Note this calculator only functions for single speed baseline scenarios." sqref="D29">
      <formula1>$K$31:$K$130</formula1>
    </dataValidation>
    <dataValidation type="decimal" allowBlank="1" showInputMessage="1" showErrorMessage="1" promptTitle="Efficiency" prompt="This must be entered as a DECIMAL value. _x000a__x000a_E.g., 0.95 for 95%" sqref="E9">
      <formula1>0.01</formula1>
      <formula2>0.99</formula2>
    </dataValidation>
    <dataValidation type="decimal" allowBlank="1" showInputMessage="1" showErrorMessage="1" promptTitle="Efficiency" prompt="The value must be entered as a DECIMAL between 1 and 100._x000a__x000a_E.g., 0.95 for 95%" sqref="E7">
      <formula1>0.01</formula1>
      <formula2>0.99</formula2>
    </dataValidation>
    <dataValidation allowBlank="1" showInputMessage="1" showErrorMessage="1" prompt="Please input the annual run hours for the existing motor." sqref="E29"/>
  </dataValidations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Introduction</vt:lpstr>
      <vt:lpstr>Savings Calculation - Other VFD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2018-06-21T20:15:32Z</dcterms:modified>
</cp:coreProperties>
</file>