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0 Monthly\07 - July 2020\To be Posted on Website\"/>
    </mc:Choice>
  </mc:AlternateContent>
  <xr:revisionPtr revIDLastSave="0" documentId="8_{2D803F6A-A030-496D-98CB-6863DD1A66CA}" xr6:coauthVersionLast="45" xr6:coauthVersionMax="45"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Type'!$A$1:$L$62</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13" l="1"/>
  <c r="K29" i="13"/>
  <c r="K28" i="13"/>
  <c r="J30" i="13"/>
  <c r="J29" i="13"/>
  <c r="J31" i="13" s="1"/>
  <c r="J28" i="13"/>
  <c r="K31" i="13"/>
  <c r="L30" i="13" s="1"/>
  <c r="L28" i="13" l="1"/>
  <c r="L29" i="13"/>
  <c r="L31" i="13" s="1"/>
  <c r="C31" i="13"/>
  <c r="D30" i="13" s="1"/>
  <c r="B31" i="13"/>
  <c r="S24" i="1"/>
  <c r="R24" i="1"/>
  <c r="C28" i="1"/>
  <c r="D24" i="1" s="1"/>
  <c r="B28" i="1"/>
  <c r="D28" i="13" l="1"/>
  <c r="D29" i="13"/>
  <c r="G31" i="13"/>
  <c r="H29" i="13" s="1"/>
  <c r="F31" i="13"/>
  <c r="D31" i="13" l="1"/>
  <c r="H30" i="13"/>
  <c r="H28" i="13"/>
  <c r="F57" i="13"/>
  <c r="H31" i="13" l="1"/>
  <c r="O16" i="1"/>
  <c r="O28" i="1" s="1"/>
  <c r="N16" i="1"/>
  <c r="N28" i="1" s="1"/>
  <c r="G22" i="13" l="1"/>
  <c r="H13" i="13" l="1"/>
  <c r="H20" i="13"/>
  <c r="H16" i="13"/>
  <c r="H18" i="13"/>
  <c r="H21" i="13"/>
  <c r="H19" i="13"/>
  <c r="H15" i="13"/>
  <c r="H14" i="13"/>
  <c r="H17" i="13"/>
  <c r="A2" i="12"/>
  <c r="A2" i="8" l="1"/>
  <c r="I17" i="8"/>
  <c r="H17" i="8"/>
  <c r="E17" i="8"/>
  <c r="F16" i="8" s="1"/>
  <c r="D17" i="8"/>
  <c r="M16" i="8"/>
  <c r="L16" i="8"/>
  <c r="M15" i="8"/>
  <c r="L15" i="8"/>
  <c r="I10" i="8"/>
  <c r="H10" i="8"/>
  <c r="E10" i="8"/>
  <c r="D10" i="8"/>
  <c r="M9" i="8"/>
  <c r="L9" i="8"/>
  <c r="M8" i="8"/>
  <c r="L8" i="8"/>
  <c r="F33" i="13"/>
  <c r="K61" i="13"/>
  <c r="K60" i="13"/>
  <c r="J61" i="13"/>
  <c r="J60" i="13"/>
  <c r="D13" i="12"/>
  <c r="C13" i="12"/>
  <c r="C6" i="13"/>
  <c r="B6" i="13"/>
  <c r="S20" i="1"/>
  <c r="C5" i="13" s="1"/>
  <c r="R20" i="1"/>
  <c r="B5" i="13" s="1"/>
  <c r="S13" i="1"/>
  <c r="R13" i="1"/>
  <c r="S10" i="1"/>
  <c r="R10" i="1"/>
  <c r="S7" i="1"/>
  <c r="R7" i="1"/>
  <c r="S5" i="1"/>
  <c r="R5" i="1"/>
  <c r="A2" i="13"/>
  <c r="G62" i="13"/>
  <c r="F62" i="13"/>
  <c r="C62" i="13"/>
  <c r="B62" i="13"/>
  <c r="G41" i="13"/>
  <c r="F41" i="13"/>
  <c r="C41" i="13"/>
  <c r="B41" i="13"/>
  <c r="K40" i="13"/>
  <c r="J40" i="13"/>
  <c r="K39" i="13"/>
  <c r="J39" i="13"/>
  <c r="K38" i="13"/>
  <c r="J38" i="13"/>
  <c r="K37" i="13"/>
  <c r="J37" i="13"/>
  <c r="F22" i="13"/>
  <c r="C22" i="13"/>
  <c r="B22" i="13"/>
  <c r="K21" i="13"/>
  <c r="J21" i="13"/>
  <c r="K20" i="13"/>
  <c r="J20" i="13"/>
  <c r="K19" i="13"/>
  <c r="J19" i="13"/>
  <c r="K18" i="13"/>
  <c r="J18" i="13"/>
  <c r="K17" i="13"/>
  <c r="J17" i="13"/>
  <c r="K16" i="13"/>
  <c r="J16" i="13"/>
  <c r="K15" i="13"/>
  <c r="J15" i="13"/>
  <c r="K14" i="13"/>
  <c r="J14" i="13"/>
  <c r="K13" i="13"/>
  <c r="J13" i="13"/>
  <c r="J8" i="8" l="1"/>
  <c r="J9" i="8"/>
  <c r="J16" i="8"/>
  <c r="J15" i="8"/>
  <c r="E12" i="12"/>
  <c r="E7" i="12"/>
  <c r="E8" i="12"/>
  <c r="E11" i="12"/>
  <c r="E6" i="12"/>
  <c r="E5" i="12"/>
  <c r="E10" i="12"/>
  <c r="E9" i="12"/>
  <c r="K62" i="13"/>
  <c r="D60" i="13"/>
  <c r="M17" i="8"/>
  <c r="N15" i="8" s="1"/>
  <c r="L10" i="8"/>
  <c r="F9" i="8"/>
  <c r="D37" i="13"/>
  <c r="S16" i="1"/>
  <c r="R16" i="1"/>
  <c r="B4" i="13" s="1"/>
  <c r="B7" i="13" s="1"/>
  <c r="L17" i="8"/>
  <c r="M10" i="8"/>
  <c r="N8" i="8" s="1"/>
  <c r="F8" i="8"/>
  <c r="F15" i="8"/>
  <c r="F17" i="8" s="1"/>
  <c r="J62" i="13"/>
  <c r="D16" i="13"/>
  <c r="J22" i="13"/>
  <c r="D17" i="13"/>
  <c r="D19" i="13"/>
  <c r="K41" i="13"/>
  <c r="D40" i="13"/>
  <c r="D18" i="13"/>
  <c r="D20" i="13"/>
  <c r="D21" i="13"/>
  <c r="J41" i="13"/>
  <c r="D39" i="13"/>
  <c r="D13" i="13"/>
  <c r="D14" i="13"/>
  <c r="D15" i="13"/>
  <c r="D38" i="13"/>
  <c r="K22" i="13"/>
  <c r="L13" i="13" s="1"/>
  <c r="D61" i="13"/>
  <c r="J17" i="8" l="1"/>
  <c r="N9" i="8"/>
  <c r="N10" i="8" s="1"/>
  <c r="L19" i="13"/>
  <c r="L20" i="13"/>
  <c r="N16" i="8"/>
  <c r="N17" i="8" s="1"/>
  <c r="L15" i="13"/>
  <c r="L14" i="13"/>
  <c r="L17" i="13"/>
  <c r="L16" i="13"/>
  <c r="L18" i="13"/>
  <c r="L21" i="13"/>
  <c r="C4" i="13"/>
  <c r="C7" i="13" s="1"/>
  <c r="D4" i="13" s="1"/>
  <c r="E13" i="12"/>
  <c r="F10" i="8"/>
  <c r="S28" i="1"/>
  <c r="D62" i="13"/>
  <c r="J10" i="8"/>
  <c r="R28" i="1"/>
  <c r="H22" i="13"/>
  <c r="D41" i="13"/>
  <c r="D22" i="13"/>
  <c r="L22" i="13" l="1"/>
  <c r="D5" i="13"/>
  <c r="T24" i="1"/>
  <c r="T20" i="1"/>
  <c r="D6" i="13"/>
  <c r="T16" i="1"/>
  <c r="D7" i="13" l="1"/>
  <c r="K16" i="1"/>
  <c r="J16" i="1"/>
  <c r="J28" i="1" s="1"/>
  <c r="K28" i="1" l="1"/>
  <c r="L16" i="1" s="1"/>
  <c r="L5" i="1" l="1"/>
  <c r="T13" i="1"/>
  <c r="L13" i="1"/>
  <c r="T10" i="1"/>
  <c r="L24" i="1"/>
  <c r="L10" i="1"/>
  <c r="T7" i="1"/>
  <c r="L20" i="1"/>
  <c r="L7" i="1"/>
  <c r="T5" i="1"/>
  <c r="L28" i="1" l="1"/>
  <c r="T28" i="1"/>
  <c r="C16" i="1" l="1"/>
  <c r="G16" i="1" l="1"/>
  <c r="F16" i="1"/>
  <c r="B16" i="1" l="1"/>
  <c r="D13" i="1" l="1"/>
  <c r="D20" i="1"/>
  <c r="D7" i="1"/>
  <c r="D10" i="1"/>
  <c r="D5" i="1"/>
  <c r="D16" i="1" l="1"/>
  <c r="D28" i="1" s="1"/>
</calcChain>
</file>

<file path=xl/sharedStrings.xml><?xml version="1.0" encoding="utf-8"?>
<sst xmlns="http://schemas.openxmlformats.org/spreadsheetml/2006/main" count="264" uniqueCount="125">
  <si>
    <t>Interconnection Type</t>
  </si>
  <si>
    <t>Project Pipeline Qty</t>
  </si>
  <si>
    <t>Grid Supply</t>
  </si>
  <si>
    <t>Description</t>
  </si>
  <si>
    <t>Project Qty</t>
  </si>
  <si>
    <t>Total Capacity (kW)</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</si>
  <si>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</si>
  <si>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</si>
  <si>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</si>
  <si>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</si>
  <si>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</si>
  <si>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</si>
  <si>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</si>
  <si>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</si>
  <si>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</si>
  <si>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</si>
  <si>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</si>
  <si>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</si>
  <si>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</si>
  <si>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</si>
  <si>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</si>
  <si>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</si>
  <si>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</si>
  <si>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</si>
  <si>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</si>
  <si>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</si>
  <si>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</si>
  <si>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</si>
  <si>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</si>
  <si>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</si>
  <si>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</si>
  <si>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</si>
  <si>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</si>
  <si>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Percent of Capacity</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</si>
  <si>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</si>
  <si>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</si>
  <si>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</si>
  <si>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</si>
  <si>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</si>
  <si>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</si>
  <si>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</si>
  <si>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</si>
  <si>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</si>
  <si>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</si>
  <si>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</si>
  <si>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</si>
  <si>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</si>
  <si>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</si>
  <si>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</si>
  <si>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</si>
  <si>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</si>
  <si>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</si>
  <si>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Registration Number</t>
  </si>
  <si>
    <t>Subsection</t>
  </si>
  <si>
    <t>t</t>
  </si>
  <si>
    <t xml:space="preserve"> Capacity (kW) </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</si>
  <si>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</si>
  <si>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</si>
  <si>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</si>
  <si>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</si>
  <si>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</si>
  <si>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</si>
  <si>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</si>
  <si>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</si>
  <si>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</si>
  <si>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</si>
  <si>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</si>
  <si>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</si>
  <si>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Installed Capacity (kW)</t>
  </si>
  <si>
    <t>% of Installed Capacity</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</si>
  <si>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</si>
  <si>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</si>
  <si>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</si>
  <si>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</si>
  <si>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</si>
  <si>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</si>
  <si>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</si>
  <si>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</si>
  <si>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</si>
  <si>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</si>
  <si>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</si>
  <si>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</si>
  <si>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</si>
  <si>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</si>
  <si>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</si>
  <si>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</si>
  <si>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</si>
  <si>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</si>
  <si>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</si>
  <si>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</si>
  <si>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</si>
  <si>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</si>
  <si>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</si>
  <si>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</si>
  <si>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</si>
  <si>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</si>
  <si>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</si>
  <si>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</si>
  <si>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</si>
  <si>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</si>
  <si>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</si>
  <si>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</si>
  <si>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</si>
  <si>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</si>
  <si>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Project Number</t>
  </si>
  <si>
    <t>TI Solar Pipeline by Project Type</t>
  </si>
  <si>
    <t>Total BTM, Grid &amp;                     Community Solar                (SRP &amp; TI)</t>
  </si>
  <si>
    <t>Grid supply (subsection (r)) rooftop</t>
  </si>
  <si>
    <t>Grid supply (subsection (r)) ground mount</t>
  </si>
  <si>
    <t>SRP &amp; TI Programs</t>
  </si>
  <si>
    <t>as of 07/31/2020</t>
  </si>
  <si>
    <t xml:space="preserve">Previously Reported in SRP through 06/30/2020                                    </t>
  </si>
  <si>
    <t xml:space="preserve">Previously Reported in TI through 06/30/2020                                    </t>
  </si>
  <si>
    <t>Community Solar*</t>
  </si>
  <si>
    <r>
      <t xml:space="preserve">Note*: </t>
    </r>
    <r>
      <rPr>
        <sz val="12"/>
        <color theme="1"/>
        <rFont val="Calibri"/>
        <family val="2"/>
        <scheme val="minor"/>
      </rPr>
      <t>3 Community Solar projects are under the status of Eligible for TI within the SRP data.  These projects have not performed the task to complete the transfer to the TI portal.</t>
    </r>
  </si>
  <si>
    <t>NJSRRE1545340162</t>
  </si>
  <si>
    <t>NJSRRE1545342400</t>
  </si>
  <si>
    <t>NJSRRE1545340303</t>
  </si>
  <si>
    <r>
      <rPr>
        <b/>
        <sz val="11"/>
        <rFont val="Arial"/>
        <family val="2"/>
      </rPr>
      <t xml:space="preserve">SRP Note 2: </t>
    </r>
    <r>
      <rPr>
        <sz val="11"/>
        <rFont val="Arial"/>
        <family val="2"/>
      </rPr>
      <t xml:space="preserve">Subsection t projects added to the July </t>
    </r>
    <r>
      <rPr>
        <b/>
        <sz val="11"/>
        <rFont val="Arial"/>
        <family val="2"/>
      </rPr>
      <t>SRP</t>
    </r>
    <r>
      <rPr>
        <sz val="11"/>
        <rFont val="Arial"/>
        <family val="2"/>
      </rPr>
      <t xml:space="preserve"> pipeline under the Accepted status:</t>
    </r>
  </si>
  <si>
    <t>NJSRRE1540144456</t>
  </si>
  <si>
    <t>NJSRRE1539361945</t>
  </si>
  <si>
    <t>NJSRRE1543486304</t>
  </si>
  <si>
    <t>NJSRRE1539866047</t>
  </si>
  <si>
    <r>
      <rPr>
        <b/>
        <sz val="11"/>
        <rFont val="Arial"/>
        <family val="2"/>
      </rPr>
      <t xml:space="preserve">SRP Note 1: </t>
    </r>
    <r>
      <rPr>
        <sz val="11"/>
        <rFont val="Arial"/>
        <family val="2"/>
      </rPr>
      <t xml:space="preserve">Removed from the June 2020 </t>
    </r>
    <r>
      <rPr>
        <b/>
        <sz val="11"/>
        <rFont val="Arial"/>
        <family val="2"/>
      </rPr>
      <t>SRP</t>
    </r>
    <r>
      <rPr>
        <sz val="11"/>
        <rFont val="Arial"/>
        <family val="2"/>
      </rPr>
      <t xml:space="preserve"> pipeline and added to the July 2020 </t>
    </r>
    <r>
      <rPr>
        <b/>
        <sz val="11"/>
        <rFont val="Arial"/>
        <family val="2"/>
      </rPr>
      <t>TI</t>
    </r>
    <r>
      <rPr>
        <sz val="11"/>
        <rFont val="Arial"/>
        <family val="2"/>
      </rPr>
      <t xml:space="preserve"> Pipeline under the Accepted status:</t>
    </r>
  </si>
  <si>
    <r>
      <rPr>
        <b/>
        <sz val="12"/>
        <rFont val="Calibri"/>
        <family val="2"/>
        <scheme val="minor"/>
      </rPr>
      <t xml:space="preserve">TI Note 1: </t>
    </r>
    <r>
      <rPr>
        <i/>
        <sz val="12"/>
        <rFont val="Calibri"/>
        <family val="2"/>
        <scheme val="minor"/>
      </rPr>
      <t xml:space="preserve">Removed from the June 2020 </t>
    </r>
    <r>
      <rPr>
        <b/>
        <i/>
        <sz val="12"/>
        <rFont val="Calibri"/>
        <family val="2"/>
        <scheme val="minor"/>
      </rPr>
      <t>SRP</t>
    </r>
    <r>
      <rPr>
        <i/>
        <sz val="12"/>
        <rFont val="Calibri"/>
        <family val="2"/>
        <scheme val="minor"/>
      </rPr>
      <t xml:space="preserve"> pipeline and added to the July 2020 </t>
    </r>
    <r>
      <rPr>
        <b/>
        <i/>
        <sz val="12"/>
        <rFont val="Calibri"/>
        <family val="2"/>
        <scheme val="minor"/>
      </rPr>
      <t>TI</t>
    </r>
    <r>
      <rPr>
        <i/>
        <sz val="12"/>
        <rFont val="Calibri"/>
        <family val="2"/>
        <scheme val="minor"/>
      </rPr>
      <t xml:space="preserve"> Pipeline under the Accepted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</si>
</sst>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9"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2"/>
      <name val="Calibri"/>
      <family val="2"/>
      <scheme val="minor"/>
    </font>
    <font>
      <sz val="12"/>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name val="Calibri"/>
      <family val="2"/>
      <scheme val="minor"/>
    </font>
    <font>
      <i/>
      <sz val="11"/>
      <color rgb="FFFF000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rgb="FFFF0000"/>
      <name val="Arial"/>
      <family val="2"/>
    </font>
    <font>
      <b/>
      <i/>
      <sz val="11"/>
      <color theme="1"/>
      <name val="Arial"/>
      <family val="2"/>
    </font>
    <font>
      <b/>
      <i/>
      <sz val="12"/>
      <name val="Calibri"/>
      <family val="2"/>
      <scheme val="minor"/>
    </font>
    <font>
      <sz val="12"/>
      <color theme="1" tint="0.34998626667073579"/>
      <name val="Arial"/>
      <family val="2"/>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gray0625">
        <bgColor theme="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22" applyNumberFormat="0" applyAlignment="0" applyProtection="0"/>
    <xf numFmtId="0" fontId="30" fillId="13" borderId="23" applyNumberFormat="0" applyAlignment="0" applyProtection="0"/>
    <xf numFmtId="0" fontId="31" fillId="13" borderId="22" applyNumberFormat="0" applyAlignment="0" applyProtection="0"/>
    <xf numFmtId="0" fontId="32" fillId="0" borderId="24" applyNumberFormat="0" applyFill="0" applyAlignment="0" applyProtection="0"/>
    <xf numFmtId="0" fontId="33" fillId="14" borderId="25" applyNumberFormat="0" applyAlignment="0" applyProtection="0"/>
    <xf numFmtId="0" fontId="34" fillId="0" borderId="0" applyNumberFormat="0" applyFill="0" applyBorder="0" applyAlignment="0" applyProtection="0"/>
    <xf numFmtId="0" fontId="10" fillId="15" borderId="26" applyNumberFormat="0" applyFont="0" applyAlignment="0" applyProtection="0"/>
    <xf numFmtId="0" fontId="35" fillId="0" borderId="0" applyNumberFormat="0" applyFill="0" applyBorder="0" applyAlignment="0" applyProtection="0"/>
    <xf numFmtId="0" fontId="21" fillId="0" borderId="27" applyNumberFormat="0" applyFill="0" applyAlignment="0" applyProtection="0"/>
    <xf numFmtId="0" fontId="36"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8"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36">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14" fillId="5" borderId="0" xfId="2" applyFont="1" applyFill="1"/>
    <xf numFmtId="0" fontId="0" fillId="5" borderId="0" xfId="0" applyFill="1"/>
    <xf numFmtId="0" fontId="8" fillId="5" borderId="0" xfId="3" applyFont="1" applyFill="1"/>
    <xf numFmtId="0" fontId="6" fillId="5" borderId="0" xfId="3" applyFont="1" applyFill="1"/>
    <xf numFmtId="0" fontId="17"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5" fillId="2" borderId="1" xfId="3" applyNumberFormat="1" applyFont="1" applyFill="1" applyBorder="1" applyAlignment="1">
      <alignment horizontal="center"/>
    </xf>
    <xf numFmtId="9" fontId="15" fillId="2" borderId="1" xfId="0" applyNumberFormat="1" applyFont="1" applyFill="1" applyBorder="1" applyAlignment="1">
      <alignment horizontal="center"/>
    </xf>
    <xf numFmtId="0" fontId="15" fillId="5" borderId="0" xfId="3" applyFont="1" applyFill="1"/>
    <xf numFmtId="0" fontId="15"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8" fillId="0" borderId="0" xfId="0" applyFont="1"/>
    <xf numFmtId="0" fontId="19" fillId="8" borderId="1" xfId="2" applyFont="1" applyFill="1" applyBorder="1" applyAlignment="1">
      <alignment horizontal="center" vertical="center" wrapText="1"/>
    </xf>
    <xf numFmtId="3" fontId="19"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0" fillId="0" borderId="0" xfId="0"/>
    <xf numFmtId="0" fontId="13" fillId="5" borderId="0" xfId="2" applyFont="1" applyFill="1" applyBorder="1" applyAlignment="1">
      <alignment wrapText="1"/>
    </xf>
    <xf numFmtId="0" fontId="14" fillId="5" borderId="0" xfId="2" applyFont="1" applyFill="1" applyAlignment="1">
      <alignment horizontal="left" wrapText="1"/>
    </xf>
    <xf numFmtId="0" fontId="14" fillId="5" borderId="0" xfId="2" applyFont="1" applyFill="1" applyBorder="1"/>
    <xf numFmtId="0" fontId="0" fillId="0" borderId="0" xfId="0" applyBorder="1"/>
    <xf numFmtId="0" fontId="14" fillId="5" borderId="18" xfId="2" applyFont="1" applyFill="1" applyBorder="1" applyAlignment="1">
      <alignment horizontal="left" wrapText="1"/>
    </xf>
    <xf numFmtId="0" fontId="21" fillId="0" borderId="0" xfId="0" applyFont="1"/>
    <xf numFmtId="0" fontId="0" fillId="0" borderId="0" xfId="0"/>
    <xf numFmtId="0" fontId="14" fillId="5" borderId="0" xfId="2" applyFont="1" applyFill="1" applyAlignment="1">
      <alignment horizontal="left" wrapText="1"/>
    </xf>
    <xf numFmtId="0" fontId="0" fillId="0" borderId="0" xfId="0" applyBorder="1"/>
    <xf numFmtId="3"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0" fontId="18"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6" fillId="5" borderId="0" xfId="2" applyFont="1" applyFill="1"/>
    <xf numFmtId="164" fontId="6" fillId="5" borderId="0" xfId="2" applyNumberFormat="1" applyFill="1"/>
    <xf numFmtId="0" fontId="15" fillId="5" borderId="1" xfId="2" quotePrefix="1" applyFont="1" applyFill="1" applyBorder="1" applyAlignment="1">
      <alignment horizontal="center" vertical="center" wrapText="1"/>
    </xf>
    <xf numFmtId="43" fontId="15" fillId="5" borderId="1" xfId="2" applyNumberFormat="1" applyFont="1" applyFill="1" applyBorder="1" applyAlignment="1">
      <alignment horizontal="center" vertical="center" wrapText="1"/>
    </xf>
    <xf numFmtId="0" fontId="47" fillId="5" borderId="1" xfId="4" applyFont="1" applyFill="1" applyBorder="1" applyAlignment="1">
      <alignment horizontal="left" wrapText="1"/>
    </xf>
    <xf numFmtId="37" fontId="47"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5" fillId="5" borderId="1" xfId="2" applyFont="1" applyFill="1" applyBorder="1" applyAlignment="1">
      <alignment horizontal="left" vertical="center"/>
    </xf>
    <xf numFmtId="3" fontId="47"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8" fillId="0" borderId="1" xfId="47" applyNumberFormat="1" applyFont="1" applyBorder="1" applyAlignment="1">
      <alignment horizontal="center" vertical="center" wrapText="1"/>
    </xf>
    <xf numFmtId="37" fontId="15" fillId="0" borderId="1" xfId="47" applyNumberFormat="1" applyFont="1" applyBorder="1" applyAlignment="1">
      <alignment horizontal="center"/>
    </xf>
    <xf numFmtId="166" fontId="15" fillId="5" borderId="1" xfId="55" applyNumberFormat="1" applyFont="1" applyFill="1" applyBorder="1" applyAlignment="1">
      <alignment horizontal="center"/>
    </xf>
    <xf numFmtId="37" fontId="47" fillId="0" borderId="1" xfId="47" applyNumberFormat="1" applyFont="1" applyBorder="1" applyAlignment="1">
      <alignment horizontal="center" wrapText="1"/>
    </xf>
    <xf numFmtId="0" fontId="15" fillId="8" borderId="1" xfId="2" applyFont="1" applyFill="1" applyBorder="1" applyAlignment="1">
      <alignment horizontal="center" wrapText="1"/>
    </xf>
    <xf numFmtId="37" fontId="48" fillId="8" borderId="1" xfId="47" applyNumberFormat="1" applyFont="1" applyFill="1" applyBorder="1" applyAlignment="1">
      <alignment horizontal="center" wrapText="1"/>
    </xf>
    <xf numFmtId="166" fontId="15" fillId="8" borderId="1" xfId="55" applyNumberFormat="1" applyFont="1" applyFill="1" applyBorder="1" applyAlignment="1">
      <alignment horizontal="center"/>
    </xf>
    <xf numFmtId="0" fontId="15" fillId="0" borderId="0" xfId="2" applyFont="1" applyAlignment="1">
      <alignment horizontal="center" wrapText="1"/>
    </xf>
    <xf numFmtId="0" fontId="6" fillId="0" borderId="0" xfId="2"/>
    <xf numFmtId="165" fontId="48" fillId="0" borderId="0" xfId="47" applyNumberFormat="1" applyFont="1" applyAlignment="1">
      <alignment horizontal="right" wrapText="1" indent="1"/>
    </xf>
    <xf numFmtId="37" fontId="15" fillId="0" borderId="0" xfId="47" applyNumberFormat="1" applyFont="1"/>
    <xf numFmtId="166" fontId="15" fillId="0" borderId="0" xfId="55" applyNumberFormat="1" applyFont="1"/>
    <xf numFmtId="0" fontId="49" fillId="0" borderId="0" xfId="0" applyFont="1" applyAlignment="1">
      <alignment vertical="center"/>
    </xf>
    <xf numFmtId="0" fontId="52" fillId="6" borderId="1" xfId="0" applyFont="1" applyFill="1" applyBorder="1" applyAlignment="1">
      <alignment horizontal="left" vertical="center" wrapText="1"/>
    </xf>
    <xf numFmtId="0" fontId="52" fillId="6" borderId="1" xfId="0" applyFont="1" applyFill="1" applyBorder="1" applyAlignment="1">
      <alignment horizontal="center" vertical="center"/>
    </xf>
    <xf numFmtId="0" fontId="52" fillId="6" borderId="1" xfId="0" applyFont="1" applyFill="1" applyBorder="1" applyAlignment="1">
      <alignment horizontal="center" vertical="center" wrapText="1"/>
    </xf>
    <xf numFmtId="0" fontId="50" fillId="8" borderId="1" xfId="2" applyFont="1" applyFill="1" applyBorder="1" applyAlignment="1">
      <alignment horizontal="center" vertical="center" wrapText="1"/>
    </xf>
    <xf numFmtId="0" fontId="53" fillId="0" borderId="1" xfId="0" applyFont="1" applyBorder="1" applyAlignment="1">
      <alignment vertical="center" wrapText="1"/>
    </xf>
    <xf numFmtId="3" fontId="53" fillId="0" borderId="1" xfId="0" applyNumberFormat="1" applyFont="1" applyBorder="1" applyAlignment="1">
      <alignment horizontal="center" vertical="center"/>
    </xf>
    <xf numFmtId="10" fontId="53" fillId="0" borderId="1" xfId="0" applyNumberFormat="1" applyFont="1" applyBorder="1" applyAlignment="1">
      <alignment horizontal="center" vertical="center"/>
    </xf>
    <xf numFmtId="3" fontId="54" fillId="0" borderId="1" xfId="0" applyNumberFormat="1" applyFont="1" applyBorder="1" applyAlignment="1">
      <alignment horizontal="center" vertical="center"/>
    </xf>
    <xf numFmtId="0" fontId="53" fillId="0" borderId="3" xfId="0" applyFont="1" applyBorder="1" applyAlignment="1">
      <alignment vertical="center" wrapText="1"/>
    </xf>
    <xf numFmtId="3" fontId="53" fillId="0" borderId="3" xfId="0" applyNumberFormat="1" applyFont="1" applyBorder="1" applyAlignment="1">
      <alignment horizontal="center" vertical="center"/>
    </xf>
    <xf numFmtId="3" fontId="54" fillId="0" borderId="3" xfId="0" applyNumberFormat="1" applyFont="1" applyBorder="1" applyAlignment="1">
      <alignment horizontal="center" vertical="center"/>
    </xf>
    <xf numFmtId="4" fontId="6" fillId="5" borderId="0" xfId="2" applyNumberFormat="1" applyFill="1"/>
    <xf numFmtId="3" fontId="52" fillId="6" borderId="1" xfId="0" applyNumberFormat="1" applyFont="1" applyFill="1" applyBorder="1" applyAlignment="1">
      <alignment horizontal="center" vertical="center"/>
    </xf>
    <xf numFmtId="10" fontId="52" fillId="6" borderId="1" xfId="0" applyNumberFormat="1" applyFont="1" applyFill="1" applyBorder="1" applyAlignment="1">
      <alignment horizontal="center" vertical="center"/>
    </xf>
    <xf numFmtId="0" fontId="50"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40" fillId="7" borderId="1" xfId="0" applyFont="1" applyFill="1" applyBorder="1" applyAlignment="1">
      <alignment horizontal="center" vertical="center"/>
    </xf>
    <xf numFmtId="0" fontId="39" fillId="2" borderId="1" xfId="0" applyFont="1" applyFill="1" applyBorder="1" applyAlignment="1">
      <alignment horizontal="center" vertical="center"/>
    </xf>
    <xf numFmtId="0" fontId="40"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8" fillId="2" borderId="1" xfId="47" applyNumberFormat="1" applyFont="1" applyFill="1" applyBorder="1" applyAlignment="1">
      <alignment horizontal="center" vertical="center" wrapText="1"/>
    </xf>
    <xf numFmtId="37" fontId="15" fillId="2" borderId="1" xfId="47" applyNumberFormat="1" applyFont="1" applyFill="1" applyBorder="1" applyAlignment="1">
      <alignment horizontal="center" vertical="center"/>
    </xf>
    <xf numFmtId="166" fontId="15" fillId="2" borderId="1" xfId="55" applyNumberFormat="1" applyFont="1" applyFill="1" applyBorder="1" applyAlignment="1">
      <alignment horizontal="center" vertical="center"/>
    </xf>
    <xf numFmtId="0" fontId="9" fillId="0" borderId="0" xfId="0" applyFont="1" applyAlignment="1">
      <alignment horizontal="center"/>
    </xf>
    <xf numFmtId="0" fontId="50" fillId="0" borderId="0" xfId="2" applyFont="1" applyBorder="1" applyAlignment="1">
      <alignment horizontal="center" wrapText="1"/>
    </xf>
    <xf numFmtId="3" fontId="50" fillId="0" borderId="0" xfId="2" applyNumberFormat="1" applyFont="1" applyFill="1" applyBorder="1" applyAlignment="1">
      <alignment horizontal="center" vertical="center" wrapText="1"/>
    </xf>
    <xf numFmtId="3" fontId="54" fillId="0" borderId="0" xfId="0" applyNumberFormat="1" applyFont="1" applyFill="1" applyBorder="1" applyAlignment="1">
      <alignment horizontal="center" vertical="center"/>
    </xf>
    <xf numFmtId="3" fontId="50" fillId="0" borderId="0" xfId="2" applyNumberFormat="1" applyFont="1" applyFill="1" applyBorder="1" applyAlignment="1">
      <alignment horizontal="center"/>
    </xf>
    <xf numFmtId="0" fontId="50" fillId="0" borderId="0" xfId="2" applyFont="1" applyAlignment="1">
      <alignment wrapText="1"/>
    </xf>
    <xf numFmtId="0" fontId="50" fillId="0" borderId="0" xfId="2" applyFont="1" applyBorder="1" applyAlignment="1">
      <alignment wrapText="1"/>
    </xf>
    <xf numFmtId="0" fontId="6" fillId="0" borderId="0" xfId="2" applyFill="1"/>
    <xf numFmtId="0" fontId="6" fillId="0" borderId="0" xfId="2" applyFill="1" applyBorder="1"/>
    <xf numFmtId="4" fontId="50" fillId="0" borderId="0" xfId="2" applyNumberFormat="1" applyFont="1" applyFill="1" applyBorder="1" applyAlignment="1">
      <alignment horizontal="center"/>
    </xf>
    <xf numFmtId="0" fontId="50" fillId="0" borderId="0" xfId="2" applyFont="1" applyFill="1" applyBorder="1" applyAlignment="1">
      <alignment wrapText="1"/>
    </xf>
    <xf numFmtId="0" fontId="52" fillId="0" borderId="0" xfId="0" applyFont="1" applyFill="1" applyBorder="1" applyAlignment="1">
      <alignment horizontal="center" vertical="center" wrapText="1"/>
    </xf>
    <xf numFmtId="3" fontId="52" fillId="0" borderId="0" xfId="0" applyNumberFormat="1" applyFont="1" applyFill="1" applyBorder="1" applyAlignment="1">
      <alignment horizontal="center" vertical="center"/>
    </xf>
    <xf numFmtId="10" fontId="52" fillId="0" borderId="0" xfId="0" applyNumberFormat="1" applyFont="1" applyFill="1" applyBorder="1" applyAlignment="1">
      <alignment horizontal="center" vertical="center"/>
    </xf>
    <xf numFmtId="0" fontId="50" fillId="0" borderId="0" xfId="2" applyFont="1" applyFill="1" applyBorder="1" applyAlignment="1">
      <alignment horizontal="center"/>
    </xf>
    <xf numFmtId="4" fontId="6" fillId="0" borderId="0" xfId="2" applyNumberFormat="1" applyFill="1"/>
    <xf numFmtId="0" fontId="41" fillId="5" borderId="0" xfId="2" applyFont="1" applyFill="1" applyBorder="1" applyAlignment="1"/>
    <xf numFmtId="0" fontId="14" fillId="5" borderId="0" xfId="2" applyFont="1" applyFill="1" applyAlignment="1">
      <alignment wrapText="1"/>
    </xf>
    <xf numFmtId="3" fontId="20" fillId="0" borderId="1" xfId="2" applyNumberFormat="1" applyFont="1" applyBorder="1" applyAlignment="1">
      <alignment horizontal="center"/>
    </xf>
    <xf numFmtId="4" fontId="20" fillId="0" borderId="1" xfId="2" applyNumberFormat="1" applyFont="1" applyBorder="1" applyAlignment="1">
      <alignment horizontal="center"/>
    </xf>
    <xf numFmtId="4" fontId="19" fillId="8" borderId="1" xfId="2" applyNumberFormat="1" applyFont="1" applyFill="1" applyBorder="1" applyAlignment="1">
      <alignment horizontal="center"/>
    </xf>
    <xf numFmtId="3" fontId="19" fillId="8" borderId="1" xfId="2" applyNumberFormat="1" applyFont="1" applyFill="1" applyBorder="1" applyAlignment="1">
      <alignment horizontal="center" vertical="center" wrapText="1"/>
    </xf>
    <xf numFmtId="0" fontId="19" fillId="8" borderId="1" xfId="2" applyFont="1" applyFill="1" applyBorder="1" applyAlignment="1">
      <alignment horizontal="center"/>
    </xf>
    <xf numFmtId="37" fontId="48" fillId="40" borderId="1" xfId="47" applyNumberFormat="1" applyFont="1" applyFill="1" applyBorder="1" applyAlignment="1">
      <alignment horizontal="center" wrapText="1"/>
    </xf>
    <xf numFmtId="166" fontId="15" fillId="40" borderId="1" xfId="55" applyNumberFormat="1" applyFont="1" applyFill="1" applyBorder="1" applyAlignment="1">
      <alignment horizontal="center"/>
    </xf>
    <xf numFmtId="0" fontId="15" fillId="40" borderId="1" xfId="2" applyFont="1" applyFill="1" applyBorder="1" applyAlignment="1">
      <alignment horizontal="center" wrapText="1"/>
    </xf>
    <xf numFmtId="37" fontId="15" fillId="40" borderId="1" xfId="47" applyNumberFormat="1" applyFont="1" applyFill="1" applyBorder="1" applyAlignment="1">
      <alignment horizontal="center"/>
    </xf>
    <xf numFmtId="43" fontId="15" fillId="40" borderId="1" xfId="2" applyNumberFormat="1" applyFont="1" applyFill="1" applyBorder="1" applyAlignment="1">
      <alignment horizontal="left" vertical="center" wrapText="1"/>
    </xf>
    <xf numFmtId="0" fontId="15" fillId="40" borderId="1" xfId="2" quotePrefix="1" applyFont="1" applyFill="1" applyBorder="1" applyAlignment="1">
      <alignment horizontal="center" vertical="center" wrapText="1"/>
    </xf>
    <xf numFmtId="43" fontId="15"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6" fillId="0" borderId="0" xfId="3" applyFont="1" applyAlignment="1">
      <alignment vertical="center"/>
    </xf>
    <xf numFmtId="0" fontId="15" fillId="0" borderId="0" xfId="3" applyFont="1" applyAlignment="1">
      <alignment vertical="center"/>
    </xf>
    <xf numFmtId="0" fontId="15" fillId="0" borderId="0" xfId="3" applyFont="1"/>
    <xf numFmtId="0" fontId="6" fillId="0" borderId="0" xfId="3" applyFont="1"/>
    <xf numFmtId="0" fontId="17"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5"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5" fillId="41" borderId="1" xfId="3" applyNumberFormat="1" applyFont="1" applyFill="1" applyBorder="1" applyAlignment="1">
      <alignment horizontal="center"/>
    </xf>
    <xf numFmtId="9" fontId="15" fillId="41" borderId="1" xfId="0" applyNumberFormat="1" applyFont="1" applyFill="1" applyBorder="1" applyAlignment="1">
      <alignment horizontal="center"/>
    </xf>
    <xf numFmtId="0" fontId="0" fillId="0" borderId="0" xfId="0"/>
    <xf numFmtId="0" fontId="21" fillId="0" borderId="0" xfId="0" applyFont="1"/>
    <xf numFmtId="4" fontId="55" fillId="8" borderId="1" xfId="2" applyNumberFormat="1" applyFont="1" applyFill="1" applyBorder="1" applyAlignment="1">
      <alignment horizontal="center"/>
    </xf>
    <xf numFmtId="4" fontId="42" fillId="0" borderId="1" xfId="2" applyNumberFormat="1" applyFont="1" applyBorder="1" applyAlignment="1">
      <alignment horizontal="center"/>
    </xf>
    <xf numFmtId="0" fontId="2" fillId="0" borderId="0" xfId="0" applyFont="1" applyFill="1"/>
    <xf numFmtId="0" fontId="0" fillId="0" borderId="0" xfId="0" applyFill="1"/>
    <xf numFmtId="0" fontId="7" fillId="5" borderId="0" xfId="3" applyFont="1" applyFill="1" applyAlignment="1">
      <alignment horizontal="left" vertical="center"/>
    </xf>
    <xf numFmtId="0" fontId="16" fillId="0" borderId="0" xfId="3" applyFont="1" applyFill="1" applyBorder="1" applyAlignment="1">
      <alignment vertical="center"/>
    </xf>
    <xf numFmtId="0" fontId="16" fillId="0" borderId="0" xfId="3" applyFont="1" applyFill="1" applyBorder="1" applyAlignment="1">
      <alignment horizontal="center" vertical="center"/>
    </xf>
    <xf numFmtId="0" fontId="8" fillId="0" borderId="0" xfId="3" applyFont="1" applyFill="1" applyBorder="1"/>
    <xf numFmtId="0" fontId="15" fillId="5" borderId="4" xfId="3" applyFont="1" applyFill="1" applyBorder="1" applyAlignment="1">
      <alignment horizontal="center" vertical="center" wrapText="1"/>
    </xf>
    <xf numFmtId="0" fontId="16" fillId="5" borderId="1" xfId="3" applyFont="1" applyFill="1" applyBorder="1" applyAlignment="1">
      <alignment vertical="center" wrapText="1"/>
    </xf>
    <xf numFmtId="0" fontId="15" fillId="5" borderId="1" xfId="3" applyFont="1" applyFill="1" applyBorder="1" applyAlignment="1">
      <alignment vertical="center"/>
    </xf>
    <xf numFmtId="0" fontId="46" fillId="0" borderId="0" xfId="3" applyFont="1" applyAlignment="1">
      <alignment vertical="center"/>
    </xf>
    <xf numFmtId="166" fontId="15" fillId="0" borderId="0" xfId="55" applyNumberFormat="1" applyFont="1" applyFill="1" applyBorder="1" applyAlignment="1">
      <alignment horizontal="center"/>
    </xf>
    <xf numFmtId="37" fontId="48" fillId="0" borderId="0" xfId="47" applyNumberFormat="1" applyFont="1" applyFill="1" applyBorder="1" applyAlignment="1">
      <alignment horizontal="center" wrapText="1"/>
    </xf>
    <xf numFmtId="0" fontId="15"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9"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41" fillId="40" borderId="1" xfId="2" applyFont="1" applyFill="1" applyBorder="1" applyAlignment="1">
      <alignment horizontal="center" wrapText="1"/>
    </xf>
    <xf numFmtId="0" fontId="41" fillId="40" borderId="1" xfId="2" applyFont="1" applyFill="1" applyBorder="1" applyAlignment="1">
      <alignment horizontal="center"/>
    </xf>
    <xf numFmtId="164" fontId="41" fillId="40" borderId="1" xfId="2" applyNumberFormat="1" applyFont="1" applyFill="1" applyBorder="1" applyAlignment="1">
      <alignment horizontal="center" wrapText="1"/>
    </xf>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51" fillId="0" borderId="0" xfId="0" applyFont="1" applyFill="1" applyAlignment="1">
      <alignment vertical="top"/>
    </xf>
    <xf numFmtId="37" fontId="47"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7" fontId="47" fillId="45" borderId="1" xfId="47" quotePrefix="1" applyNumberFormat="1" applyFont="1" applyFill="1" applyBorder="1" applyAlignment="1">
      <alignment horizontal="center" vertical="center" wrapText="1"/>
    </xf>
    <xf numFmtId="3" fontId="47" fillId="5" borderId="1" xfId="47" applyNumberFormat="1" applyFont="1" applyFill="1" applyBorder="1" applyAlignment="1">
      <alignment horizontal="center" vertical="center" wrapText="1"/>
    </xf>
    <xf numFmtId="3" fontId="53"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5" fillId="0" borderId="0" xfId="0" applyNumberFormat="1" applyFont="1" applyFill="1" applyBorder="1" applyAlignment="1">
      <alignment horizontal="center" vertical="center"/>
    </xf>
    <xf numFmtId="0" fontId="6" fillId="5" borderId="1" xfId="2" applyFont="1" applyFill="1" applyBorder="1" applyAlignment="1">
      <alignment horizontal="center"/>
    </xf>
    <xf numFmtId="37" fontId="6" fillId="0" borderId="1" xfId="47" applyNumberFormat="1" applyFont="1" applyFill="1" applyBorder="1" applyAlignment="1">
      <alignment horizontal="center" vertical="center"/>
    </xf>
    <xf numFmtId="37" fontId="47" fillId="0" borderId="1" xfId="47" quotePrefix="1" applyNumberFormat="1" applyFont="1" applyFill="1" applyBorder="1" applyAlignment="1">
      <alignment horizontal="center" vertical="center" wrapText="1"/>
    </xf>
    <xf numFmtId="37" fontId="47" fillId="0" borderId="1" xfId="47" applyNumberFormat="1" applyFont="1" applyFill="1" applyBorder="1" applyAlignment="1">
      <alignment horizontal="center" vertical="center" wrapText="1"/>
    </xf>
    <xf numFmtId="167" fontId="15" fillId="0" borderId="1" xfId="2" quotePrefix="1" applyNumberFormat="1" applyFont="1" applyFill="1" applyBorder="1" applyAlignment="1">
      <alignment horizontal="center" vertical="center" wrapText="1"/>
    </xf>
    <xf numFmtId="167" fontId="15" fillId="0" borderId="1" xfId="2" applyNumberFormat="1" applyFont="1" applyFill="1" applyBorder="1" applyAlignment="1">
      <alignment horizontal="center" vertical="center" wrapText="1"/>
    </xf>
    <xf numFmtId="0" fontId="6" fillId="0" borderId="0" xfId="53" applyFont="1" applyBorder="1" applyAlignment="1">
      <alignment horizontal="center"/>
    </xf>
    <xf numFmtId="0" fontId="6" fillId="5" borderId="0" xfId="2" applyFont="1" applyFill="1" applyBorder="1" applyAlignment="1">
      <alignment horizontal="center"/>
    </xf>
    <xf numFmtId="4" fontId="42" fillId="0" borderId="0" xfId="2" applyNumberFormat="1" applyFont="1" applyFill="1" applyBorder="1" applyAlignment="1">
      <alignment horizontal="center" vertical="center"/>
    </xf>
    <xf numFmtId="0" fontId="53" fillId="0" borderId="1" xfId="0" applyFont="1" applyBorder="1"/>
    <xf numFmtId="4" fontId="17" fillId="40" borderId="1" xfId="2" applyNumberFormat="1" applyFont="1" applyFill="1" applyBorder="1" applyAlignment="1">
      <alignment horizontal="center" wrapText="1"/>
    </xf>
    <xf numFmtId="0" fontId="6" fillId="5" borderId="0" xfId="2" applyFont="1" applyFill="1" applyBorder="1" applyAlignment="1"/>
    <xf numFmtId="0" fontId="17" fillId="40" borderId="1" xfId="2" applyFont="1" applyFill="1" applyBorder="1" applyAlignment="1">
      <alignment horizontal="center"/>
    </xf>
    <xf numFmtId="0" fontId="17" fillId="40" borderId="1" xfId="2" applyFont="1" applyFill="1" applyBorder="1" applyAlignment="1">
      <alignment horizontal="center" wrapText="1"/>
    </xf>
    <xf numFmtId="4" fontId="53" fillId="0" borderId="1" xfId="0" applyNumberFormat="1" applyFont="1" applyBorder="1"/>
    <xf numFmtId="4" fontId="0" fillId="0" borderId="0" xfId="0" applyNumberFormat="1"/>
    <xf numFmtId="3" fontId="58" fillId="0" borderId="2" xfId="0" applyNumberFormat="1" applyFont="1" applyFill="1" applyBorder="1" applyAlignment="1">
      <alignment horizontal="center" vertical="center"/>
    </xf>
    <xf numFmtId="4" fontId="14" fillId="5" borderId="18" xfId="2" applyNumberFormat="1" applyFont="1" applyFill="1" applyBorder="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3" fontId="3" fillId="3" borderId="1"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45" fillId="2" borderId="1" xfId="0" applyNumberFormat="1" applyFont="1" applyFill="1" applyBorder="1" applyAlignment="1">
      <alignment horizontal="center" vertical="center"/>
    </xf>
    <xf numFmtId="3" fontId="43" fillId="0" borderId="3" xfId="0" applyNumberFormat="1" applyFont="1" applyBorder="1" applyAlignment="1">
      <alignment horizontal="center" vertical="center"/>
    </xf>
    <xf numFmtId="3" fontId="43" fillId="0" borderId="14" xfId="0" applyNumberFormat="1" applyFont="1" applyBorder="1" applyAlignment="1">
      <alignment horizontal="center" vertical="center"/>
    </xf>
    <xf numFmtId="3" fontId="43" fillId="0" borderId="4" xfId="0" applyNumberFormat="1" applyFont="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7" fillId="0" borderId="0" xfId="0" applyFont="1" applyAlignment="1">
      <alignment horizontal="center" wrapText="1"/>
    </xf>
    <xf numFmtId="0" fontId="37" fillId="0" borderId="18" xfId="0" applyFont="1" applyBorder="1" applyAlignment="1">
      <alignment horizontal="center" wrapText="1"/>
    </xf>
    <xf numFmtId="3" fontId="43" fillId="0" borderId="3" xfId="0" quotePrefix="1" applyNumberFormat="1" applyFont="1" applyBorder="1" applyAlignment="1">
      <alignment horizontal="center" vertical="center"/>
    </xf>
    <xf numFmtId="0" fontId="37" fillId="0" borderId="0" xfId="0" applyFont="1" applyBorder="1" applyAlignment="1">
      <alignment horizontal="center" wrapText="1"/>
    </xf>
    <xf numFmtId="10" fontId="1"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0" fontId="19" fillId="0" borderId="0" xfId="2" applyFont="1" applyBorder="1" applyAlignment="1">
      <alignment horizontal="center" wrapText="1"/>
    </xf>
    <xf numFmtId="0" fontId="19" fillId="0" borderId="18" xfId="2" applyFont="1" applyBorder="1" applyAlignment="1">
      <alignment horizontal="center" wrapText="1"/>
    </xf>
    <xf numFmtId="0" fontId="56" fillId="3" borderId="1" xfId="0" applyFont="1" applyFill="1" applyBorder="1" applyAlignment="1">
      <alignment horizontal="center" vertical="center"/>
    </xf>
    <xf numFmtId="0" fontId="50" fillId="0" borderId="0" xfId="2" applyFont="1" applyBorder="1" applyAlignment="1">
      <alignment horizontal="center" wrapText="1"/>
    </xf>
    <xf numFmtId="0" fontId="50" fillId="0" borderId="18" xfId="2" applyFont="1" applyBorder="1" applyAlignment="1">
      <alignment horizontal="center" wrapText="1"/>
    </xf>
    <xf numFmtId="0" fontId="19" fillId="0" borderId="0" xfId="2" applyFont="1" applyAlignment="1">
      <alignment horizontal="center" wrapText="1"/>
    </xf>
    <xf numFmtId="3" fontId="50" fillId="8" borderId="4" xfId="2" applyNumberFormat="1" applyFont="1" applyFill="1" applyBorder="1" applyAlignment="1">
      <alignment horizontal="center"/>
    </xf>
    <xf numFmtId="0" fontId="16" fillId="40" borderId="2" xfId="2" applyFont="1" applyFill="1" applyBorder="1" applyAlignment="1">
      <alignment horizontal="center"/>
    </xf>
    <xf numFmtId="0" fontId="16" fillId="40" borderId="13" xfId="2" applyFont="1" applyFill="1" applyBorder="1" applyAlignment="1">
      <alignment horizontal="center"/>
    </xf>
    <xf numFmtId="0" fontId="16" fillId="40" borderId="5" xfId="2" applyFont="1" applyFill="1" applyBorder="1" applyAlignment="1">
      <alignment horizontal="center"/>
    </xf>
    <xf numFmtId="3" fontId="50" fillId="8" borderId="3" xfId="2" applyNumberFormat="1" applyFont="1" applyFill="1" applyBorder="1" applyAlignment="1">
      <alignment horizontal="center" vertical="center" wrapText="1"/>
    </xf>
    <xf numFmtId="0" fontId="50" fillId="0" borderId="0" xfId="2" applyFont="1" applyAlignment="1">
      <alignment horizontal="center" wrapText="1"/>
    </xf>
    <xf numFmtId="0" fontId="7" fillId="43" borderId="0" xfId="2" applyFont="1" applyFill="1" applyAlignment="1">
      <alignment horizontal="left" vertical="center"/>
    </xf>
    <xf numFmtId="0" fontId="16" fillId="6" borderId="2" xfId="2" applyFont="1" applyFill="1" applyBorder="1" applyAlignment="1">
      <alignment horizontal="center"/>
    </xf>
    <xf numFmtId="0" fontId="16" fillId="6" borderId="13" xfId="2" applyFont="1" applyFill="1" applyBorder="1" applyAlignment="1">
      <alignment horizontal="center"/>
    </xf>
    <xf numFmtId="0" fontId="16" fillId="6" borderId="5" xfId="2" applyFont="1" applyFill="1" applyBorder="1" applyAlignment="1">
      <alignment horizontal="center"/>
    </xf>
    <xf numFmtId="3" fontId="50" fillId="8" borderId="1" xfId="2" applyNumberFormat="1" applyFont="1" applyFill="1" applyBorder="1" applyAlignment="1">
      <alignment horizontal="center" vertical="center" wrapText="1"/>
    </xf>
    <xf numFmtId="3" fontId="54" fillId="0" borderId="1" xfId="0" applyNumberFormat="1" applyFont="1" applyBorder="1" applyAlignment="1">
      <alignment horizontal="center" vertical="center"/>
    </xf>
    <xf numFmtId="3" fontId="50" fillId="8" borderId="1" xfId="2" applyNumberFormat="1" applyFont="1" applyFill="1" applyBorder="1" applyAlignment="1">
      <alignment horizontal="center"/>
    </xf>
    <xf numFmtId="0" fontId="16" fillId="6" borderId="1" xfId="2" applyFont="1" applyFill="1" applyBorder="1" applyAlignment="1">
      <alignment horizontal="center"/>
    </xf>
    <xf numFmtId="3" fontId="58" fillId="0" borderId="2" xfId="0" applyNumberFormat="1" applyFont="1" applyFill="1" applyBorder="1" applyAlignment="1">
      <alignment horizontal="center" vertical="center"/>
    </xf>
    <xf numFmtId="3" fontId="58" fillId="0" borderId="5" xfId="0" applyNumberFormat="1" applyFont="1" applyFill="1" applyBorder="1" applyAlignment="1">
      <alignment horizontal="center" vertical="center"/>
    </xf>
    <xf numFmtId="0" fontId="7" fillId="43" borderId="0" xfId="3" applyFont="1" applyFill="1" applyAlignment="1">
      <alignment horizontal="center" vertical="center"/>
    </xf>
    <xf numFmtId="0" fontId="15" fillId="5" borderId="0" xfId="3" applyFont="1" applyFill="1" applyAlignment="1">
      <alignment horizontal="right"/>
    </xf>
    <xf numFmtId="0" fontId="17" fillId="5" borderId="0" xfId="3" applyFont="1" applyFill="1" applyAlignment="1">
      <alignment horizontal="left" vertical="top" wrapText="1"/>
    </xf>
    <xf numFmtId="0" fontId="46" fillId="2" borderId="1" xfId="3" applyFont="1" applyFill="1" applyBorder="1" applyAlignment="1">
      <alignment horizontal="center" vertical="center"/>
    </xf>
    <xf numFmtId="0" fontId="46" fillId="40" borderId="1" xfId="3" applyFont="1" applyFill="1" applyBorder="1" applyAlignment="1">
      <alignment horizontal="center" vertical="center"/>
    </xf>
    <xf numFmtId="0" fontId="16"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0" borderId="1" xfId="0" applyFont="1" applyBorder="1" applyAlignment="1">
      <alignment horizontal="left" vertical="center" wrapText="1"/>
    </xf>
    <xf numFmtId="4" fontId="54" fillId="0" borderId="1" xfId="0" applyNumberFormat="1" applyFont="1" applyBorder="1" applyAlignment="1">
      <alignment horizontal="center" vertical="center"/>
    </xf>
    <xf numFmtId="37" fontId="0" fillId="0" borderId="0" xfId="0" applyNumberFormat="1"/>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
  <sheetViews>
    <sheetView showGridLines="0" tabSelected="1" zoomScale="80" zoomScaleNormal="80" workbookViewId="0">
      <pane ySplit="4" topLeftCell="A5" activePane="bottomLeft" state="frozen"/>
      <selection pane="bottomLeft"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9" customWidth="1"/>
    <col min="7" max="7" width="17.6640625" style="49" customWidth="1"/>
    <col min="8" max="8" width="3" style="54" customWidth="1"/>
    <col min="9" max="9" width="24.109375" style="64" customWidth="1"/>
    <col min="10" max="10" width="16.33203125" style="64" customWidth="1"/>
    <col min="11" max="11" width="17.5546875" style="64" customWidth="1"/>
    <col min="12" max="12" width="17.21875" style="64" bestFit="1" customWidth="1"/>
    <col min="13" max="13" width="0.5546875" style="174" customWidth="1"/>
    <col min="14" max="14" width="16.6640625" style="49" customWidth="1"/>
    <col min="15" max="15" width="17.6640625" style="49" customWidth="1"/>
    <col min="16" max="16" width="3" style="196" customWidth="1"/>
    <col min="17" max="17" width="22.77734375" style="64" customWidth="1"/>
    <col min="18" max="18" width="16.77734375" style="64" customWidth="1"/>
    <col min="19" max="19" width="17" style="64" customWidth="1"/>
    <col min="20" max="20" width="17.21875" style="64" bestFit="1" customWidth="1"/>
  </cols>
  <sheetData>
    <row r="1" spans="1:20" ht="32.4" customHeight="1" x14ac:dyDescent="0.3">
      <c r="A1" s="296" t="s">
        <v>60</v>
      </c>
      <c r="B1" s="296"/>
      <c r="C1" s="296"/>
      <c r="D1" s="296"/>
      <c r="F1" s="270" t="s">
        <v>111</v>
      </c>
      <c r="G1" s="270"/>
      <c r="I1" s="294" t="s">
        <v>61</v>
      </c>
      <c r="J1" s="294"/>
      <c r="K1" s="294"/>
      <c r="L1" s="294"/>
      <c r="N1" s="267" t="s">
        <v>112</v>
      </c>
      <c r="O1" s="267"/>
      <c r="Q1" s="294" t="s">
        <v>74</v>
      </c>
      <c r="R1" s="294"/>
      <c r="S1" s="294"/>
      <c r="T1" s="294"/>
    </row>
    <row r="2" spans="1:20" ht="30" customHeight="1" x14ac:dyDescent="0.3">
      <c r="A2" s="297" t="s">
        <v>110</v>
      </c>
      <c r="B2" s="297"/>
      <c r="C2" s="297"/>
      <c r="D2" s="297"/>
      <c r="F2" s="268"/>
      <c r="G2" s="268"/>
      <c r="I2" s="295"/>
      <c r="J2" s="295"/>
      <c r="K2" s="295"/>
      <c r="L2" s="295"/>
      <c r="N2" s="268"/>
      <c r="O2" s="268"/>
      <c r="Q2" s="295"/>
      <c r="R2" s="295"/>
      <c r="S2" s="295"/>
      <c r="T2" s="295"/>
    </row>
    <row r="3" spans="1:20" ht="24.6" customHeight="1" x14ac:dyDescent="0.3">
      <c r="A3" s="279" t="s">
        <v>0</v>
      </c>
      <c r="B3" s="290" t="s">
        <v>1</v>
      </c>
      <c r="C3" s="292" t="s">
        <v>92</v>
      </c>
      <c r="D3" s="43" t="s">
        <v>43</v>
      </c>
      <c r="E3" s="1"/>
      <c r="F3" s="45" t="s">
        <v>45</v>
      </c>
      <c r="G3" s="44" t="s">
        <v>48</v>
      </c>
      <c r="H3" s="1"/>
      <c r="I3" s="279" t="s">
        <v>0</v>
      </c>
      <c r="J3" s="290" t="s">
        <v>1</v>
      </c>
      <c r="K3" s="292" t="s">
        <v>93</v>
      </c>
      <c r="L3" s="43" t="s">
        <v>43</v>
      </c>
      <c r="M3" s="1"/>
      <c r="N3" s="45" t="s">
        <v>45</v>
      </c>
      <c r="O3" s="44" t="s">
        <v>48</v>
      </c>
      <c r="P3" s="1"/>
      <c r="Q3" s="262" t="s">
        <v>0</v>
      </c>
      <c r="R3" s="264" t="s">
        <v>1</v>
      </c>
      <c r="S3" s="238" t="s">
        <v>94</v>
      </c>
      <c r="T3" s="115" t="s">
        <v>43</v>
      </c>
    </row>
    <row r="4" spans="1:20" ht="22.2" customHeight="1" x14ac:dyDescent="0.3">
      <c r="A4" s="280"/>
      <c r="B4" s="291"/>
      <c r="C4" s="293"/>
      <c r="D4" s="47" t="s">
        <v>44</v>
      </c>
      <c r="E4" s="1"/>
      <c r="F4" s="48" t="s">
        <v>46</v>
      </c>
      <c r="G4" s="46" t="s">
        <v>47</v>
      </c>
      <c r="H4" s="1"/>
      <c r="I4" s="280"/>
      <c r="J4" s="291"/>
      <c r="K4" s="293"/>
      <c r="L4" s="47" t="s">
        <v>44</v>
      </c>
      <c r="M4" s="1"/>
      <c r="N4" s="48" t="s">
        <v>46</v>
      </c>
      <c r="O4" s="46" t="s">
        <v>47</v>
      </c>
      <c r="P4" s="1"/>
      <c r="Q4" s="263"/>
      <c r="R4" s="265"/>
      <c r="S4" s="239"/>
      <c r="T4" s="116" t="s">
        <v>44</v>
      </c>
    </row>
    <row r="5" spans="1:20" ht="22.2" customHeight="1" x14ac:dyDescent="0.3">
      <c r="A5" s="41" t="s">
        <v>38</v>
      </c>
      <c r="B5" s="240">
        <v>5639</v>
      </c>
      <c r="C5" s="241">
        <v>49295.37</v>
      </c>
      <c r="D5" s="299">
        <f>C5/$C$28</f>
        <v>0.26047827351677905</v>
      </c>
      <c r="F5" s="259">
        <v>7311</v>
      </c>
      <c r="G5" s="260">
        <v>64839.55</v>
      </c>
      <c r="I5" s="41" t="s">
        <v>38</v>
      </c>
      <c r="J5" s="240">
        <v>3682</v>
      </c>
      <c r="K5" s="241">
        <v>32216.32</v>
      </c>
      <c r="L5" s="244">
        <f>K5/$K$28</f>
        <v>9.4270650995936012E-2</v>
      </c>
      <c r="N5" s="269">
        <v>1782</v>
      </c>
      <c r="O5" s="269">
        <v>15661.51</v>
      </c>
      <c r="Q5" s="41" t="s">
        <v>38</v>
      </c>
      <c r="R5" s="240">
        <f>SUM(B5+J5)</f>
        <v>9321</v>
      </c>
      <c r="S5" s="241">
        <f>SUM(C5+K5)</f>
        <v>81511.69</v>
      </c>
      <c r="T5" s="244">
        <f>S5/$K$28</f>
        <v>0.23851762336849547</v>
      </c>
    </row>
    <row r="6" spans="1:20" ht="23.4" customHeight="1" x14ac:dyDescent="0.3">
      <c r="A6" s="42" t="s">
        <v>37</v>
      </c>
      <c r="B6" s="242"/>
      <c r="C6" s="242"/>
      <c r="D6" s="300"/>
      <c r="F6" s="261"/>
      <c r="G6" s="261"/>
      <c r="I6" s="42" t="s">
        <v>37</v>
      </c>
      <c r="J6" s="242"/>
      <c r="K6" s="242"/>
      <c r="L6" s="245"/>
      <c r="N6" s="261"/>
      <c r="O6" s="261"/>
      <c r="Q6" s="42" t="s">
        <v>37</v>
      </c>
      <c r="R6" s="242"/>
      <c r="S6" s="242"/>
      <c r="T6" s="245"/>
    </row>
    <row r="7" spans="1:20" ht="15.6" x14ac:dyDescent="0.3">
      <c r="A7" s="39" t="s">
        <v>12</v>
      </c>
      <c r="B7" s="240">
        <v>192</v>
      </c>
      <c r="C7" s="240">
        <v>7260.48</v>
      </c>
      <c r="D7" s="298">
        <f t="shared" ref="D7:D13" si="0">C7/$C$28</f>
        <v>3.8364602909017699E-2</v>
      </c>
      <c r="F7" s="259">
        <v>221</v>
      </c>
      <c r="G7" s="259">
        <v>8357.36</v>
      </c>
      <c r="I7" s="39" t="s">
        <v>12</v>
      </c>
      <c r="J7" s="276">
        <v>132</v>
      </c>
      <c r="K7" s="276">
        <v>4400.51</v>
      </c>
      <c r="L7" s="243">
        <f>K7/$K$28</f>
        <v>1.2876670656801472E-2</v>
      </c>
      <c r="N7" s="259">
        <v>91</v>
      </c>
      <c r="O7" s="259">
        <v>3240.79</v>
      </c>
      <c r="Q7" s="39" t="s">
        <v>12</v>
      </c>
      <c r="R7" s="240">
        <f>SUM(B7+J7)</f>
        <v>324</v>
      </c>
      <c r="S7" s="240">
        <f>SUM(C7+K7)</f>
        <v>11660.99</v>
      </c>
      <c r="T7" s="243">
        <f>S7/$K$28</f>
        <v>3.4122119427578937E-2</v>
      </c>
    </row>
    <row r="8" spans="1:20" ht="15.6" x14ac:dyDescent="0.3">
      <c r="A8" s="40" t="s">
        <v>39</v>
      </c>
      <c r="B8" s="241"/>
      <c r="C8" s="241"/>
      <c r="D8" s="299"/>
      <c r="F8" s="260"/>
      <c r="G8" s="260"/>
      <c r="I8" s="40" t="s">
        <v>39</v>
      </c>
      <c r="J8" s="277"/>
      <c r="K8" s="277"/>
      <c r="L8" s="244"/>
      <c r="N8" s="260"/>
      <c r="O8" s="260"/>
      <c r="Q8" s="40" t="s">
        <v>39</v>
      </c>
      <c r="R8" s="241"/>
      <c r="S8" s="241"/>
      <c r="T8" s="244"/>
    </row>
    <row r="9" spans="1:20" ht="15.6" x14ac:dyDescent="0.3">
      <c r="A9" s="40" t="s">
        <v>41</v>
      </c>
      <c r="B9" s="242"/>
      <c r="C9" s="242"/>
      <c r="D9" s="300"/>
      <c r="F9" s="261"/>
      <c r="G9" s="261"/>
      <c r="I9" s="40" t="s">
        <v>41</v>
      </c>
      <c r="J9" s="278"/>
      <c r="K9" s="278"/>
      <c r="L9" s="245"/>
      <c r="N9" s="261"/>
      <c r="O9" s="261"/>
      <c r="Q9" s="40" t="s">
        <v>41</v>
      </c>
      <c r="R9" s="242"/>
      <c r="S9" s="242"/>
      <c r="T9" s="245"/>
    </row>
    <row r="10" spans="1:20" ht="15.6" x14ac:dyDescent="0.3">
      <c r="A10" s="39" t="s">
        <v>12</v>
      </c>
      <c r="B10" s="240">
        <v>167</v>
      </c>
      <c r="C10" s="240">
        <v>33660.51</v>
      </c>
      <c r="D10" s="298">
        <f t="shared" si="0"/>
        <v>0.17786318533554524</v>
      </c>
      <c r="F10" s="259">
        <v>216</v>
      </c>
      <c r="G10" s="259">
        <v>51496.18</v>
      </c>
      <c r="I10" s="39" t="s">
        <v>12</v>
      </c>
      <c r="J10" s="240">
        <v>182</v>
      </c>
      <c r="K10" s="240">
        <v>80385.27</v>
      </c>
      <c r="L10" s="243">
        <f>K10/$K$28</f>
        <v>0.23522151919847104</v>
      </c>
      <c r="N10" s="259">
        <v>143</v>
      </c>
      <c r="O10" s="259">
        <v>64052.01</v>
      </c>
      <c r="Q10" s="39" t="s">
        <v>12</v>
      </c>
      <c r="R10" s="240">
        <f>SUM(B10+J10)</f>
        <v>349</v>
      </c>
      <c r="S10" s="240">
        <f>SUM(C10+K10)</f>
        <v>114045.78</v>
      </c>
      <c r="T10" s="243">
        <f>S10/$K$28</f>
        <v>0.33371812559408709</v>
      </c>
    </row>
    <row r="11" spans="1:20" ht="15.6" x14ac:dyDescent="0.3">
      <c r="A11" s="40" t="s">
        <v>39</v>
      </c>
      <c r="B11" s="241"/>
      <c r="C11" s="241"/>
      <c r="D11" s="299"/>
      <c r="F11" s="260"/>
      <c r="G11" s="260"/>
      <c r="I11" s="40" t="s">
        <v>39</v>
      </c>
      <c r="J11" s="241"/>
      <c r="K11" s="241"/>
      <c r="L11" s="244"/>
      <c r="N11" s="260"/>
      <c r="O11" s="260"/>
      <c r="Q11" s="40" t="s">
        <v>39</v>
      </c>
      <c r="R11" s="241"/>
      <c r="S11" s="241"/>
      <c r="T11" s="244"/>
    </row>
    <row r="12" spans="1:20" ht="15.6" x14ac:dyDescent="0.3">
      <c r="A12" s="40" t="s">
        <v>40</v>
      </c>
      <c r="B12" s="242"/>
      <c r="C12" s="242"/>
      <c r="D12" s="300"/>
      <c r="F12" s="261"/>
      <c r="G12" s="261"/>
      <c r="I12" s="40" t="s">
        <v>40</v>
      </c>
      <c r="J12" s="242"/>
      <c r="K12" s="242"/>
      <c r="L12" s="245"/>
      <c r="N12" s="261"/>
      <c r="O12" s="261"/>
      <c r="Q12" s="40" t="s">
        <v>40</v>
      </c>
      <c r="R12" s="242"/>
      <c r="S12" s="242"/>
      <c r="T12" s="245"/>
    </row>
    <row r="13" spans="1:20" ht="15.6" x14ac:dyDescent="0.3">
      <c r="A13" s="39" t="s">
        <v>12</v>
      </c>
      <c r="B13" s="240">
        <v>8</v>
      </c>
      <c r="C13" s="240">
        <v>21203.57</v>
      </c>
      <c r="D13" s="298">
        <f t="shared" si="0"/>
        <v>0.11204032561257113</v>
      </c>
      <c r="F13" s="259">
        <v>14</v>
      </c>
      <c r="G13" s="259">
        <v>31515.64</v>
      </c>
      <c r="I13" s="39" t="s">
        <v>12</v>
      </c>
      <c r="J13" s="240">
        <v>46</v>
      </c>
      <c r="K13" s="240">
        <v>111106.43</v>
      </c>
      <c r="L13" s="243">
        <f>K13/$K$28</f>
        <v>0.32511706755875269</v>
      </c>
      <c r="N13" s="259">
        <v>43</v>
      </c>
      <c r="O13" s="259">
        <v>109373.47</v>
      </c>
      <c r="Q13" s="39" t="s">
        <v>12</v>
      </c>
      <c r="R13" s="240">
        <f>SUM(B13+J13)</f>
        <v>54</v>
      </c>
      <c r="S13" s="240">
        <f>SUM(C13+K13)</f>
        <v>132310</v>
      </c>
      <c r="T13" s="243">
        <f>S13/$K$28</f>
        <v>0.38716246403289684</v>
      </c>
    </row>
    <row r="14" spans="1:20" ht="15.6" x14ac:dyDescent="0.3">
      <c r="A14" s="40" t="s">
        <v>39</v>
      </c>
      <c r="B14" s="241"/>
      <c r="C14" s="241"/>
      <c r="D14" s="299"/>
      <c r="F14" s="260"/>
      <c r="G14" s="260"/>
      <c r="I14" s="40" t="s">
        <v>39</v>
      </c>
      <c r="J14" s="241"/>
      <c r="K14" s="241"/>
      <c r="L14" s="244"/>
      <c r="N14" s="260"/>
      <c r="O14" s="260"/>
      <c r="Q14" s="40" t="s">
        <v>39</v>
      </c>
      <c r="R14" s="241"/>
      <c r="S14" s="241"/>
      <c r="T14" s="244"/>
    </row>
    <row r="15" spans="1:20" ht="15.6" x14ac:dyDescent="0.3">
      <c r="A15" s="38" t="s">
        <v>42</v>
      </c>
      <c r="B15" s="242"/>
      <c r="C15" s="242"/>
      <c r="D15" s="300"/>
      <c r="F15" s="261"/>
      <c r="G15" s="261"/>
      <c r="I15" s="38" t="s">
        <v>42</v>
      </c>
      <c r="J15" s="242"/>
      <c r="K15" s="242"/>
      <c r="L15" s="245"/>
      <c r="N15" s="261"/>
      <c r="O15" s="261"/>
      <c r="Q15" s="38" t="s">
        <v>42</v>
      </c>
      <c r="R15" s="242"/>
      <c r="S15" s="242"/>
      <c r="T15" s="245"/>
    </row>
    <row r="16" spans="1:20" ht="14.4" customHeight="1" x14ac:dyDescent="0.3">
      <c r="A16" s="266" t="s">
        <v>90</v>
      </c>
      <c r="B16" s="235">
        <f>SUM(B5:B13)</f>
        <v>6006</v>
      </c>
      <c r="C16" s="235">
        <f>SUM(C5:C13)</f>
        <v>111419.93000000002</v>
      </c>
      <c r="D16" s="271">
        <f>SUM(D5:D15)</f>
        <v>0.58874638737391316</v>
      </c>
      <c r="F16" s="236">
        <f>SUM(F5:F13)</f>
        <v>7762</v>
      </c>
      <c r="G16" s="236">
        <f>SUM(G5:G13)</f>
        <v>156208.72999999998</v>
      </c>
      <c r="I16" s="266" t="s">
        <v>90</v>
      </c>
      <c r="J16" s="235">
        <f>SUM(J5:J13)</f>
        <v>4042</v>
      </c>
      <c r="K16" s="235">
        <f>SUM(K5:K13)</f>
        <v>228108.53</v>
      </c>
      <c r="L16" s="275">
        <f>K16/$K$28</f>
        <v>0.66748590840996114</v>
      </c>
      <c r="N16" s="236">
        <f>SUM(N5:N15)</f>
        <v>2059</v>
      </c>
      <c r="O16" s="236">
        <f>SUM(O5:O15)</f>
        <v>192327.78</v>
      </c>
      <c r="Q16" s="266" t="s">
        <v>91</v>
      </c>
      <c r="R16" s="246">
        <f>SUM(R5:R13)</f>
        <v>10048</v>
      </c>
      <c r="S16" s="246">
        <f>SUM(S5:S13)</f>
        <v>339528.46</v>
      </c>
      <c r="T16" s="249">
        <f>S16/$S$28</f>
        <v>0.63942257993990836</v>
      </c>
    </row>
    <row r="17" spans="1:20" ht="14.4" customHeight="1" x14ac:dyDescent="0.3">
      <c r="A17" s="266"/>
      <c r="B17" s="235"/>
      <c r="C17" s="235"/>
      <c r="D17" s="271"/>
      <c r="F17" s="236"/>
      <c r="G17" s="236"/>
      <c r="I17" s="266"/>
      <c r="J17" s="235"/>
      <c r="K17" s="235"/>
      <c r="L17" s="275"/>
      <c r="N17" s="236"/>
      <c r="O17" s="236"/>
      <c r="Q17" s="266"/>
      <c r="R17" s="247"/>
      <c r="S17" s="247"/>
      <c r="T17" s="249"/>
    </row>
    <row r="18" spans="1:20" ht="14.4" customHeight="1" x14ac:dyDescent="0.3">
      <c r="A18" s="266"/>
      <c r="B18" s="235"/>
      <c r="C18" s="235"/>
      <c r="D18" s="271"/>
      <c r="F18" s="236"/>
      <c r="G18" s="236"/>
      <c r="I18" s="266"/>
      <c r="J18" s="235"/>
      <c r="K18" s="235"/>
      <c r="L18" s="275"/>
      <c r="N18" s="236"/>
      <c r="O18" s="236"/>
      <c r="Q18" s="266"/>
      <c r="R18" s="248"/>
      <c r="S18" s="248"/>
      <c r="T18" s="249"/>
    </row>
    <row r="19" spans="1:20" s="3" customFormat="1" ht="3" customHeight="1" x14ac:dyDescent="0.3">
      <c r="A19" s="2"/>
      <c r="B19" s="4"/>
      <c r="C19" s="4"/>
      <c r="D19" s="5"/>
      <c r="F19" s="210"/>
      <c r="G19" s="210"/>
      <c r="I19" s="2"/>
      <c r="J19" s="4"/>
      <c r="K19" s="209"/>
      <c r="L19" s="70"/>
      <c r="N19" s="67"/>
      <c r="O19" s="67"/>
      <c r="Q19" s="2"/>
      <c r="R19" s="4"/>
      <c r="S19" s="4"/>
      <c r="T19" s="70"/>
    </row>
    <row r="20" spans="1:20" ht="15.6" customHeight="1" x14ac:dyDescent="0.3">
      <c r="A20" s="257" t="s">
        <v>2</v>
      </c>
      <c r="B20" s="235">
        <v>12</v>
      </c>
      <c r="C20" s="235">
        <v>72649.06</v>
      </c>
      <c r="D20" s="271">
        <f>C20/$C$28</f>
        <v>0.38387990031146718</v>
      </c>
      <c r="E20" s="63"/>
      <c r="F20" s="236">
        <v>13</v>
      </c>
      <c r="G20" s="236">
        <v>60767.97</v>
      </c>
      <c r="I20" s="257" t="s">
        <v>2</v>
      </c>
      <c r="J20" s="235">
        <v>5</v>
      </c>
      <c r="K20" s="235">
        <v>41858.65</v>
      </c>
      <c r="L20" s="275">
        <f>K20/$K$28</f>
        <v>0.12248581418706535</v>
      </c>
      <c r="M20" s="175"/>
      <c r="N20" s="236">
        <v>1</v>
      </c>
      <c r="O20" s="236">
        <v>27999.919999999998</v>
      </c>
      <c r="Q20" s="257" t="s">
        <v>2</v>
      </c>
      <c r="R20" s="246">
        <f>SUM(B20+J20)</f>
        <v>17</v>
      </c>
      <c r="S20" s="246">
        <f>SUM(C20+K20)</f>
        <v>114507.70999999999</v>
      </c>
      <c r="T20" s="249">
        <f>S20/$S$28</f>
        <v>0.21564853606443135</v>
      </c>
    </row>
    <row r="21" spans="1:20" ht="15.6" customHeight="1" x14ac:dyDescent="0.3">
      <c r="A21" s="257"/>
      <c r="B21" s="235"/>
      <c r="C21" s="235"/>
      <c r="D21" s="271"/>
      <c r="E21" s="63"/>
      <c r="F21" s="236"/>
      <c r="G21" s="236"/>
      <c r="I21" s="257"/>
      <c r="J21" s="235"/>
      <c r="K21" s="235"/>
      <c r="L21" s="275"/>
      <c r="M21" s="175"/>
      <c r="N21" s="236"/>
      <c r="O21" s="236"/>
      <c r="Q21" s="257"/>
      <c r="R21" s="247"/>
      <c r="S21" s="247"/>
      <c r="T21" s="249"/>
    </row>
    <row r="22" spans="1:20" ht="15.6" customHeight="1" x14ac:dyDescent="0.3">
      <c r="A22" s="257"/>
      <c r="B22" s="235"/>
      <c r="C22" s="235"/>
      <c r="D22" s="271"/>
      <c r="E22" s="63"/>
      <c r="F22" s="236"/>
      <c r="G22" s="236"/>
      <c r="I22" s="257"/>
      <c r="J22" s="235"/>
      <c r="K22" s="235"/>
      <c r="L22" s="275"/>
      <c r="M22" s="175"/>
      <c r="N22" s="236"/>
      <c r="O22" s="236"/>
      <c r="Q22" s="257"/>
      <c r="R22" s="248"/>
      <c r="S22" s="248"/>
      <c r="T22" s="249"/>
    </row>
    <row r="23" spans="1:20" s="3" customFormat="1" ht="3" customHeight="1" x14ac:dyDescent="0.3">
      <c r="A23" s="2"/>
      <c r="B23" s="114"/>
      <c r="C23" s="114"/>
      <c r="D23" s="5"/>
      <c r="F23" s="68"/>
      <c r="G23" s="68"/>
      <c r="I23" s="2"/>
      <c r="J23" s="114"/>
      <c r="K23" s="209"/>
      <c r="L23" s="70"/>
      <c r="N23" s="210"/>
      <c r="O23" s="210"/>
      <c r="Q23" s="2"/>
      <c r="R23" s="114"/>
      <c r="S23" s="114"/>
      <c r="T23" s="70"/>
    </row>
    <row r="24" spans="1:20" s="64" customFormat="1" ht="15.6" customHeight="1" x14ac:dyDescent="0.3">
      <c r="A24" s="257" t="s">
        <v>113</v>
      </c>
      <c r="B24" s="235">
        <v>3</v>
      </c>
      <c r="C24" s="235">
        <v>5180.46</v>
      </c>
      <c r="D24" s="271">
        <f>C24/$C$28</f>
        <v>2.7373712314619672E-2</v>
      </c>
      <c r="E24" s="175"/>
      <c r="F24" s="236">
        <v>0</v>
      </c>
      <c r="G24" s="236">
        <v>0</v>
      </c>
      <c r="I24" s="257" t="s">
        <v>64</v>
      </c>
      <c r="J24" s="272">
        <v>42</v>
      </c>
      <c r="K24" s="272">
        <v>71775.66</v>
      </c>
      <c r="L24" s="275">
        <f>K24/$K$28</f>
        <v>0.21002827740297356</v>
      </c>
      <c r="M24" s="66"/>
      <c r="N24" s="236">
        <v>41</v>
      </c>
      <c r="O24" s="236">
        <v>66778.86</v>
      </c>
      <c r="P24" s="196"/>
      <c r="Q24" s="257" t="s">
        <v>64</v>
      </c>
      <c r="R24" s="246">
        <f>J24+B24</f>
        <v>45</v>
      </c>
      <c r="S24" s="246">
        <f>K24+C24</f>
        <v>76956.12000000001</v>
      </c>
      <c r="T24" s="249">
        <f>S24/$S$28</f>
        <v>0.14492888399566028</v>
      </c>
    </row>
    <row r="25" spans="1:20" s="64" customFormat="1" ht="15.6" customHeight="1" x14ac:dyDescent="0.3">
      <c r="A25" s="257"/>
      <c r="B25" s="235"/>
      <c r="C25" s="235"/>
      <c r="D25" s="271"/>
      <c r="E25" s="175"/>
      <c r="F25" s="236"/>
      <c r="G25" s="236"/>
      <c r="I25" s="257"/>
      <c r="J25" s="273"/>
      <c r="K25" s="273"/>
      <c r="L25" s="275"/>
      <c r="M25" s="66"/>
      <c r="N25" s="236"/>
      <c r="O25" s="236"/>
      <c r="P25" s="196"/>
      <c r="Q25" s="257"/>
      <c r="R25" s="247"/>
      <c r="S25" s="247"/>
      <c r="T25" s="249"/>
    </row>
    <row r="26" spans="1:20" s="64" customFormat="1" ht="15.6" customHeight="1" x14ac:dyDescent="0.3">
      <c r="A26" s="257"/>
      <c r="B26" s="235"/>
      <c r="C26" s="235"/>
      <c r="D26" s="271"/>
      <c r="E26" s="175"/>
      <c r="F26" s="236"/>
      <c r="G26" s="236"/>
      <c r="I26" s="257"/>
      <c r="J26" s="274"/>
      <c r="K26" s="274"/>
      <c r="L26" s="275"/>
      <c r="M26" s="66"/>
      <c r="N26" s="236"/>
      <c r="O26" s="236"/>
      <c r="P26" s="196"/>
      <c r="Q26" s="257"/>
      <c r="R26" s="248"/>
      <c r="S26" s="248"/>
      <c r="T26" s="249"/>
    </row>
    <row r="27" spans="1:20" s="3" customFormat="1" ht="3" customHeight="1" x14ac:dyDescent="0.3">
      <c r="A27" s="2"/>
      <c r="B27" s="114"/>
      <c r="C27" s="114"/>
      <c r="D27" s="5"/>
      <c r="F27" s="68"/>
      <c r="G27" s="68"/>
      <c r="I27" s="2"/>
      <c r="J27" s="114"/>
      <c r="K27" s="209"/>
      <c r="L27" s="70"/>
      <c r="N27" s="68"/>
      <c r="O27" s="68"/>
      <c r="Q27" s="2"/>
      <c r="R27" s="114"/>
      <c r="S27" s="114"/>
      <c r="T27" s="70"/>
    </row>
    <row r="28" spans="1:20" s="28" customFormat="1" ht="15.6" customHeight="1" x14ac:dyDescent="0.3">
      <c r="A28" s="281" t="s">
        <v>59</v>
      </c>
      <c r="B28" s="288">
        <f>SUM(B16+B20+B24)</f>
        <v>6021</v>
      </c>
      <c r="C28" s="288">
        <f>SUM(C16+C20+C24)</f>
        <v>189249.45</v>
      </c>
      <c r="D28" s="285">
        <f>SUM(D16+D20)</f>
        <v>0.9726262876853804</v>
      </c>
      <c r="F28" s="289"/>
      <c r="G28" s="289"/>
      <c r="I28" s="281" t="s">
        <v>65</v>
      </c>
      <c r="J28" s="282">
        <f>SUM(J16+J20+J24)</f>
        <v>4089</v>
      </c>
      <c r="K28" s="282">
        <f>SUM(K16+K20+K24)</f>
        <v>341742.83999999997</v>
      </c>
      <c r="L28" s="285">
        <f>SUM(L16+L20+L24)</f>
        <v>1</v>
      </c>
      <c r="N28" s="258">
        <f>SUM(N16+N20+N24)</f>
        <v>2101</v>
      </c>
      <c r="O28" s="258">
        <f>SUM(O16+O20+O24)</f>
        <v>287106.56</v>
      </c>
      <c r="Q28" s="250" t="s">
        <v>106</v>
      </c>
      <c r="R28" s="251">
        <f>SUM(R16+R20+R24)</f>
        <v>10110</v>
      </c>
      <c r="S28" s="251">
        <f>SUM(S16+S20+S24)</f>
        <v>530992.29</v>
      </c>
      <c r="T28" s="254">
        <f>SUM(T16+T20+T24)</f>
        <v>1</v>
      </c>
    </row>
    <row r="29" spans="1:20" ht="14.4" customHeight="1" x14ac:dyDescent="0.3">
      <c r="A29" s="281"/>
      <c r="B29" s="288"/>
      <c r="C29" s="288"/>
      <c r="D29" s="286"/>
      <c r="F29" s="289"/>
      <c r="G29" s="289"/>
      <c r="I29" s="281"/>
      <c r="J29" s="283"/>
      <c r="K29" s="283"/>
      <c r="L29" s="286"/>
      <c r="N29" s="258"/>
      <c r="O29" s="258"/>
      <c r="Q29" s="250"/>
      <c r="R29" s="252"/>
      <c r="S29" s="252"/>
      <c r="T29" s="255"/>
    </row>
    <row r="30" spans="1:20" ht="21" customHeight="1" x14ac:dyDescent="0.3">
      <c r="A30" s="281"/>
      <c r="B30" s="288"/>
      <c r="C30" s="288"/>
      <c r="D30" s="287"/>
      <c r="F30" s="289"/>
      <c r="G30" s="289"/>
      <c r="I30" s="281"/>
      <c r="J30" s="284"/>
      <c r="K30" s="284"/>
      <c r="L30" s="287"/>
      <c r="N30" s="258"/>
      <c r="O30" s="258"/>
      <c r="Q30" s="250"/>
      <c r="R30" s="253"/>
      <c r="S30" s="253"/>
      <c r="T30" s="256"/>
    </row>
    <row r="31" spans="1:20" ht="3.6" customHeight="1" x14ac:dyDescent="0.3">
      <c r="F31" s="69"/>
      <c r="G31" s="69"/>
    </row>
    <row r="32" spans="1:20" ht="14.4" customHeight="1" x14ac:dyDescent="0.3">
      <c r="A32" s="237" t="s">
        <v>114</v>
      </c>
      <c r="B32" s="237"/>
      <c r="C32" s="237"/>
      <c r="D32" s="237"/>
      <c r="E32" s="237"/>
      <c r="F32" s="237"/>
      <c r="G32" s="237"/>
    </row>
    <row r="33" spans="1:7" ht="14.4" customHeight="1" x14ac:dyDescent="0.3">
      <c r="A33" s="237"/>
      <c r="B33" s="237"/>
      <c r="C33" s="237"/>
      <c r="D33" s="237"/>
      <c r="E33" s="237"/>
      <c r="F33" s="237"/>
      <c r="G33" s="237"/>
    </row>
    <row r="34" spans="1:7" ht="14.4" customHeight="1" x14ac:dyDescent="0.3">
      <c r="A34" s="237"/>
      <c r="B34" s="237"/>
      <c r="C34" s="237"/>
      <c r="D34" s="237"/>
      <c r="E34" s="237"/>
      <c r="F34" s="237"/>
      <c r="G34" s="237"/>
    </row>
    <row r="35" spans="1:7" x14ac:dyDescent="0.3">
      <c r="A35" s="64"/>
      <c r="B35" s="64"/>
      <c r="C35" s="64"/>
      <c r="D35" s="64"/>
    </row>
  </sheetData>
  <mergeCells count="132">
    <mergeCell ref="I1:L2"/>
    <mergeCell ref="Q1:T2"/>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G10:G12"/>
    <mergeCell ref="F13:F15"/>
    <mergeCell ref="G13:G15"/>
    <mergeCell ref="C16:C18"/>
    <mergeCell ref="A3:A4"/>
    <mergeCell ref="A28:A30"/>
    <mergeCell ref="B28:B30"/>
    <mergeCell ref="C28:C30"/>
    <mergeCell ref="F28:F30"/>
    <mergeCell ref="G28:G30"/>
    <mergeCell ref="D28:D30"/>
    <mergeCell ref="A24:A26"/>
    <mergeCell ref="J3:J4"/>
    <mergeCell ref="J5:J6"/>
    <mergeCell ref="B7:B9"/>
    <mergeCell ref="C7:C9"/>
    <mergeCell ref="B5:B6"/>
    <mergeCell ref="C5:C6"/>
    <mergeCell ref="B3:B4"/>
    <mergeCell ref="C3:C4"/>
    <mergeCell ref="B13:B15"/>
    <mergeCell ref="C13:C15"/>
    <mergeCell ref="B10:B12"/>
    <mergeCell ref="C10:C12"/>
    <mergeCell ref="A20:A22"/>
    <mergeCell ref="B20:B22"/>
    <mergeCell ref="C20:C22"/>
    <mergeCell ref="A16:A18"/>
    <mergeCell ref="B16:B18"/>
    <mergeCell ref="J20:J22"/>
    <mergeCell ref="K20:K22"/>
    <mergeCell ref="L20:L22"/>
    <mergeCell ref="I28:I30"/>
    <mergeCell ref="J28:J30"/>
    <mergeCell ref="K28:K30"/>
    <mergeCell ref="L28:L30"/>
    <mergeCell ref="K24:K26"/>
    <mergeCell ref="L24:L26"/>
    <mergeCell ref="N1:O2"/>
    <mergeCell ref="N5:N6"/>
    <mergeCell ref="O5:O6"/>
    <mergeCell ref="N7:N9"/>
    <mergeCell ref="O7:O9"/>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K10:K12"/>
    <mergeCell ref="Q3:Q4"/>
    <mergeCell ref="R3:R4"/>
    <mergeCell ref="R5:R6"/>
    <mergeCell ref="R10:R12"/>
    <mergeCell ref="Q16:Q18"/>
    <mergeCell ref="R16:R18"/>
    <mergeCell ref="Q24:Q26"/>
    <mergeCell ref="R24:R26"/>
    <mergeCell ref="N20:N22"/>
    <mergeCell ref="O20:O22"/>
    <mergeCell ref="N24:N26"/>
    <mergeCell ref="O24:O26"/>
    <mergeCell ref="K5:K6"/>
    <mergeCell ref="K3:K4"/>
    <mergeCell ref="Q20:Q22"/>
    <mergeCell ref="R20:R22"/>
    <mergeCell ref="S20:S22"/>
    <mergeCell ref="T20:T22"/>
    <mergeCell ref="N28:N30"/>
    <mergeCell ref="O28:O30"/>
    <mergeCell ref="N10:N12"/>
    <mergeCell ref="O10:O12"/>
    <mergeCell ref="N13:N15"/>
    <mergeCell ref="O13:O15"/>
    <mergeCell ref="N16:N18"/>
    <mergeCell ref="O16:O18"/>
    <mergeCell ref="B24:B26"/>
    <mergeCell ref="C24:C26"/>
    <mergeCell ref="F24:F26"/>
    <mergeCell ref="G24:G26"/>
    <mergeCell ref="A32:G34"/>
    <mergeCell ref="S3:S4"/>
    <mergeCell ref="S10:S12"/>
    <mergeCell ref="T10:T12"/>
    <mergeCell ref="R13:R15"/>
    <mergeCell ref="S13:S15"/>
    <mergeCell ref="T13:T15"/>
    <mergeCell ref="S5:S6"/>
    <mergeCell ref="T5:T6"/>
    <mergeCell ref="R7:R9"/>
    <mergeCell ref="S7:S9"/>
    <mergeCell ref="T7:T9"/>
    <mergeCell ref="S24:S26"/>
    <mergeCell ref="T24:T26"/>
    <mergeCell ref="Q28:Q30"/>
    <mergeCell ref="R28:R30"/>
    <mergeCell ref="S28:S30"/>
    <mergeCell ref="T28:T30"/>
    <mergeCell ref="S16:S18"/>
    <mergeCell ref="T16:T18"/>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70"/>
  <sheetViews>
    <sheetView showGridLines="0" zoomScaleNormal="100" workbookViewId="0"/>
  </sheetViews>
  <sheetFormatPr defaultColWidth="10.33203125" defaultRowHeight="13.8" x14ac:dyDescent="0.25"/>
  <cols>
    <col min="1" max="1" width="23.109375" style="74" bestFit="1" customWidth="1"/>
    <col min="2" max="2" width="21.5546875" style="74" customWidth="1"/>
    <col min="3" max="3" width="20.109375" style="76" customWidth="1"/>
    <col min="4" max="4" width="19" style="74" customWidth="1"/>
    <col min="5" max="5" width="0.88671875" style="74" customWidth="1"/>
    <col min="6" max="6" width="17.5546875" style="74" customWidth="1"/>
    <col min="7" max="7" width="17.88671875" style="74" customWidth="1"/>
    <col min="8" max="8" width="11.109375" style="74" customWidth="1"/>
    <col min="9" max="9" width="0.88671875" style="74" customWidth="1"/>
    <col min="10" max="10" width="17.109375" style="74" customWidth="1"/>
    <col min="11" max="11" width="16.5546875" style="74" customWidth="1"/>
    <col min="12" max="12" width="16" style="74" customWidth="1"/>
    <col min="13" max="16384" width="10.33203125" style="74"/>
  </cols>
  <sheetData>
    <row r="1" spans="1:12" ht="19.2" customHeight="1" x14ac:dyDescent="0.35">
      <c r="A1" s="195" t="s">
        <v>66</v>
      </c>
      <c r="B1" s="193"/>
      <c r="C1" s="193"/>
      <c r="D1" s="191"/>
      <c r="E1" s="71"/>
      <c r="F1" s="71"/>
      <c r="G1" s="73"/>
      <c r="I1" s="71"/>
      <c r="J1" s="72"/>
    </row>
    <row r="2" spans="1:12" ht="18.600000000000001" customHeight="1" x14ac:dyDescent="0.25">
      <c r="A2" s="73" t="str">
        <f>'Pipeline - Solar Summary'!A2</f>
        <v>as of 07/31/2020</v>
      </c>
      <c r="B2" s="73"/>
      <c r="C2" s="73"/>
      <c r="D2" s="73"/>
      <c r="E2" s="71"/>
      <c r="F2" s="71"/>
      <c r="G2" s="73"/>
      <c r="I2" s="71"/>
    </row>
    <row r="3" spans="1:12" ht="28.2" customHeight="1" x14ac:dyDescent="0.25">
      <c r="A3" s="152" t="s">
        <v>0</v>
      </c>
      <c r="B3" s="153" t="s">
        <v>67</v>
      </c>
      <c r="C3" s="154" t="s">
        <v>68</v>
      </c>
      <c r="D3" s="154" t="s">
        <v>69</v>
      </c>
    </row>
    <row r="4" spans="1:12" x14ac:dyDescent="0.25">
      <c r="A4" s="79" t="s">
        <v>12</v>
      </c>
      <c r="B4" s="80">
        <f>'Pipeline - Solar Summary'!R16</f>
        <v>10048</v>
      </c>
      <c r="C4" s="81">
        <f>'Pipeline - Solar Summary'!S16</f>
        <v>339528.46</v>
      </c>
      <c r="D4" s="82">
        <f>C4/$C$7</f>
        <v>0.63942257993990836</v>
      </c>
    </row>
    <row r="5" spans="1:12" x14ac:dyDescent="0.25">
      <c r="A5" s="79" t="s">
        <v>2</v>
      </c>
      <c r="B5" s="80">
        <f>'Pipeline - Solar Summary'!R20</f>
        <v>17</v>
      </c>
      <c r="C5" s="81">
        <f>'Pipeline - Solar Summary'!S20</f>
        <v>114507.70999999999</v>
      </c>
      <c r="D5" s="82">
        <f>C5/$C$7</f>
        <v>0.21564853606443135</v>
      </c>
    </row>
    <row r="6" spans="1:12" x14ac:dyDescent="0.25">
      <c r="A6" s="79" t="s">
        <v>64</v>
      </c>
      <c r="B6" s="80">
        <f>'Pipeline - Solar Summary'!R24</f>
        <v>45</v>
      </c>
      <c r="C6" s="81">
        <f>'Pipeline - Solar Summary'!S24</f>
        <v>76956.12000000001</v>
      </c>
      <c r="D6" s="82">
        <f>C6/$C$7</f>
        <v>0.14492888399566028</v>
      </c>
    </row>
    <row r="7" spans="1:12" x14ac:dyDescent="0.25">
      <c r="A7" s="150" t="s">
        <v>28</v>
      </c>
      <c r="B7" s="148">
        <f>SUM(B4:B6)</f>
        <v>10110</v>
      </c>
      <c r="C7" s="151">
        <f>SUM(C4:C6)</f>
        <v>530992.29</v>
      </c>
      <c r="D7" s="149">
        <f>SUM(D4:D6)</f>
        <v>1</v>
      </c>
    </row>
    <row r="8" spans="1:12" ht="22.2" customHeight="1" x14ac:dyDescent="0.25"/>
    <row r="9" spans="1:12" ht="17.399999999999999" x14ac:dyDescent="0.25">
      <c r="A9" s="313" t="s">
        <v>29</v>
      </c>
      <c r="B9" s="313"/>
      <c r="C9" s="313"/>
      <c r="D9" s="313"/>
    </row>
    <row r="10" spans="1:12" ht="6" customHeight="1" x14ac:dyDescent="0.3">
      <c r="A10" s="75"/>
    </row>
    <row r="11" spans="1:12" ht="15.6" x14ac:dyDescent="0.3">
      <c r="A11" s="75"/>
      <c r="B11" s="320" t="s">
        <v>85</v>
      </c>
      <c r="C11" s="320"/>
      <c r="D11" s="320"/>
      <c r="F11" s="314" t="s">
        <v>84</v>
      </c>
      <c r="G11" s="315"/>
      <c r="H11" s="316"/>
      <c r="J11" s="308" t="s">
        <v>98</v>
      </c>
      <c r="K11" s="309"/>
      <c r="L11" s="310"/>
    </row>
    <row r="12" spans="1:12" ht="27.6" customHeight="1" x14ac:dyDescent="0.25">
      <c r="A12" s="83" t="s">
        <v>27</v>
      </c>
      <c r="B12" s="77" t="s">
        <v>67</v>
      </c>
      <c r="C12" s="78" t="s">
        <v>68</v>
      </c>
      <c r="D12" s="78" t="s">
        <v>69</v>
      </c>
      <c r="F12" s="77" t="s">
        <v>67</v>
      </c>
      <c r="G12" s="78" t="s">
        <v>68</v>
      </c>
      <c r="H12" s="78" t="s">
        <v>69</v>
      </c>
      <c r="J12" s="77" t="s">
        <v>67</v>
      </c>
      <c r="K12" s="78" t="s">
        <v>68</v>
      </c>
      <c r="L12" s="78" t="s">
        <v>69</v>
      </c>
    </row>
    <row r="13" spans="1:12" x14ac:dyDescent="0.25">
      <c r="A13" s="79" t="s">
        <v>19</v>
      </c>
      <c r="B13" s="84">
        <v>322</v>
      </c>
      <c r="C13" s="85">
        <v>59079.37</v>
      </c>
      <c r="D13" s="82">
        <f t="shared" ref="D13:D21" si="0">C13/$C$22</f>
        <v>0.53024059519692746</v>
      </c>
      <c r="F13" s="84">
        <v>241</v>
      </c>
      <c r="G13" s="85">
        <v>113092.4</v>
      </c>
      <c r="H13" s="82">
        <f>G13/$G$22</f>
        <v>0.49578330104534002</v>
      </c>
      <c r="J13" s="86">
        <f>SUM(B13+F13)</f>
        <v>563</v>
      </c>
      <c r="K13" s="87">
        <f>SUM(C13+G13)</f>
        <v>172171.77</v>
      </c>
      <c r="L13" s="88">
        <f>K13/$K$22</f>
        <v>0.50709083415275413</v>
      </c>
    </row>
    <row r="14" spans="1:12" x14ac:dyDescent="0.25">
      <c r="A14" s="79" t="s">
        <v>21</v>
      </c>
      <c r="B14" s="89">
        <v>6</v>
      </c>
      <c r="C14" s="85">
        <v>140.04</v>
      </c>
      <c r="D14" s="82">
        <f t="shared" si="0"/>
        <v>1.2568667023933689E-3</v>
      </c>
      <c r="F14" s="84">
        <v>10</v>
      </c>
      <c r="G14" s="85">
        <v>4581.9799999999996</v>
      </c>
      <c r="H14" s="82">
        <f t="shared" ref="H14:H21" si="1">G14/$G$22</f>
        <v>2.0086841995781566E-2</v>
      </c>
      <c r="J14" s="86">
        <f t="shared" ref="J14:K21" si="2">SUM(B14+F14)</f>
        <v>16</v>
      </c>
      <c r="K14" s="87">
        <f t="shared" si="2"/>
        <v>4722.0199999999995</v>
      </c>
      <c r="L14" s="88">
        <f t="shared" ref="L14:L21" si="3">K14/$K$22</f>
        <v>1.3907582298108383E-2</v>
      </c>
    </row>
    <row r="15" spans="1:12" x14ac:dyDescent="0.25">
      <c r="A15" s="79" t="s">
        <v>70</v>
      </c>
      <c r="B15" s="89">
        <v>2</v>
      </c>
      <c r="C15" s="85">
        <v>752.7</v>
      </c>
      <c r="D15" s="82">
        <f t="shared" si="0"/>
        <v>6.7555238995393374E-3</v>
      </c>
      <c r="F15" s="84">
        <v>11</v>
      </c>
      <c r="G15" s="85">
        <v>28410.23</v>
      </c>
      <c r="H15" s="82">
        <f t="shared" si="1"/>
        <v>0.12454698647174657</v>
      </c>
      <c r="J15" s="86">
        <f t="shared" si="2"/>
        <v>13</v>
      </c>
      <c r="K15" s="87">
        <f t="shared" si="2"/>
        <v>29162.93</v>
      </c>
      <c r="L15" s="88">
        <f t="shared" si="3"/>
        <v>8.5892446247363197E-2</v>
      </c>
    </row>
    <row r="16" spans="1:12" x14ac:dyDescent="0.25">
      <c r="A16" s="79" t="s">
        <v>18</v>
      </c>
      <c r="B16" s="89">
        <v>4</v>
      </c>
      <c r="C16" s="85">
        <v>41.04</v>
      </c>
      <c r="D16" s="82">
        <f t="shared" si="0"/>
        <v>3.6833625725666847E-4</v>
      </c>
      <c r="F16" s="84">
        <v>11</v>
      </c>
      <c r="G16" s="85">
        <v>3707.13</v>
      </c>
      <c r="H16" s="82">
        <f t="shared" si="1"/>
        <v>1.6251606198154887E-2</v>
      </c>
      <c r="J16" s="86">
        <f t="shared" si="2"/>
        <v>15</v>
      </c>
      <c r="K16" s="87">
        <f t="shared" si="2"/>
        <v>3748.17</v>
      </c>
      <c r="L16" s="88">
        <f t="shared" si="3"/>
        <v>1.1039339677151072E-2</v>
      </c>
    </row>
    <row r="17" spans="1:12" x14ac:dyDescent="0.25">
      <c r="A17" s="79" t="s">
        <v>20</v>
      </c>
      <c r="B17" s="89">
        <v>30</v>
      </c>
      <c r="C17" s="85">
        <v>1164.9000000000001</v>
      </c>
      <c r="D17" s="82">
        <f t="shared" si="0"/>
        <v>1.0455041571108508E-2</v>
      </c>
      <c r="F17" s="84">
        <v>22</v>
      </c>
      <c r="G17" s="85">
        <v>2402.6999999999998</v>
      </c>
      <c r="H17" s="82">
        <f t="shared" si="1"/>
        <v>1.0533144025784567E-2</v>
      </c>
      <c r="J17" s="86">
        <f t="shared" si="2"/>
        <v>52</v>
      </c>
      <c r="K17" s="87">
        <f t="shared" si="2"/>
        <v>3567.6</v>
      </c>
      <c r="L17" s="88">
        <f t="shared" si="3"/>
        <v>1.0507513862019108E-2</v>
      </c>
    </row>
    <row r="18" spans="1:12" ht="13.8" customHeight="1" x14ac:dyDescent="0.25">
      <c r="A18" s="79" t="s">
        <v>71</v>
      </c>
      <c r="B18" s="89">
        <v>0</v>
      </c>
      <c r="C18" s="85">
        <v>0</v>
      </c>
      <c r="D18" s="82">
        <f t="shared" si="0"/>
        <v>0</v>
      </c>
      <c r="F18" s="84">
        <v>8</v>
      </c>
      <c r="G18" s="85">
        <v>16765.310000000001</v>
      </c>
      <c r="H18" s="82">
        <f t="shared" si="1"/>
        <v>7.3497076150549914E-2</v>
      </c>
      <c r="J18" s="86">
        <f t="shared" si="2"/>
        <v>8</v>
      </c>
      <c r="K18" s="87">
        <f t="shared" si="2"/>
        <v>16765.310000000001</v>
      </c>
      <c r="L18" s="88">
        <f t="shared" si="3"/>
        <v>4.9378217071994503E-2</v>
      </c>
    </row>
    <row r="19" spans="1:12" x14ac:dyDescent="0.25">
      <c r="A19" s="79" t="s">
        <v>10</v>
      </c>
      <c r="B19" s="89">
        <v>5639</v>
      </c>
      <c r="C19" s="85">
        <v>49295.37</v>
      </c>
      <c r="D19" s="82">
        <f t="shared" si="0"/>
        <v>0.44242865706341766</v>
      </c>
      <c r="F19" s="84">
        <v>3682</v>
      </c>
      <c r="G19" s="85">
        <v>32216.32</v>
      </c>
      <c r="H19" s="82">
        <f t="shared" si="1"/>
        <v>0.14123242125141044</v>
      </c>
      <c r="J19" s="86">
        <f t="shared" si="2"/>
        <v>9321</v>
      </c>
      <c r="K19" s="87">
        <f t="shared" si="2"/>
        <v>81511.69</v>
      </c>
      <c r="L19" s="88">
        <f t="shared" si="3"/>
        <v>0.24007321801536169</v>
      </c>
    </row>
    <row r="20" spans="1:12" x14ac:dyDescent="0.25">
      <c r="A20" s="79" t="s">
        <v>16</v>
      </c>
      <c r="B20" s="89">
        <v>3</v>
      </c>
      <c r="C20" s="85">
        <v>946.51</v>
      </c>
      <c r="D20" s="82">
        <f t="shared" si="0"/>
        <v>8.4949793093569512E-3</v>
      </c>
      <c r="F20" s="84">
        <v>8</v>
      </c>
      <c r="G20" s="85">
        <v>3927.73</v>
      </c>
      <c r="H20" s="82">
        <f t="shared" si="1"/>
        <v>1.7218689717565579E-2</v>
      </c>
      <c r="J20" s="86">
        <f t="shared" si="2"/>
        <v>11</v>
      </c>
      <c r="K20" s="87">
        <f t="shared" si="2"/>
        <v>4874.24</v>
      </c>
      <c r="L20" s="88">
        <f t="shared" si="3"/>
        <v>1.4355909958181414E-2</v>
      </c>
    </row>
    <row r="21" spans="1:12" x14ac:dyDescent="0.25">
      <c r="A21" s="79" t="s">
        <v>22</v>
      </c>
      <c r="B21" s="89">
        <v>0</v>
      </c>
      <c r="C21" s="85">
        <v>0</v>
      </c>
      <c r="D21" s="82">
        <f t="shared" si="0"/>
        <v>0</v>
      </c>
      <c r="F21" s="84">
        <v>49</v>
      </c>
      <c r="G21" s="85">
        <v>23004.73</v>
      </c>
      <c r="H21" s="82">
        <f t="shared" si="1"/>
        <v>0.10084993314366629</v>
      </c>
      <c r="J21" s="86">
        <f t="shared" si="2"/>
        <v>49</v>
      </c>
      <c r="K21" s="87">
        <f t="shared" si="2"/>
        <v>23004.73</v>
      </c>
      <c r="L21" s="88">
        <f t="shared" si="3"/>
        <v>6.7754938717066615E-2</v>
      </c>
    </row>
    <row r="22" spans="1:12" ht="13.8" customHeight="1" x14ac:dyDescent="0.25">
      <c r="A22" s="90" t="s">
        <v>28</v>
      </c>
      <c r="B22" s="91">
        <f>SUM(B13:B21)</f>
        <v>6006</v>
      </c>
      <c r="C22" s="91">
        <f>SUM(C13:C21)</f>
        <v>111419.93000000001</v>
      </c>
      <c r="D22" s="92">
        <f>SUM(D13:D21)</f>
        <v>1</v>
      </c>
      <c r="F22" s="91">
        <f>SUM(F13:F21)</f>
        <v>4042</v>
      </c>
      <c r="G22" s="91">
        <f>SUM(G13:G21)</f>
        <v>228108.53000000003</v>
      </c>
      <c r="H22" s="92">
        <f>SUM(H13:H21)</f>
        <v>0.99999999999999978</v>
      </c>
      <c r="J22" s="148">
        <f>SUM(J13:J21)</f>
        <v>10048</v>
      </c>
      <c r="K22" s="148">
        <f>SUM(K13:K21)</f>
        <v>339528.45999999996</v>
      </c>
      <c r="L22" s="149">
        <f>SUM(L13:L21)</f>
        <v>1</v>
      </c>
    </row>
    <row r="23" spans="1:12" s="94" customFormat="1" ht="18" customHeight="1" x14ac:dyDescent="0.25">
      <c r="A23" s="93"/>
      <c r="B23" s="95"/>
      <c r="C23" s="96"/>
      <c r="D23" s="97"/>
    </row>
    <row r="24" spans="1:12" ht="17.399999999999999" x14ac:dyDescent="0.25">
      <c r="A24" s="313" t="s">
        <v>96</v>
      </c>
      <c r="B24" s="313"/>
      <c r="C24" s="313"/>
      <c r="D24" s="313"/>
    </row>
    <row r="25" spans="1:12" ht="6" customHeight="1" x14ac:dyDescent="0.3">
      <c r="A25" s="75"/>
    </row>
    <row r="26" spans="1:12" ht="15.6" x14ac:dyDescent="0.3">
      <c r="A26" s="75"/>
      <c r="B26" s="314" t="s">
        <v>85</v>
      </c>
      <c r="C26" s="315"/>
      <c r="D26" s="316"/>
      <c r="F26" s="314" t="s">
        <v>84</v>
      </c>
      <c r="G26" s="315"/>
      <c r="H26" s="316"/>
      <c r="J26" s="308" t="s">
        <v>98</v>
      </c>
      <c r="K26" s="309"/>
      <c r="L26" s="310"/>
    </row>
    <row r="27" spans="1:12" ht="41.4" x14ac:dyDescent="0.25">
      <c r="A27" s="83" t="s">
        <v>27</v>
      </c>
      <c r="B27" s="215" t="s">
        <v>67</v>
      </c>
      <c r="C27" s="216" t="s">
        <v>68</v>
      </c>
      <c r="D27" s="216" t="s">
        <v>69</v>
      </c>
      <c r="F27" s="77" t="s">
        <v>67</v>
      </c>
      <c r="G27" s="78" t="s">
        <v>68</v>
      </c>
      <c r="H27" s="78" t="s">
        <v>69</v>
      </c>
      <c r="J27" s="77" t="s">
        <v>67</v>
      </c>
      <c r="K27" s="78" t="s">
        <v>68</v>
      </c>
      <c r="L27" s="78" t="s">
        <v>69</v>
      </c>
    </row>
    <row r="28" spans="1:12" x14ac:dyDescent="0.25">
      <c r="A28" s="79" t="s">
        <v>19</v>
      </c>
      <c r="B28" s="207">
        <v>2</v>
      </c>
      <c r="C28" s="81">
        <v>3180.46</v>
      </c>
      <c r="D28" s="82">
        <f>C28/$C$31</f>
        <v>0.61393389776197482</v>
      </c>
      <c r="F28" s="207">
        <v>30</v>
      </c>
      <c r="G28" s="81">
        <v>50448.31</v>
      </c>
      <c r="H28" s="82">
        <f>G28/$G$31</f>
        <v>0.70286096986081348</v>
      </c>
      <c r="J28" s="207">
        <f>SUM(B28+F28)</f>
        <v>32</v>
      </c>
      <c r="K28" s="81">
        <f>SUM(C28+G28)</f>
        <v>53628.77</v>
      </c>
      <c r="L28" s="82">
        <f>K28/$K$31</f>
        <v>0.69687466052082669</v>
      </c>
    </row>
    <row r="29" spans="1:12" x14ac:dyDescent="0.25">
      <c r="A29" s="79" t="s">
        <v>18</v>
      </c>
      <c r="B29" s="84">
        <v>1</v>
      </c>
      <c r="C29" s="85">
        <v>2000</v>
      </c>
      <c r="D29" s="82">
        <f t="shared" ref="D29:D30" si="4">C29/$C$31</f>
        <v>0.38606610223802518</v>
      </c>
      <c r="F29" s="84">
        <v>2</v>
      </c>
      <c r="G29" s="85">
        <v>6753.57</v>
      </c>
      <c r="H29" s="82">
        <f t="shared" ref="H29:H30" si="5">G29/$G$31</f>
        <v>9.409276069352758E-2</v>
      </c>
      <c r="J29" s="207">
        <f t="shared" ref="J29:J30" si="6">SUM(B29+F29)</f>
        <v>3</v>
      </c>
      <c r="K29" s="81">
        <f t="shared" ref="K29:K30" si="7">SUM(C29+G29)</f>
        <v>8753.57</v>
      </c>
      <c r="L29" s="82">
        <f t="shared" ref="L29:L30" si="8">K29/$K$31</f>
        <v>0.11374754860302209</v>
      </c>
    </row>
    <row r="30" spans="1:12" x14ac:dyDescent="0.25">
      <c r="A30" s="79" t="s">
        <v>10</v>
      </c>
      <c r="B30" s="84">
        <v>0</v>
      </c>
      <c r="C30" s="85">
        <v>0</v>
      </c>
      <c r="D30" s="82">
        <f t="shared" si="4"/>
        <v>0</v>
      </c>
      <c r="F30" s="84">
        <v>10</v>
      </c>
      <c r="G30" s="85">
        <v>14573.78</v>
      </c>
      <c r="H30" s="82">
        <f t="shared" si="5"/>
        <v>0.20304626944565887</v>
      </c>
      <c r="J30" s="207">
        <f t="shared" si="6"/>
        <v>10</v>
      </c>
      <c r="K30" s="81">
        <f t="shared" si="7"/>
        <v>14573.78</v>
      </c>
      <c r="L30" s="82">
        <f t="shared" si="8"/>
        <v>0.18937779087615125</v>
      </c>
    </row>
    <row r="31" spans="1:12" ht="13.8" customHeight="1" x14ac:dyDescent="0.25">
      <c r="A31" s="90" t="s">
        <v>28</v>
      </c>
      <c r="B31" s="91">
        <f>SUM(B28:B30)</f>
        <v>3</v>
      </c>
      <c r="C31" s="91">
        <f>SUM(C28:C30)</f>
        <v>5180.46</v>
      </c>
      <c r="D31" s="92">
        <f>SUM(D28:D30)</f>
        <v>1</v>
      </c>
      <c r="F31" s="91">
        <f>SUM(F28:F30)</f>
        <v>42</v>
      </c>
      <c r="G31" s="91">
        <f>SUM(G28:G30)</f>
        <v>71775.66</v>
      </c>
      <c r="H31" s="92">
        <f>SUM(H28:H30)</f>
        <v>0.99999999999999989</v>
      </c>
      <c r="J31" s="148">
        <f>SUM(J28:J30)</f>
        <v>45</v>
      </c>
      <c r="K31" s="148">
        <f>SUM(K28:K30)</f>
        <v>76956.12</v>
      </c>
      <c r="L31" s="149">
        <f>SUM(L28:L30)</f>
        <v>1</v>
      </c>
    </row>
    <row r="32" spans="1:12" s="132" customFormat="1" ht="18.600000000000001" customHeight="1" x14ac:dyDescent="0.25">
      <c r="A32" s="190"/>
      <c r="B32" s="189"/>
      <c r="C32" s="189"/>
      <c r="D32" s="188"/>
      <c r="F32" s="189"/>
      <c r="G32" s="189"/>
      <c r="H32" s="188"/>
      <c r="J32" s="189"/>
      <c r="K32" s="189"/>
      <c r="L32" s="188"/>
    </row>
    <row r="33" spans="1:12" ht="18.600000000000001" customHeight="1" x14ac:dyDescent="0.25">
      <c r="A33" s="194" t="s">
        <v>30</v>
      </c>
      <c r="B33" s="192"/>
      <c r="C33" s="192"/>
      <c r="D33" s="192"/>
      <c r="F33" s="312" t="str">
        <f>'Pipeline - Solar Summary'!F1</f>
        <v xml:space="preserve">Previously Reported in SRP through 06/30/2020                                    </v>
      </c>
      <c r="G33" s="312"/>
      <c r="H33" s="312"/>
      <c r="I33" s="126"/>
      <c r="J33" s="306" t="s">
        <v>82</v>
      </c>
      <c r="K33" s="306"/>
      <c r="L33" s="130"/>
    </row>
    <row r="34" spans="1:12" ht="6" customHeight="1" x14ac:dyDescent="0.3">
      <c r="A34" s="75"/>
      <c r="F34" s="312"/>
      <c r="G34" s="312"/>
      <c r="H34" s="312"/>
      <c r="J34" s="306"/>
      <c r="K34" s="306"/>
    </row>
    <row r="35" spans="1:12" ht="17.399999999999999" x14ac:dyDescent="0.25">
      <c r="B35" s="303" t="s">
        <v>85</v>
      </c>
      <c r="C35" s="303"/>
      <c r="D35" s="303"/>
      <c r="E35" s="98"/>
      <c r="F35" s="305"/>
      <c r="G35" s="305"/>
      <c r="H35" s="305"/>
      <c r="I35" s="126"/>
      <c r="J35" s="302"/>
      <c r="K35" s="302"/>
      <c r="L35" s="131"/>
    </row>
    <row r="36" spans="1:12" ht="27.6" customHeight="1" x14ac:dyDescent="0.25">
      <c r="A36" s="99" t="s">
        <v>72</v>
      </c>
      <c r="B36" s="100" t="s">
        <v>4</v>
      </c>
      <c r="C36" s="101" t="s">
        <v>68</v>
      </c>
      <c r="D36" s="101" t="s">
        <v>69</v>
      </c>
      <c r="F36" s="102" t="s">
        <v>50</v>
      </c>
      <c r="G36" s="311" t="s">
        <v>5</v>
      </c>
      <c r="H36" s="311"/>
      <c r="I36" s="127"/>
      <c r="J36" s="50" t="s">
        <v>50</v>
      </c>
      <c r="K36" s="50" t="s">
        <v>5</v>
      </c>
    </row>
    <row r="37" spans="1:12" ht="15" x14ac:dyDescent="0.3">
      <c r="A37" s="103" t="s">
        <v>6</v>
      </c>
      <c r="B37" s="104">
        <v>0</v>
      </c>
      <c r="C37" s="104">
        <v>0</v>
      </c>
      <c r="D37" s="105">
        <f>C37/$C$41</f>
        <v>0</v>
      </c>
      <c r="F37" s="227">
        <v>0</v>
      </c>
      <c r="G37" s="321">
        <v>0</v>
      </c>
      <c r="H37" s="322"/>
      <c r="I37" s="128"/>
      <c r="J37" s="143">
        <f t="shared" ref="J37:K40" si="9">B37-F37</f>
        <v>0</v>
      </c>
      <c r="K37" s="144">
        <f t="shared" si="9"/>
        <v>0</v>
      </c>
    </row>
    <row r="38" spans="1:12" ht="15" x14ac:dyDescent="0.3">
      <c r="A38" s="103" t="s">
        <v>73</v>
      </c>
      <c r="B38" s="104">
        <v>3</v>
      </c>
      <c r="C38" s="104">
        <v>17623.96</v>
      </c>
      <c r="D38" s="105">
        <f>C38/$C$41</f>
        <v>0.24259033771393601</v>
      </c>
      <c r="F38" s="227">
        <v>3</v>
      </c>
      <c r="G38" s="321">
        <v>17623.96</v>
      </c>
      <c r="H38" s="322"/>
      <c r="I38" s="128"/>
      <c r="J38" s="143">
        <f t="shared" si="9"/>
        <v>0</v>
      </c>
      <c r="K38" s="144">
        <f t="shared" si="9"/>
        <v>0</v>
      </c>
    </row>
    <row r="39" spans="1:12" ht="15" x14ac:dyDescent="0.3">
      <c r="A39" s="103" t="s">
        <v>7</v>
      </c>
      <c r="B39" s="104">
        <v>0</v>
      </c>
      <c r="C39" s="104">
        <v>0</v>
      </c>
      <c r="D39" s="105">
        <f>C39/$C$41</f>
        <v>0</v>
      </c>
      <c r="F39" s="227">
        <v>0</v>
      </c>
      <c r="G39" s="321">
        <v>0</v>
      </c>
      <c r="H39" s="322"/>
      <c r="I39" s="128"/>
      <c r="J39" s="143">
        <f t="shared" si="9"/>
        <v>0</v>
      </c>
      <c r="K39" s="144">
        <f t="shared" si="9"/>
        <v>0</v>
      </c>
    </row>
    <row r="40" spans="1:12" ht="15" x14ac:dyDescent="0.3">
      <c r="A40" s="107" t="s">
        <v>8</v>
      </c>
      <c r="B40" s="108">
        <v>9</v>
      </c>
      <c r="C40" s="108">
        <v>55025.1</v>
      </c>
      <c r="D40" s="105">
        <f>C40/$C$41</f>
        <v>0.75740966228606399</v>
      </c>
      <c r="F40" s="227">
        <v>10</v>
      </c>
      <c r="G40" s="321">
        <v>43144.01</v>
      </c>
      <c r="H40" s="322"/>
      <c r="I40" s="128"/>
      <c r="J40" s="143">
        <f t="shared" si="9"/>
        <v>-1</v>
      </c>
      <c r="K40" s="177">
        <f t="shared" si="9"/>
        <v>11881.089999999997</v>
      </c>
      <c r="L40" s="110"/>
    </row>
    <row r="41" spans="1:12" x14ac:dyDescent="0.25">
      <c r="A41" s="101" t="s">
        <v>9</v>
      </c>
      <c r="B41" s="111">
        <f>SUM(B37:B40)</f>
        <v>12</v>
      </c>
      <c r="C41" s="111">
        <f>SUM(C37:C40)</f>
        <v>72649.06</v>
      </c>
      <c r="D41" s="112">
        <f>SUM(D37:D40)</f>
        <v>1</v>
      </c>
      <c r="F41" s="113">
        <f>SUM(F37:F40)</f>
        <v>13</v>
      </c>
      <c r="G41" s="307">
        <f>SUM(G37:G40)</f>
        <v>60767.97</v>
      </c>
      <c r="H41" s="307"/>
      <c r="I41" s="129"/>
      <c r="J41" s="51">
        <f>SUM(J37:J40)</f>
        <v>-1</v>
      </c>
      <c r="K41" s="176">
        <f>SUM(K37:K40)</f>
        <v>11881.089999999997</v>
      </c>
      <c r="L41" s="110"/>
    </row>
    <row r="42" spans="1:12" s="132" customFormat="1" ht="4.2" customHeight="1" x14ac:dyDescent="0.25">
      <c r="A42" s="136"/>
      <c r="B42" s="137"/>
      <c r="C42" s="137"/>
      <c r="D42" s="138"/>
      <c r="F42" s="139"/>
      <c r="G42" s="129"/>
      <c r="H42" s="129"/>
      <c r="I42" s="129"/>
      <c r="J42" s="129"/>
      <c r="K42" s="134"/>
      <c r="L42" s="140"/>
    </row>
    <row r="43" spans="1:12" s="27" customFormat="1" ht="15.6" x14ac:dyDescent="0.3">
      <c r="A43" s="222" t="s">
        <v>123</v>
      </c>
      <c r="B43" s="141"/>
      <c r="C43" s="141"/>
      <c r="D43" s="141"/>
      <c r="E43" s="142"/>
      <c r="F43" s="142"/>
      <c r="G43" s="65"/>
      <c r="H43" s="59"/>
      <c r="I43" s="61"/>
      <c r="J43" s="61"/>
      <c r="K43" s="61"/>
      <c r="L43" s="60"/>
    </row>
    <row r="44" spans="1:12" s="27" customFormat="1" ht="5.4" customHeight="1" x14ac:dyDescent="0.3">
      <c r="A44" s="62"/>
      <c r="B44" s="62"/>
      <c r="C44" s="62"/>
      <c r="D44" s="58"/>
      <c r="E44" s="59"/>
      <c r="F44" s="59"/>
      <c r="G44" s="59"/>
      <c r="H44" s="59"/>
      <c r="I44" s="61"/>
      <c r="J44" s="61"/>
      <c r="K44" s="61"/>
      <c r="L44" s="60"/>
    </row>
    <row r="45" spans="1:12" s="27" customFormat="1" ht="15.6" x14ac:dyDescent="0.3">
      <c r="A45" s="197" t="s">
        <v>52</v>
      </c>
      <c r="B45" s="198" t="s">
        <v>53</v>
      </c>
      <c r="C45" s="199" t="s">
        <v>55</v>
      </c>
      <c r="D45" s="61"/>
      <c r="E45" s="57"/>
      <c r="F45" s="57"/>
      <c r="G45" s="57"/>
      <c r="H45" s="57"/>
      <c r="I45" s="61"/>
      <c r="J45" s="61"/>
      <c r="K45" s="60"/>
      <c r="L45" s="60"/>
    </row>
    <row r="46" spans="1:12" s="27" customFormat="1" ht="15.6" x14ac:dyDescent="0.3">
      <c r="A46" s="220" t="s">
        <v>119</v>
      </c>
      <c r="B46" s="211" t="s">
        <v>54</v>
      </c>
      <c r="C46" s="225">
        <v>2292.5</v>
      </c>
      <c r="D46" s="57"/>
      <c r="E46" s="57"/>
      <c r="F46" s="57"/>
      <c r="G46" s="229"/>
      <c r="H46" s="57"/>
      <c r="I46" s="61"/>
      <c r="J46" s="230"/>
      <c r="K46" s="60"/>
      <c r="L46" s="60"/>
    </row>
    <row r="47" spans="1:12" s="27" customFormat="1" ht="15.6" x14ac:dyDescent="0.3">
      <c r="A47" s="220" t="s">
        <v>122</v>
      </c>
      <c r="B47" s="211" t="s">
        <v>54</v>
      </c>
      <c r="C47" s="225">
        <v>3379.48</v>
      </c>
      <c r="D47" s="234"/>
      <c r="E47" s="234"/>
      <c r="F47" s="234"/>
      <c r="G47" s="234"/>
      <c r="H47" s="234"/>
      <c r="I47" s="66"/>
      <c r="J47" s="234"/>
      <c r="K47" s="60"/>
      <c r="L47" s="60"/>
    </row>
    <row r="48" spans="1:12" s="27" customFormat="1" ht="15.6" x14ac:dyDescent="0.3">
      <c r="A48" s="220" t="s">
        <v>120</v>
      </c>
      <c r="B48" s="211" t="s">
        <v>54</v>
      </c>
      <c r="C48" s="225">
        <v>3986.85</v>
      </c>
      <c r="D48" s="234"/>
      <c r="E48" s="234"/>
      <c r="F48" s="234"/>
      <c r="G48" s="234"/>
      <c r="H48" s="234"/>
      <c r="I48" s="66"/>
      <c r="J48" s="234"/>
      <c r="K48" s="60"/>
      <c r="L48" s="60"/>
    </row>
    <row r="49" spans="1:12" s="27" customFormat="1" ht="15.6" x14ac:dyDescent="0.3">
      <c r="A49" s="220" t="s">
        <v>121</v>
      </c>
      <c r="B49" s="211" t="s">
        <v>54</v>
      </c>
      <c r="C49" s="225">
        <v>4199.8999999999996</v>
      </c>
      <c r="D49" s="234"/>
      <c r="E49" s="234"/>
      <c r="F49" s="234"/>
      <c r="G49" s="226"/>
      <c r="H49" s="234"/>
      <c r="I49" s="66"/>
      <c r="J49" s="234"/>
      <c r="K49" s="60"/>
      <c r="L49" s="60"/>
    </row>
    <row r="50" spans="1:12" s="27" customFormat="1" ht="9.6" customHeight="1" x14ac:dyDescent="0.3">
      <c r="A50" s="217"/>
      <c r="B50" s="218"/>
      <c r="C50" s="219"/>
      <c r="D50" s="196"/>
      <c r="E50" s="196"/>
      <c r="F50" s="196"/>
      <c r="G50" s="226"/>
      <c r="H50" s="196"/>
      <c r="I50" s="66"/>
      <c r="J50" s="231"/>
      <c r="K50" s="60"/>
      <c r="L50" s="60"/>
    </row>
    <row r="51" spans="1:12" s="27" customFormat="1" ht="15.6" x14ac:dyDescent="0.3">
      <c r="A51" s="222" t="s">
        <v>118</v>
      </c>
      <c r="B51" s="218"/>
      <c r="C51" s="219"/>
      <c r="D51" s="196"/>
      <c r="E51" s="196"/>
      <c r="F51" s="196"/>
      <c r="G51" s="233"/>
      <c r="H51" s="196"/>
      <c r="I51" s="66"/>
      <c r="J51" s="232"/>
      <c r="K51" s="60"/>
      <c r="L51" s="60"/>
    </row>
    <row r="52" spans="1:12" s="27" customFormat="1" ht="5.4" customHeight="1" x14ac:dyDescent="0.3">
      <c r="A52" s="62"/>
      <c r="B52" s="62"/>
      <c r="C52" s="228"/>
      <c r="D52" s="58"/>
      <c r="E52" s="65"/>
      <c r="F52" s="65"/>
      <c r="G52" s="65"/>
      <c r="H52" s="65"/>
      <c r="I52" s="66"/>
      <c r="J52" s="66"/>
      <c r="K52" s="66"/>
      <c r="L52" s="60"/>
    </row>
    <row r="53" spans="1:12" s="27" customFormat="1" ht="15.6" x14ac:dyDescent="0.3">
      <c r="A53" s="224" t="s">
        <v>52</v>
      </c>
      <c r="B53" s="223" t="s">
        <v>53</v>
      </c>
      <c r="C53" s="221" t="s">
        <v>55</v>
      </c>
      <c r="D53" s="196"/>
      <c r="E53" s="196"/>
      <c r="F53" s="196"/>
      <c r="G53" s="196"/>
      <c r="H53" s="196"/>
      <c r="I53" s="66"/>
      <c r="J53" s="60"/>
      <c r="K53" s="60"/>
      <c r="L53" s="60"/>
    </row>
    <row r="54" spans="1:12" s="27" customFormat="1" ht="15.6" x14ac:dyDescent="0.3">
      <c r="A54" s="220" t="s">
        <v>115</v>
      </c>
      <c r="B54" s="211" t="s">
        <v>54</v>
      </c>
      <c r="C54" s="225">
        <v>5809.86</v>
      </c>
      <c r="D54" s="196"/>
      <c r="E54" s="196"/>
      <c r="F54" s="196"/>
      <c r="G54" s="196"/>
      <c r="H54" s="196"/>
      <c r="I54" s="66"/>
      <c r="J54" s="60"/>
      <c r="K54" s="60"/>
      <c r="L54" s="60"/>
    </row>
    <row r="55" spans="1:12" s="27" customFormat="1" ht="15.6" x14ac:dyDescent="0.3">
      <c r="A55" s="220" t="s">
        <v>116</v>
      </c>
      <c r="B55" s="211" t="s">
        <v>54</v>
      </c>
      <c r="C55" s="225">
        <v>8659.98</v>
      </c>
      <c r="D55" s="196"/>
      <c r="E55" s="196"/>
      <c r="F55" s="196"/>
      <c r="G55" s="196"/>
      <c r="H55" s="196"/>
      <c r="I55" s="66"/>
      <c r="J55" s="60"/>
      <c r="K55" s="60"/>
      <c r="L55" s="60"/>
    </row>
    <row r="56" spans="1:12" s="27" customFormat="1" ht="15.6" x14ac:dyDescent="0.3">
      <c r="A56" s="220" t="s">
        <v>117</v>
      </c>
      <c r="B56" s="211" t="s">
        <v>54</v>
      </c>
      <c r="C56" s="225">
        <v>11269.98</v>
      </c>
      <c r="D56" s="196"/>
      <c r="E56" s="196"/>
      <c r="F56" s="196"/>
      <c r="G56" s="196"/>
      <c r="H56" s="196"/>
      <c r="I56" s="66"/>
      <c r="J56" s="60"/>
      <c r="K56" s="60"/>
      <c r="L56" s="60"/>
    </row>
    <row r="57" spans="1:12" s="132" customFormat="1" ht="21" customHeight="1" x14ac:dyDescent="0.25">
      <c r="A57" s="136"/>
      <c r="B57" s="137"/>
      <c r="C57" s="137"/>
      <c r="D57" s="138"/>
      <c r="F57" s="304" t="str">
        <f>'Pipeline - Solar Summary'!N1</f>
        <v xml:space="preserve">Previously Reported in TI through 06/30/2020                                    </v>
      </c>
      <c r="G57" s="304"/>
      <c r="H57" s="304"/>
      <c r="I57" s="129"/>
      <c r="J57" s="301" t="s">
        <v>83</v>
      </c>
      <c r="K57" s="301"/>
      <c r="L57" s="140"/>
    </row>
    <row r="58" spans="1:12" ht="17.399999999999999" customHeight="1" x14ac:dyDescent="0.25">
      <c r="A58" s="203"/>
      <c r="B58" s="303" t="s">
        <v>84</v>
      </c>
      <c r="C58" s="303"/>
      <c r="D58" s="303"/>
      <c r="E58" s="98"/>
      <c r="F58" s="305"/>
      <c r="G58" s="305"/>
      <c r="H58" s="305"/>
      <c r="I58" s="135"/>
      <c r="J58" s="302"/>
      <c r="K58" s="302"/>
    </row>
    <row r="59" spans="1:12" ht="27.6" x14ac:dyDescent="0.25">
      <c r="A59" s="99" t="s">
        <v>72</v>
      </c>
      <c r="B59" s="100" t="s">
        <v>4</v>
      </c>
      <c r="C59" s="101" t="s">
        <v>68</v>
      </c>
      <c r="D59" s="101" t="s">
        <v>69</v>
      </c>
      <c r="F59" s="102" t="s">
        <v>50</v>
      </c>
      <c r="G59" s="317" t="s">
        <v>5</v>
      </c>
      <c r="H59" s="317"/>
      <c r="I59" s="133"/>
      <c r="J59" s="50" t="s">
        <v>50</v>
      </c>
      <c r="K59" s="146" t="s">
        <v>5</v>
      </c>
    </row>
    <row r="60" spans="1:12" ht="14.4" x14ac:dyDescent="0.3">
      <c r="A60" s="103" t="s">
        <v>73</v>
      </c>
      <c r="B60" s="104">
        <v>0</v>
      </c>
      <c r="C60" s="104">
        <v>0</v>
      </c>
      <c r="D60" s="105">
        <f>C60/$C$41</f>
        <v>0</v>
      </c>
      <c r="F60" s="106">
        <v>0</v>
      </c>
      <c r="G60" s="318">
        <v>0</v>
      </c>
      <c r="H60" s="318"/>
      <c r="I60" s="133"/>
      <c r="J60" s="143">
        <f>B60-F60</f>
        <v>0</v>
      </c>
      <c r="K60" s="144">
        <f>C60-G60</f>
        <v>0</v>
      </c>
    </row>
    <row r="61" spans="1:12" ht="14.4" x14ac:dyDescent="0.3">
      <c r="A61" s="107" t="s">
        <v>8</v>
      </c>
      <c r="B61" s="208">
        <v>5</v>
      </c>
      <c r="C61" s="208">
        <v>41858.65</v>
      </c>
      <c r="D61" s="105">
        <f>C61/$C$41</f>
        <v>0.57617607165185625</v>
      </c>
      <c r="F61" s="109">
        <v>1</v>
      </c>
      <c r="G61" s="334">
        <v>27999.919999999998</v>
      </c>
      <c r="H61" s="334"/>
      <c r="I61" s="133"/>
      <c r="J61" s="143">
        <f>B61-F61</f>
        <v>4</v>
      </c>
      <c r="K61" s="144">
        <f>C61-G61</f>
        <v>13858.730000000003</v>
      </c>
    </row>
    <row r="62" spans="1:12" x14ac:dyDescent="0.25">
      <c r="A62" s="101" t="s">
        <v>9</v>
      </c>
      <c r="B62" s="111">
        <f>SUM(B60:B61)</f>
        <v>5</v>
      </c>
      <c r="C62" s="111">
        <f>SUM(C60:C61)</f>
        <v>41858.65</v>
      </c>
      <c r="D62" s="112">
        <f>SUM(D60:D61)</f>
        <v>0.57617607165185625</v>
      </c>
      <c r="F62" s="113">
        <f>SUM(F60:F61)</f>
        <v>1</v>
      </c>
      <c r="G62" s="319">
        <f>SUM(G60:G61)</f>
        <v>27999.919999999998</v>
      </c>
      <c r="H62" s="319"/>
      <c r="I62" s="133"/>
      <c r="J62" s="147">
        <f>SUM(J60:J61)</f>
        <v>4</v>
      </c>
      <c r="K62" s="145">
        <f>SUM(K60:K61)</f>
        <v>13858.730000000003</v>
      </c>
    </row>
    <row r="63" spans="1:12" ht="3.6" customHeight="1" x14ac:dyDescent="0.25"/>
    <row r="64" spans="1:12" ht="15.6" x14ac:dyDescent="0.3">
      <c r="A64" s="141" t="s">
        <v>124</v>
      </c>
    </row>
    <row r="65" spans="1:12" s="27" customFormat="1" ht="5.4" customHeight="1" x14ac:dyDescent="0.3">
      <c r="A65" s="62"/>
      <c r="B65" s="62"/>
      <c r="C65" s="62"/>
      <c r="D65" s="58"/>
      <c r="E65" s="65"/>
      <c r="F65" s="65"/>
      <c r="G65" s="65"/>
      <c r="H65" s="65"/>
      <c r="I65" s="66"/>
      <c r="J65" s="66"/>
      <c r="K65" s="66"/>
      <c r="L65" s="60"/>
    </row>
    <row r="66" spans="1:12" ht="15.6" x14ac:dyDescent="0.3">
      <c r="A66" s="197" t="s">
        <v>104</v>
      </c>
      <c r="B66" s="198" t="s">
        <v>53</v>
      </c>
      <c r="C66" s="199" t="s">
        <v>55</v>
      </c>
    </row>
    <row r="67" spans="1:12" x14ac:dyDescent="0.25">
      <c r="A67" s="220" t="s">
        <v>119</v>
      </c>
      <c r="B67" s="211" t="s">
        <v>54</v>
      </c>
      <c r="C67" s="225">
        <v>2292.5</v>
      </c>
    </row>
    <row r="68" spans="1:12" x14ac:dyDescent="0.25">
      <c r="A68" s="220" t="s">
        <v>122</v>
      </c>
      <c r="B68" s="211" t="s">
        <v>54</v>
      </c>
      <c r="C68" s="225">
        <v>3379.48</v>
      </c>
    </row>
    <row r="69" spans="1:12" x14ac:dyDescent="0.25">
      <c r="A69" s="220" t="s">
        <v>120</v>
      </c>
      <c r="B69" s="211" t="s">
        <v>54</v>
      </c>
      <c r="C69" s="225">
        <v>3986.85</v>
      </c>
    </row>
    <row r="70" spans="1:12" x14ac:dyDescent="0.25">
      <c r="A70" s="220" t="s">
        <v>121</v>
      </c>
      <c r="B70" s="211" t="s">
        <v>54</v>
      </c>
      <c r="C70" s="225">
        <v>4199.8999999999996</v>
      </c>
    </row>
  </sheetData>
  <mergeCells count="24">
    <mergeCell ref="G59:H59"/>
    <mergeCell ref="G60:H60"/>
    <mergeCell ref="G61:H61"/>
    <mergeCell ref="G62:H62"/>
    <mergeCell ref="A9:D9"/>
    <mergeCell ref="B11:D11"/>
    <mergeCell ref="F11:H11"/>
    <mergeCell ref="F26:H26"/>
    <mergeCell ref="G37:H37"/>
    <mergeCell ref="G38:H38"/>
    <mergeCell ref="G39:H39"/>
    <mergeCell ref="G40:H40"/>
    <mergeCell ref="J11:L11"/>
    <mergeCell ref="G36:H36"/>
    <mergeCell ref="F33:H35"/>
    <mergeCell ref="A24:D24"/>
    <mergeCell ref="B26:D26"/>
    <mergeCell ref="J26:L26"/>
    <mergeCell ref="J57:K58"/>
    <mergeCell ref="B35:D35"/>
    <mergeCell ref="B58:D58"/>
    <mergeCell ref="F57:H58"/>
    <mergeCell ref="J33:K35"/>
    <mergeCell ref="G41:H41"/>
  </mergeCells>
  <pageMargins left="0.25" right="0.25" top="0.75" bottom="0.75" header="0.3" footer="0.3"/>
  <pageSetup scale="73" fitToHeight="0" orientation="landscape" horizontalDpi="4294967293" verticalDpi="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M16"/>
  <sheetViews>
    <sheetView showGridLines="0" workbookViewId="0"/>
  </sheetViews>
  <sheetFormatPr defaultRowHeight="14.4" x14ac:dyDescent="0.3"/>
  <cols>
    <col min="1" max="1" width="45.21875" style="64" customWidth="1"/>
    <col min="2" max="2" width="12.109375" style="64" customWidth="1"/>
    <col min="3" max="3" width="15.5546875" style="64" customWidth="1"/>
    <col min="4" max="4" width="17.5546875" style="64" customWidth="1"/>
    <col min="5" max="5" width="17.109375" style="64" customWidth="1"/>
    <col min="6" max="11" width="8.88671875" style="64"/>
    <col min="12" max="12" width="25" style="64" bestFit="1" customWidth="1"/>
    <col min="13" max="13" width="12.109375" style="64" customWidth="1"/>
    <col min="14" max="14" width="11.6640625" style="64" customWidth="1"/>
    <col min="15" max="15" width="17.21875" style="64" customWidth="1"/>
    <col min="16" max="16" width="17" style="64" customWidth="1"/>
    <col min="17" max="16384" width="8.88671875" style="64"/>
  </cols>
  <sheetData>
    <row r="1" spans="1:13" ht="17.399999999999999" x14ac:dyDescent="0.3">
      <c r="A1" s="200" t="s">
        <v>105</v>
      </c>
      <c r="B1" s="202"/>
      <c r="C1" s="202"/>
      <c r="D1" s="202"/>
      <c r="E1" s="202"/>
      <c r="F1" s="202"/>
      <c r="G1" s="202"/>
      <c r="H1" s="202"/>
      <c r="I1" s="202"/>
      <c r="J1" s="202"/>
    </row>
    <row r="2" spans="1:13" ht="21" x14ac:dyDescent="0.4">
      <c r="A2" s="178" t="str">
        <f>'Pipeline - Solar Summary'!A2</f>
        <v>as of 07/31/2020</v>
      </c>
      <c r="B2" s="179"/>
      <c r="C2" s="179"/>
      <c r="D2" s="179"/>
      <c r="E2" s="179"/>
      <c r="F2" s="179"/>
      <c r="G2" s="179"/>
      <c r="H2" s="179"/>
      <c r="I2" s="179"/>
      <c r="J2" s="179"/>
    </row>
    <row r="4" spans="1:13" ht="27.6" x14ac:dyDescent="0.3">
      <c r="A4" s="117" t="s">
        <v>75</v>
      </c>
      <c r="B4" s="118" t="s">
        <v>76</v>
      </c>
      <c r="C4" s="77" t="s">
        <v>67</v>
      </c>
      <c r="D4" s="78" t="s">
        <v>68</v>
      </c>
      <c r="E4" s="78" t="s">
        <v>69</v>
      </c>
    </row>
    <row r="5" spans="1:13" ht="28.8" customHeight="1" x14ac:dyDescent="0.3">
      <c r="A5" s="119" t="s">
        <v>77</v>
      </c>
      <c r="B5" s="118">
        <v>1</v>
      </c>
      <c r="C5" s="213">
        <v>5</v>
      </c>
      <c r="D5" s="213">
        <v>41858.65</v>
      </c>
      <c r="E5" s="120">
        <f>D5/D13</f>
        <v>0.12248581418706533</v>
      </c>
    </row>
    <row r="6" spans="1:13" ht="32.4" customHeight="1" x14ac:dyDescent="0.3">
      <c r="A6" s="119" t="s">
        <v>107</v>
      </c>
      <c r="B6" s="118">
        <v>1</v>
      </c>
      <c r="C6" s="206"/>
      <c r="D6" s="206"/>
      <c r="E6" s="120">
        <f>D6/D13</f>
        <v>0</v>
      </c>
      <c r="F6" s="28"/>
      <c r="G6" s="28"/>
      <c r="H6" s="28"/>
      <c r="I6" s="28"/>
      <c r="J6" s="28"/>
      <c r="K6" s="28"/>
    </row>
    <row r="7" spans="1:13" ht="29.4" customHeight="1" x14ac:dyDescent="0.3">
      <c r="A7" s="119" t="s">
        <v>78</v>
      </c>
      <c r="B7" s="118">
        <v>1</v>
      </c>
      <c r="C7" s="214">
        <v>342</v>
      </c>
      <c r="D7" s="212">
        <v>167744.87</v>
      </c>
      <c r="E7" s="120">
        <f>D7/D13</f>
        <v>0.49085116165125797</v>
      </c>
    </row>
    <row r="8" spans="1:13" ht="28.8" customHeight="1" x14ac:dyDescent="0.3">
      <c r="A8" s="119" t="s">
        <v>64</v>
      </c>
      <c r="B8" s="118">
        <v>0.85</v>
      </c>
      <c r="C8" s="214">
        <v>42</v>
      </c>
      <c r="D8" s="212">
        <v>71775.66</v>
      </c>
      <c r="E8" s="120">
        <f>D8/D13</f>
        <v>0.21002827740297353</v>
      </c>
    </row>
    <row r="9" spans="1:13" ht="28.8" customHeight="1" x14ac:dyDescent="0.3">
      <c r="A9" s="119" t="s">
        <v>108</v>
      </c>
      <c r="B9" s="118">
        <v>0.6</v>
      </c>
      <c r="C9" s="204"/>
      <c r="D9" s="205"/>
      <c r="E9" s="120">
        <f>D9/D13</f>
        <v>0</v>
      </c>
    </row>
    <row r="10" spans="1:13" ht="28.8" customHeight="1" x14ac:dyDescent="0.3">
      <c r="A10" s="119" t="s">
        <v>79</v>
      </c>
      <c r="B10" s="118">
        <v>0.6</v>
      </c>
      <c r="C10" s="214">
        <v>47</v>
      </c>
      <c r="D10" s="212">
        <v>781.03</v>
      </c>
      <c r="E10" s="120">
        <f>D10/D13</f>
        <v>2.285431934726123E-3</v>
      </c>
    </row>
    <row r="11" spans="1:13" ht="28.2" customHeight="1" x14ac:dyDescent="0.3">
      <c r="A11" s="119" t="s">
        <v>80</v>
      </c>
      <c r="B11" s="118">
        <v>0.6</v>
      </c>
      <c r="C11" s="214">
        <v>3635</v>
      </c>
      <c r="D11" s="212">
        <v>31435.29</v>
      </c>
      <c r="E11" s="120">
        <f>D11/D13</f>
        <v>9.1985219061209877E-2</v>
      </c>
      <c r="G11" s="335"/>
      <c r="H11" s="335"/>
    </row>
    <row r="12" spans="1:13" ht="30" customHeight="1" x14ac:dyDescent="0.3">
      <c r="A12" s="119" t="s">
        <v>81</v>
      </c>
      <c r="B12" s="118">
        <v>0.6</v>
      </c>
      <c r="C12" s="214">
        <v>18</v>
      </c>
      <c r="D12" s="212">
        <v>28147.34</v>
      </c>
      <c r="E12" s="120">
        <f>D12/D13</f>
        <v>8.2364095762767112E-2</v>
      </c>
      <c r="M12" s="125"/>
    </row>
    <row r="13" spans="1:13" x14ac:dyDescent="0.3">
      <c r="B13" s="121"/>
      <c r="C13" s="122">
        <f>SUM(C5:C12)</f>
        <v>4089</v>
      </c>
      <c r="D13" s="123">
        <f>SUM(D5:D12)</f>
        <v>341742.84</v>
      </c>
      <c r="E13" s="124">
        <f>SUM(E5:E12)</f>
        <v>1</v>
      </c>
      <c r="M13" s="125"/>
    </row>
    <row r="14" spans="1:13" x14ac:dyDescent="0.3">
      <c r="M14" s="125"/>
    </row>
    <row r="15" spans="1:13" x14ac:dyDescent="0.3">
      <c r="M15" s="125"/>
    </row>
    <row r="16" spans="1:13" x14ac:dyDescent="0.3">
      <c r="M16"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9" customWidth="1"/>
    <col min="2" max="2" width="9.109375" style="29"/>
    <col min="3" max="3" width="8.6640625" style="29" customWidth="1"/>
    <col min="4" max="4" width="8.33203125" style="29" bestFit="1" customWidth="1"/>
    <col min="5" max="5" width="19" style="29" customWidth="1"/>
    <col min="6" max="6" width="13" style="29" customWidth="1"/>
    <col min="7" max="7" width="1.33203125" style="171" customWidth="1"/>
    <col min="8" max="8" width="8" style="29" bestFit="1" customWidth="1"/>
    <col min="9" max="9" width="14.88671875" style="29" bestFit="1" customWidth="1"/>
    <col min="10" max="10" width="13" style="29" customWidth="1"/>
    <col min="11" max="11" width="1.33203125" style="171" customWidth="1"/>
    <col min="12" max="12" width="13.77734375" style="29" customWidth="1"/>
    <col min="13" max="13" width="13.33203125" style="29" customWidth="1"/>
    <col min="14" max="14" width="12.33203125" style="29" customWidth="1"/>
    <col min="15" max="16384" width="9.109375" style="29"/>
  </cols>
  <sheetData>
    <row r="1" spans="1:14" ht="17.399999999999999" x14ac:dyDescent="0.25">
      <c r="A1" s="323" t="s">
        <v>97</v>
      </c>
      <c r="B1" s="323"/>
      <c r="C1" s="323"/>
      <c r="D1" s="323"/>
      <c r="E1" s="323"/>
      <c r="F1" s="323"/>
      <c r="G1" s="323"/>
      <c r="H1" s="323"/>
      <c r="I1" s="323"/>
      <c r="J1" s="323"/>
      <c r="K1" s="156"/>
      <c r="L1" s="55"/>
      <c r="M1" s="55"/>
      <c r="N1" s="155"/>
    </row>
    <row r="2" spans="1:14" ht="17.399999999999999" x14ac:dyDescent="0.25">
      <c r="A2" s="201" t="str">
        <f>'Pipeline - Solar Summary'!A2</f>
        <v>as of 07/31/2020</v>
      </c>
      <c r="B2" s="56"/>
      <c r="C2" s="56"/>
      <c r="D2" s="56"/>
      <c r="E2" s="56"/>
      <c r="F2" s="56"/>
      <c r="G2" s="157"/>
      <c r="H2" s="56"/>
      <c r="I2" s="56"/>
      <c r="J2" s="56"/>
      <c r="K2" s="157"/>
      <c r="L2" s="56"/>
      <c r="M2" s="56"/>
      <c r="N2" s="56"/>
    </row>
    <row r="3" spans="1:14" ht="17.399999999999999" x14ac:dyDescent="0.25">
      <c r="A3" s="201"/>
      <c r="B3" s="180"/>
      <c r="C3" s="180"/>
      <c r="D3" s="180"/>
      <c r="E3" s="180"/>
      <c r="F3" s="180"/>
      <c r="G3" s="157"/>
      <c r="H3" s="180"/>
      <c r="I3" s="180"/>
      <c r="J3" s="180"/>
      <c r="K3" s="157"/>
      <c r="L3" s="180"/>
      <c r="M3" s="180"/>
      <c r="N3" s="180"/>
    </row>
    <row r="4" spans="1:14" ht="15.6" x14ac:dyDescent="0.25">
      <c r="A4" s="158"/>
      <c r="B4" s="158"/>
      <c r="C4" s="158"/>
      <c r="D4" s="326" t="s">
        <v>85</v>
      </c>
      <c r="E4" s="326"/>
      <c r="F4" s="326"/>
      <c r="G4" s="187"/>
      <c r="H4" s="326" t="s">
        <v>84</v>
      </c>
      <c r="I4" s="326"/>
      <c r="J4" s="326"/>
      <c r="K4" s="187"/>
      <c r="L4" s="327" t="s">
        <v>109</v>
      </c>
      <c r="M4" s="327"/>
      <c r="N4" s="327"/>
    </row>
    <row r="5" spans="1:14" s="183" customFormat="1" ht="6" customHeight="1" x14ac:dyDescent="0.25">
      <c r="A5" s="181"/>
      <c r="B5" s="181"/>
      <c r="C5" s="181"/>
      <c r="D5" s="182"/>
      <c r="E5" s="182"/>
      <c r="F5" s="182"/>
      <c r="G5" s="181"/>
      <c r="H5" s="182"/>
      <c r="I5" s="182"/>
      <c r="J5" s="182"/>
      <c r="K5" s="181"/>
      <c r="L5" s="182"/>
      <c r="M5" s="182"/>
      <c r="N5" s="182"/>
    </row>
    <row r="6" spans="1:14" s="30" customFormat="1" ht="13.8" x14ac:dyDescent="0.25">
      <c r="A6" s="159"/>
      <c r="B6" s="159"/>
      <c r="C6" s="159"/>
      <c r="D6" s="328" t="s">
        <v>31</v>
      </c>
      <c r="E6" s="328"/>
      <c r="F6" s="328"/>
      <c r="G6" s="328"/>
      <c r="H6" s="328"/>
      <c r="I6" s="328"/>
      <c r="J6" s="328"/>
      <c r="K6" s="328"/>
      <c r="L6" s="328"/>
      <c r="M6" s="328"/>
      <c r="N6" s="328"/>
    </row>
    <row r="7" spans="1:14" s="30" customFormat="1" ht="45.6" customHeight="1" x14ac:dyDescent="0.25">
      <c r="A7" s="185" t="s">
        <v>32</v>
      </c>
      <c r="B7" s="186" t="s">
        <v>3</v>
      </c>
      <c r="C7" s="37"/>
      <c r="D7" s="184" t="s">
        <v>86</v>
      </c>
      <c r="E7" s="184" t="s">
        <v>5</v>
      </c>
      <c r="F7" s="184" t="s">
        <v>33</v>
      </c>
      <c r="G7" s="160"/>
      <c r="H7" s="184" t="s">
        <v>86</v>
      </c>
      <c r="I7" s="184" t="s">
        <v>5</v>
      </c>
      <c r="J7" s="184" t="s">
        <v>33</v>
      </c>
      <c r="K7" s="160"/>
      <c r="L7" s="184" t="s">
        <v>86</v>
      </c>
      <c r="M7" s="184" t="s">
        <v>5</v>
      </c>
      <c r="N7" s="184" t="s">
        <v>33</v>
      </c>
    </row>
    <row r="8" spans="1:14" s="30" customFormat="1" ht="14.4" x14ac:dyDescent="0.3">
      <c r="A8" s="31" t="s">
        <v>11</v>
      </c>
      <c r="B8" s="32" t="s">
        <v>34</v>
      </c>
      <c r="C8" s="32"/>
      <c r="D8" s="33">
        <v>1830</v>
      </c>
      <c r="E8" s="33">
        <v>54564.49</v>
      </c>
      <c r="F8" s="82">
        <f>E8/$E$10</f>
        <v>0.48971929887229332</v>
      </c>
      <c r="G8" s="161"/>
      <c r="H8" s="33">
        <v>1572</v>
      </c>
      <c r="I8" s="33">
        <v>98352.61</v>
      </c>
      <c r="J8" s="82">
        <f>I8/$I$10</f>
        <v>0.43116585776077732</v>
      </c>
      <c r="K8" s="161"/>
      <c r="L8" s="33">
        <f>SUM(D8+H8)</f>
        <v>3402</v>
      </c>
      <c r="M8" s="33">
        <f>SUM(E8+I8)</f>
        <v>152917.1</v>
      </c>
      <c r="N8" s="82">
        <f>M8/$M$10</f>
        <v>0.45038080165650923</v>
      </c>
    </row>
    <row r="9" spans="1:14" s="30" customFormat="1" ht="18" customHeight="1" x14ac:dyDescent="0.3">
      <c r="A9" s="162" t="s">
        <v>14</v>
      </c>
      <c r="B9" s="163" t="s">
        <v>35</v>
      </c>
      <c r="C9" s="163"/>
      <c r="D9" s="164">
        <v>4176</v>
      </c>
      <c r="E9" s="164">
        <v>56855.44</v>
      </c>
      <c r="F9" s="165">
        <f>E9/$E$10</f>
        <v>0.51028070112770674</v>
      </c>
      <c r="G9" s="161"/>
      <c r="H9" s="164">
        <v>2470</v>
      </c>
      <c r="I9" s="164">
        <v>129755.92</v>
      </c>
      <c r="J9" s="82">
        <f>I9/$I$10</f>
        <v>0.56883414223922268</v>
      </c>
      <c r="K9" s="161"/>
      <c r="L9" s="164">
        <f>SUM(D9+H9)</f>
        <v>6646</v>
      </c>
      <c r="M9" s="164">
        <f>SUM(E9+I9)</f>
        <v>186611.36</v>
      </c>
      <c r="N9" s="82">
        <f>M9/$M$10</f>
        <v>0.54961919834349082</v>
      </c>
    </row>
    <row r="10" spans="1:14" s="36" customFormat="1" ht="13.8" x14ac:dyDescent="0.25">
      <c r="A10" s="324" t="s">
        <v>9</v>
      </c>
      <c r="B10" s="324"/>
      <c r="C10" s="324"/>
      <c r="D10" s="34">
        <f>SUM(D8:D9)</f>
        <v>6006</v>
      </c>
      <c r="E10" s="34">
        <f>SUM(E8:E9)</f>
        <v>111419.93</v>
      </c>
      <c r="F10" s="35">
        <f>SUM(F8:F9)</f>
        <v>1</v>
      </c>
      <c r="G10" s="166"/>
      <c r="H10" s="34">
        <f>SUM(H8:H9)</f>
        <v>4042</v>
      </c>
      <c r="I10" s="34">
        <f>SUM(I8:I9)</f>
        <v>228108.53</v>
      </c>
      <c r="J10" s="35">
        <f>SUM(J8:J9)</f>
        <v>1</v>
      </c>
      <c r="K10" s="166"/>
      <c r="L10" s="172">
        <f>SUM(L8:L9)</f>
        <v>10048</v>
      </c>
      <c r="M10" s="172">
        <f>SUM(M8:M9)</f>
        <v>339528.45999999996</v>
      </c>
      <c r="N10" s="173">
        <f>SUM(N8:N9)</f>
        <v>1</v>
      </c>
    </row>
    <row r="11" spans="1:14" s="30" customFormat="1" ht="2.4" customHeight="1" x14ac:dyDescent="0.25">
      <c r="A11" s="161"/>
      <c r="B11" s="161"/>
      <c r="C11" s="161"/>
      <c r="D11" s="167"/>
      <c r="E11" s="168"/>
      <c r="F11" s="169"/>
      <c r="G11" s="161"/>
      <c r="H11" s="167"/>
      <c r="I11" s="168"/>
      <c r="J11" s="169"/>
      <c r="K11" s="161"/>
      <c r="L11" s="167"/>
      <c r="M11" s="168"/>
      <c r="N11" s="169"/>
    </row>
    <row r="12" spans="1:14" s="30" customFormat="1" ht="20.399999999999999" customHeight="1" x14ac:dyDescent="0.25">
      <c r="G12" s="161"/>
      <c r="K12" s="161"/>
    </row>
    <row r="13" spans="1:14" s="30" customFormat="1" ht="13.8" x14ac:dyDescent="0.25">
      <c r="A13" s="159"/>
      <c r="B13" s="159"/>
      <c r="C13" s="159"/>
      <c r="D13" s="328" t="s">
        <v>36</v>
      </c>
      <c r="E13" s="328"/>
      <c r="F13" s="328"/>
      <c r="G13" s="328"/>
      <c r="H13" s="328"/>
      <c r="I13" s="328"/>
      <c r="J13" s="328"/>
      <c r="K13" s="328"/>
      <c r="L13" s="328"/>
      <c r="M13" s="328"/>
      <c r="N13" s="328"/>
    </row>
    <row r="14" spans="1:14" s="30" customFormat="1" ht="45.6" customHeight="1" x14ac:dyDescent="0.25">
      <c r="A14" s="185" t="s">
        <v>32</v>
      </c>
      <c r="B14" s="186" t="s">
        <v>3</v>
      </c>
      <c r="C14" s="37"/>
      <c r="D14" s="184" t="s">
        <v>87</v>
      </c>
      <c r="E14" s="184" t="s">
        <v>5</v>
      </c>
      <c r="F14" s="184" t="s">
        <v>33</v>
      </c>
      <c r="G14" s="160"/>
      <c r="H14" s="184" t="s">
        <v>87</v>
      </c>
      <c r="I14" s="184" t="s">
        <v>5</v>
      </c>
      <c r="J14" s="184" t="s">
        <v>33</v>
      </c>
      <c r="K14" s="160"/>
      <c r="L14" s="184" t="s">
        <v>87</v>
      </c>
      <c r="M14" s="184" t="s">
        <v>5</v>
      </c>
      <c r="N14" s="184" t="s">
        <v>33</v>
      </c>
    </row>
    <row r="15" spans="1:14" s="30" customFormat="1" ht="14.4" x14ac:dyDescent="0.3">
      <c r="A15" s="31" t="s">
        <v>11</v>
      </c>
      <c r="B15" s="32" t="s">
        <v>34</v>
      </c>
      <c r="C15" s="32"/>
      <c r="D15" s="33">
        <v>1616</v>
      </c>
      <c r="E15" s="33">
        <v>15599.97</v>
      </c>
      <c r="F15" s="82">
        <f>E15/E17</f>
        <v>0.31645913196310321</v>
      </c>
      <c r="G15" s="161"/>
      <c r="H15" s="33">
        <v>1389</v>
      </c>
      <c r="I15" s="33">
        <v>13601.14</v>
      </c>
      <c r="J15" s="82">
        <f>I15/$I$17</f>
        <v>0.42218167686439667</v>
      </c>
      <c r="K15" s="161"/>
      <c r="L15" s="33">
        <f>SUM(D15+H15)</f>
        <v>3005</v>
      </c>
      <c r="M15" s="33">
        <f>SUM(E15+I15)</f>
        <v>29201.11</v>
      </c>
      <c r="N15" s="82">
        <f>M15/$M$17</f>
        <v>0.35824444322035282</v>
      </c>
    </row>
    <row r="16" spans="1:14" s="30" customFormat="1" ht="14.4" x14ac:dyDescent="0.3">
      <c r="A16" s="31" t="s">
        <v>14</v>
      </c>
      <c r="B16" s="32" t="s">
        <v>35</v>
      </c>
      <c r="C16" s="32"/>
      <c r="D16" s="33">
        <v>4023</v>
      </c>
      <c r="E16" s="33">
        <v>33695.4</v>
      </c>
      <c r="F16" s="82">
        <f>E16/E17</f>
        <v>0.68354086803689673</v>
      </c>
      <c r="G16" s="161"/>
      <c r="H16" s="33">
        <v>2293</v>
      </c>
      <c r="I16" s="33">
        <v>18615.18</v>
      </c>
      <c r="J16" s="82">
        <f>I16/$I$17</f>
        <v>0.57781832313560333</v>
      </c>
      <c r="K16" s="161"/>
      <c r="L16" s="33">
        <f>SUM(D16+H16)</f>
        <v>6316</v>
      </c>
      <c r="M16" s="33">
        <f>SUM(E16+I16)</f>
        <v>52310.58</v>
      </c>
      <c r="N16" s="82">
        <f>M16/$M$17</f>
        <v>0.64175555677964724</v>
      </c>
    </row>
    <row r="17" spans="1:14" s="36" customFormat="1" ht="13.8" x14ac:dyDescent="0.25">
      <c r="A17" s="324" t="s">
        <v>9</v>
      </c>
      <c r="B17" s="324"/>
      <c r="C17" s="324"/>
      <c r="D17" s="34">
        <f>SUM(D15:D16)</f>
        <v>5639</v>
      </c>
      <c r="E17" s="34">
        <f>SUM(E15:E16)</f>
        <v>49295.37</v>
      </c>
      <c r="F17" s="35">
        <f>SUM(F15:F16)</f>
        <v>1</v>
      </c>
      <c r="G17" s="166"/>
      <c r="H17" s="34">
        <f>SUM(H15:H16)</f>
        <v>3682</v>
      </c>
      <c r="I17" s="34">
        <f>SUM(I15:I16)</f>
        <v>32216.32</v>
      </c>
      <c r="J17" s="35">
        <f>SUM(J15:J16)</f>
        <v>1</v>
      </c>
      <c r="K17" s="166"/>
      <c r="L17" s="172">
        <f>SUM(L15:L16)</f>
        <v>9321</v>
      </c>
      <c r="M17" s="172">
        <f>SUM(M15:M16)</f>
        <v>81511.69</v>
      </c>
      <c r="N17" s="173">
        <f>SUM(N15:N16)</f>
        <v>1</v>
      </c>
    </row>
    <row r="18" spans="1:14" s="30" customFormat="1" ht="1.8" customHeight="1" x14ac:dyDescent="0.25">
      <c r="A18" s="161"/>
      <c r="B18" s="161"/>
      <c r="C18" s="161"/>
      <c r="D18" s="167"/>
      <c r="E18" s="168"/>
      <c r="F18" s="169"/>
      <c r="G18" s="161"/>
      <c r="H18" s="167"/>
      <c r="I18" s="168"/>
      <c r="J18" s="169"/>
      <c r="K18" s="161"/>
      <c r="L18" s="167"/>
      <c r="M18" s="168"/>
      <c r="N18" s="169"/>
    </row>
    <row r="19" spans="1:14" s="161" customFormat="1" ht="8.4" customHeight="1" x14ac:dyDescent="0.25">
      <c r="D19" s="170"/>
      <c r="E19" s="170"/>
      <c r="H19" s="170"/>
      <c r="I19" s="170"/>
      <c r="L19" s="170"/>
      <c r="M19" s="170"/>
    </row>
    <row r="20" spans="1:14" ht="15" customHeight="1" x14ac:dyDescent="0.25">
      <c r="A20" s="325" t="s">
        <v>89</v>
      </c>
      <c r="B20" s="325"/>
      <c r="C20" s="325"/>
      <c r="D20" s="325"/>
      <c r="E20" s="325"/>
      <c r="F20" s="325"/>
      <c r="G20" s="325"/>
      <c r="H20" s="325"/>
      <c r="I20" s="325"/>
      <c r="J20" s="325"/>
      <c r="K20" s="325"/>
      <c r="L20" s="325"/>
      <c r="M20" s="325"/>
      <c r="N20" s="325"/>
    </row>
    <row r="21" spans="1:14" x14ac:dyDescent="0.25">
      <c r="A21" s="325"/>
      <c r="B21" s="325"/>
      <c r="C21" s="325"/>
      <c r="D21" s="325"/>
      <c r="E21" s="325"/>
      <c r="F21" s="325"/>
      <c r="G21" s="325"/>
      <c r="H21" s="325"/>
      <c r="I21" s="325"/>
      <c r="J21" s="325"/>
      <c r="K21" s="325"/>
      <c r="L21" s="325"/>
      <c r="M21" s="325"/>
      <c r="N21" s="325"/>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F23" sqref="F23:I24"/>
    </sheetView>
  </sheetViews>
  <sheetFormatPr defaultRowHeight="14.4" x14ac:dyDescent="0.3"/>
  <cols>
    <col min="1" max="2" width="2.109375" style="53" customWidth="1"/>
    <col min="3" max="3" width="1.6640625" style="53" customWidth="1"/>
    <col min="4" max="4" width="8.88671875" style="53"/>
    <col min="5" max="5" width="32.109375" style="53" customWidth="1"/>
    <col min="6" max="7" width="8.88671875" style="53"/>
    <col min="8" max="8" width="17.6640625" style="53" bestFit="1" customWidth="1"/>
    <col min="9" max="9" width="66.109375" style="53" customWidth="1"/>
    <col min="10" max="10" width="1.44140625" style="53" customWidth="1"/>
    <col min="11" max="16384" width="8.88671875" style="53"/>
  </cols>
  <sheetData>
    <row r="1" spans="3:13" ht="15" thickBot="1" x14ac:dyDescent="0.35"/>
    <row r="2" spans="3:13" x14ac:dyDescent="0.3">
      <c r="C2" s="6"/>
      <c r="D2" s="7"/>
      <c r="E2" s="7"/>
      <c r="F2" s="7"/>
      <c r="G2" s="7"/>
      <c r="H2" s="7"/>
      <c r="I2" s="7"/>
      <c r="J2" s="8"/>
    </row>
    <row r="3" spans="3:13" ht="17.399999999999999" x14ac:dyDescent="0.3">
      <c r="C3" s="9"/>
      <c r="D3" s="10" t="s">
        <v>63</v>
      </c>
      <c r="E3" s="11"/>
      <c r="F3" s="11"/>
      <c r="G3" s="11"/>
      <c r="H3" s="11"/>
      <c r="I3" s="11"/>
      <c r="J3" s="12"/>
    </row>
    <row r="4" spans="3:13" ht="15.6" x14ac:dyDescent="0.3">
      <c r="C4" s="13"/>
      <c r="D4" s="14"/>
      <c r="E4" s="14"/>
      <c r="F4" s="15"/>
      <c r="G4" s="14"/>
      <c r="H4" s="14"/>
      <c r="I4" s="14"/>
      <c r="J4" s="16"/>
    </row>
    <row r="5" spans="3:13" ht="15.6" x14ac:dyDescent="0.3">
      <c r="C5" s="13"/>
      <c r="D5" s="17" t="s">
        <v>23</v>
      </c>
      <c r="E5" s="18"/>
      <c r="F5" s="19"/>
      <c r="G5" s="20"/>
      <c r="H5" s="18"/>
      <c r="I5" s="18"/>
      <c r="J5" s="21"/>
      <c r="K5" s="22"/>
      <c r="L5" s="23"/>
      <c r="M5" s="23"/>
    </row>
    <row r="6" spans="3:13" ht="15.6" x14ac:dyDescent="0.3">
      <c r="C6" s="13"/>
      <c r="D6" s="17"/>
      <c r="E6" s="18"/>
      <c r="F6" s="19"/>
      <c r="G6" s="20"/>
      <c r="H6" s="18"/>
      <c r="I6" s="18"/>
      <c r="J6" s="16"/>
    </row>
    <row r="7" spans="3:13" x14ac:dyDescent="0.3">
      <c r="C7" s="13"/>
      <c r="D7" s="332" t="s">
        <v>15</v>
      </c>
      <c r="E7" s="332"/>
      <c r="F7" s="330" t="s">
        <v>24</v>
      </c>
      <c r="G7" s="330"/>
      <c r="H7" s="330"/>
      <c r="I7" s="330"/>
      <c r="J7" s="16"/>
    </row>
    <row r="8" spans="3:13" x14ac:dyDescent="0.3">
      <c r="C8" s="13"/>
      <c r="D8" s="332"/>
      <c r="E8" s="332"/>
      <c r="F8" s="330"/>
      <c r="G8" s="330"/>
      <c r="H8" s="330"/>
      <c r="I8" s="330"/>
      <c r="J8" s="24"/>
    </row>
    <row r="9" spans="3:13" s="196" customFormat="1" x14ac:dyDescent="0.3">
      <c r="C9" s="13"/>
      <c r="D9" s="332" t="s">
        <v>95</v>
      </c>
      <c r="E9" s="332"/>
      <c r="F9" s="330" t="s">
        <v>99</v>
      </c>
      <c r="G9" s="330"/>
      <c r="H9" s="330"/>
      <c r="I9" s="330"/>
      <c r="J9" s="24"/>
    </row>
    <row r="10" spans="3:13" s="196" customFormat="1" ht="34.200000000000003" customHeight="1" x14ac:dyDescent="0.3">
      <c r="C10" s="13"/>
      <c r="D10" s="332"/>
      <c r="E10" s="332"/>
      <c r="F10" s="330"/>
      <c r="G10" s="330"/>
      <c r="H10" s="330"/>
      <c r="I10" s="330"/>
      <c r="J10" s="24"/>
    </row>
    <row r="11" spans="3:13" ht="14.4" customHeight="1" x14ac:dyDescent="0.3">
      <c r="C11" s="13"/>
      <c r="D11" s="329" t="s">
        <v>13</v>
      </c>
      <c r="E11" s="329"/>
      <c r="F11" s="330" t="s">
        <v>25</v>
      </c>
      <c r="G11" s="330"/>
      <c r="H11" s="330"/>
      <c r="I11" s="330"/>
      <c r="J11" s="24"/>
    </row>
    <row r="12" spans="3:13" ht="14.4" customHeight="1" x14ac:dyDescent="0.3">
      <c r="C12" s="13"/>
      <c r="D12" s="329"/>
      <c r="E12" s="329"/>
      <c r="F12" s="330"/>
      <c r="G12" s="330"/>
      <c r="H12" s="330"/>
      <c r="I12" s="330"/>
      <c r="J12" s="16"/>
    </row>
    <row r="13" spans="3:13" ht="14.4" customHeight="1" x14ac:dyDescent="0.3">
      <c r="C13" s="13"/>
      <c r="D13" s="329" t="s">
        <v>49</v>
      </c>
      <c r="E13" s="329"/>
      <c r="F13" s="330" t="s">
        <v>100</v>
      </c>
      <c r="G13" s="330"/>
      <c r="H13" s="330"/>
      <c r="I13" s="330"/>
      <c r="J13" s="16"/>
    </row>
    <row r="14" spans="3:13" ht="14.4" customHeight="1" x14ac:dyDescent="0.3">
      <c r="C14" s="13"/>
      <c r="D14" s="329"/>
      <c r="E14" s="329"/>
      <c r="F14" s="330"/>
      <c r="G14" s="330"/>
      <c r="H14" s="330"/>
      <c r="I14" s="330"/>
      <c r="J14" s="16"/>
    </row>
    <row r="15" spans="3:13" x14ac:dyDescent="0.3">
      <c r="C15" s="13"/>
      <c r="D15" s="329" t="s">
        <v>51</v>
      </c>
      <c r="E15" s="329"/>
      <c r="F15" s="331" t="s">
        <v>26</v>
      </c>
      <c r="G15" s="331"/>
      <c r="H15" s="331"/>
      <c r="I15" s="331"/>
      <c r="J15" s="16"/>
    </row>
    <row r="16" spans="3:13" x14ac:dyDescent="0.3">
      <c r="C16" s="13"/>
      <c r="D16" s="329"/>
      <c r="E16" s="329"/>
      <c r="F16" s="331"/>
      <c r="G16" s="331"/>
      <c r="H16" s="331"/>
      <c r="I16" s="331"/>
      <c r="J16" s="16"/>
    </row>
    <row r="17" spans="3:10" x14ac:dyDescent="0.3">
      <c r="C17" s="13"/>
      <c r="D17" s="329" t="s">
        <v>56</v>
      </c>
      <c r="E17" s="329"/>
      <c r="F17" s="330" t="s">
        <v>58</v>
      </c>
      <c r="G17" s="330"/>
      <c r="H17" s="330"/>
      <c r="I17" s="330"/>
      <c r="J17" s="16"/>
    </row>
    <row r="18" spans="3:10" ht="19.2" customHeight="1" x14ac:dyDescent="0.3">
      <c r="C18" s="13"/>
      <c r="D18" s="329"/>
      <c r="E18" s="329"/>
      <c r="F18" s="330"/>
      <c r="G18" s="330"/>
      <c r="H18" s="330"/>
      <c r="I18" s="330"/>
      <c r="J18" s="16"/>
    </row>
    <row r="19" spans="3:10" ht="14.4" customHeight="1" x14ac:dyDescent="0.3">
      <c r="C19" s="13"/>
      <c r="D19" s="329" t="s">
        <v>57</v>
      </c>
      <c r="E19" s="329"/>
      <c r="F19" s="330" t="s">
        <v>101</v>
      </c>
      <c r="G19" s="330"/>
      <c r="H19" s="330"/>
      <c r="I19" s="330"/>
      <c r="J19" s="16"/>
    </row>
    <row r="20" spans="3:10" ht="19.8" customHeight="1" x14ac:dyDescent="0.3">
      <c r="C20" s="13"/>
      <c r="D20" s="329"/>
      <c r="E20" s="329"/>
      <c r="F20" s="330"/>
      <c r="G20" s="330"/>
      <c r="H20" s="330"/>
      <c r="I20" s="330"/>
      <c r="J20" s="16"/>
    </row>
    <row r="21" spans="3:10" ht="14.4" customHeight="1" x14ac:dyDescent="0.3">
      <c r="C21" s="13"/>
      <c r="D21" s="333" t="s">
        <v>62</v>
      </c>
      <c r="E21" s="333"/>
      <c r="F21" s="330" t="s">
        <v>88</v>
      </c>
      <c r="G21" s="330"/>
      <c r="H21" s="330"/>
      <c r="I21" s="330"/>
      <c r="J21" s="16"/>
    </row>
    <row r="22" spans="3:10" ht="21" customHeight="1" x14ac:dyDescent="0.3">
      <c r="C22" s="13"/>
      <c r="D22" s="333"/>
      <c r="E22" s="333"/>
      <c r="F22" s="330"/>
      <c r="G22" s="330"/>
      <c r="H22" s="330"/>
      <c r="I22" s="330"/>
      <c r="J22" s="16"/>
    </row>
    <row r="23" spans="3:10" s="196" customFormat="1" x14ac:dyDescent="0.3">
      <c r="C23" s="13"/>
      <c r="D23" s="329" t="s">
        <v>102</v>
      </c>
      <c r="E23" s="329"/>
      <c r="F23" s="330" t="s">
        <v>103</v>
      </c>
      <c r="G23" s="330"/>
      <c r="H23" s="330"/>
      <c r="I23" s="330"/>
      <c r="J23" s="16"/>
    </row>
    <row r="24" spans="3:10" s="196" customFormat="1" ht="18" customHeight="1" x14ac:dyDescent="0.3">
      <c r="C24" s="13"/>
      <c r="D24" s="329"/>
      <c r="E24" s="329"/>
      <c r="F24" s="330"/>
      <c r="G24" s="330"/>
      <c r="H24" s="330"/>
      <c r="I24" s="330"/>
      <c r="J24" s="16"/>
    </row>
    <row r="25" spans="3:10" x14ac:dyDescent="0.3">
      <c r="C25" s="13"/>
      <c r="D25" s="329" t="s">
        <v>17</v>
      </c>
      <c r="E25" s="329"/>
      <c r="F25" s="331" t="s">
        <v>26</v>
      </c>
      <c r="G25" s="331"/>
      <c r="H25" s="331"/>
      <c r="I25" s="331"/>
      <c r="J25" s="16"/>
    </row>
    <row r="26" spans="3:10" x14ac:dyDescent="0.3">
      <c r="C26" s="13"/>
      <c r="D26" s="329"/>
      <c r="E26" s="329"/>
      <c r="F26" s="331"/>
      <c r="G26" s="331"/>
      <c r="H26" s="331"/>
      <c r="I26" s="331"/>
      <c r="J26" s="16"/>
    </row>
    <row r="27" spans="3:10" ht="15" thickBot="1" x14ac:dyDescent="0.35">
      <c r="C27" s="25"/>
      <c r="D27" s="52"/>
      <c r="E27" s="52"/>
      <c r="F27" s="52"/>
      <c r="G27" s="52"/>
      <c r="H27" s="52"/>
      <c r="I27" s="52"/>
      <c r="J27" s="26"/>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DFD3E-71BA-4A0F-8D0C-5E25BDDE4E99}">
  <ds:schemaRefs>
    <ds:schemaRef ds:uri="http://schemas.microsoft.com/office/2006/documentManagement/types"/>
    <ds:schemaRef ds:uri="http://schemas.microsoft.com/office/infopath/2007/PartnerControls"/>
    <ds:schemaRef ds:uri="4bed5f5f-57df-4378-aeb2-ffb628aea86f"/>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ab5b6c4f-5201-4d55-98c6-21c366652d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2020-08-11T16:08:49Z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