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To be Posted on Website\"/>
    </mc:Choice>
  </mc:AlternateContent>
  <xr:revisionPtr revIDLastSave="0" documentId="13_ncr:1_{DB49A8E0-73B7-45FC-96CC-2D97B3FB7A6F}" xr6:coauthVersionLast="45" xr6:coauthVersionMax="45" xr10:uidLastSave="{00000000-0000-0000-0000-000000000000}"/>
  <bookViews>
    <workbookView xWindow="-23148" yWindow="-2760"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Type'!$A$1:$L$49</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2" l="1"/>
  <c r="I22" i="12"/>
  <c r="K20" i="13"/>
  <c r="J20" i="13"/>
  <c r="K31" i="13" l="1"/>
  <c r="K30" i="13"/>
  <c r="K29" i="13"/>
  <c r="J31" i="13"/>
  <c r="J30" i="13"/>
  <c r="J29" i="13"/>
  <c r="K32" i="13" l="1"/>
  <c r="L31" i="13" s="1"/>
  <c r="J32" i="13"/>
  <c r="C32" i="13"/>
  <c r="B32" i="13"/>
  <c r="S24" i="1"/>
  <c r="R24" i="1"/>
  <c r="L30" i="13" l="1"/>
  <c r="L29" i="13"/>
  <c r="G32" i="13"/>
  <c r="H30" i="13" s="1"/>
  <c r="F32" i="13"/>
  <c r="L32" i="13" l="1"/>
  <c r="D32" i="13"/>
  <c r="H31" i="13"/>
  <c r="H29" i="13"/>
  <c r="F44" i="13"/>
  <c r="H32" i="13" l="1"/>
  <c r="O16" i="1"/>
  <c r="O28" i="1" s="1"/>
  <c r="N16" i="1"/>
  <c r="N28" i="1" s="1"/>
  <c r="G23" i="13" l="1"/>
  <c r="H20" i="13" s="1"/>
  <c r="H13" i="13" l="1"/>
  <c r="H21" i="13"/>
  <c r="H16" i="13"/>
  <c r="H18" i="13"/>
  <c r="H22" i="13"/>
  <c r="H19" i="13"/>
  <c r="H15" i="13"/>
  <c r="H14" i="13"/>
  <c r="H17" i="13"/>
  <c r="A2" i="12"/>
  <c r="A2" i="8" l="1"/>
  <c r="I17" i="8"/>
  <c r="H17" i="8"/>
  <c r="E17" i="8"/>
  <c r="F16" i="8" s="1"/>
  <c r="D17" i="8"/>
  <c r="M16" i="8"/>
  <c r="L16" i="8"/>
  <c r="M15" i="8"/>
  <c r="L15" i="8"/>
  <c r="I10" i="8"/>
  <c r="H10" i="8"/>
  <c r="E10" i="8"/>
  <c r="D10" i="8"/>
  <c r="M9" i="8"/>
  <c r="L9" i="8"/>
  <c r="M8" i="8"/>
  <c r="L8" i="8"/>
  <c r="F34" i="13"/>
  <c r="K48" i="13"/>
  <c r="K47" i="13"/>
  <c r="J48" i="13"/>
  <c r="J47" i="13"/>
  <c r="D14" i="12"/>
  <c r="C14" i="12"/>
  <c r="C6" i="13"/>
  <c r="B6" i="13"/>
  <c r="S20" i="1"/>
  <c r="C5" i="13" s="1"/>
  <c r="R20" i="1"/>
  <c r="B5" i="13" s="1"/>
  <c r="S13" i="1"/>
  <c r="R13" i="1"/>
  <c r="S10" i="1"/>
  <c r="R10" i="1"/>
  <c r="S7" i="1"/>
  <c r="R7" i="1"/>
  <c r="S5" i="1"/>
  <c r="R5" i="1"/>
  <c r="A2" i="13"/>
  <c r="G49" i="13"/>
  <c r="F49" i="13"/>
  <c r="C49" i="13"/>
  <c r="B49" i="13"/>
  <c r="G42" i="13"/>
  <c r="F42" i="13"/>
  <c r="C42" i="13"/>
  <c r="B42" i="13"/>
  <c r="K41" i="13"/>
  <c r="J41" i="13"/>
  <c r="K40" i="13"/>
  <c r="J40" i="13"/>
  <c r="K39" i="13"/>
  <c r="J39" i="13"/>
  <c r="K38" i="13"/>
  <c r="J38" i="13"/>
  <c r="F23" i="13"/>
  <c r="C23" i="13"/>
  <c r="D20" i="13" s="1"/>
  <c r="B23" i="13"/>
  <c r="K22" i="13"/>
  <c r="J22" i="13"/>
  <c r="K21" i="13"/>
  <c r="J21" i="13"/>
  <c r="K19" i="13"/>
  <c r="J19" i="13"/>
  <c r="K18" i="13"/>
  <c r="J18" i="13"/>
  <c r="K17" i="13"/>
  <c r="J17" i="13"/>
  <c r="K16" i="13"/>
  <c r="J16" i="13"/>
  <c r="K15" i="13"/>
  <c r="J15" i="13"/>
  <c r="K14" i="13"/>
  <c r="J14" i="13"/>
  <c r="K13" i="13"/>
  <c r="J13" i="13"/>
  <c r="F9" i="12" l="1"/>
  <c r="J8" i="8"/>
  <c r="J9" i="8"/>
  <c r="J16" i="8"/>
  <c r="J15" i="8"/>
  <c r="F13" i="12"/>
  <c r="F7" i="12"/>
  <c r="F8" i="12"/>
  <c r="F12" i="12"/>
  <c r="F6" i="12"/>
  <c r="F5" i="12"/>
  <c r="F11" i="12"/>
  <c r="F10" i="12"/>
  <c r="K49" i="13"/>
  <c r="D47" i="13"/>
  <c r="M17" i="8"/>
  <c r="N15" i="8" s="1"/>
  <c r="L10" i="8"/>
  <c r="F9" i="8"/>
  <c r="D38" i="13"/>
  <c r="S16" i="1"/>
  <c r="R16" i="1"/>
  <c r="B4" i="13" s="1"/>
  <c r="B7" i="13" s="1"/>
  <c r="L17" i="8"/>
  <c r="M10" i="8"/>
  <c r="N8" i="8" s="1"/>
  <c r="F8" i="8"/>
  <c r="F15" i="8"/>
  <c r="F17" i="8" s="1"/>
  <c r="J49" i="13"/>
  <c r="D16" i="13"/>
  <c r="J23" i="13"/>
  <c r="D17" i="13"/>
  <c r="D19" i="13"/>
  <c r="K42" i="13"/>
  <c r="D41" i="13"/>
  <c r="D18" i="13"/>
  <c r="D21" i="13"/>
  <c r="D22" i="13"/>
  <c r="J42" i="13"/>
  <c r="D40" i="13"/>
  <c r="D13" i="13"/>
  <c r="D14" i="13"/>
  <c r="D15" i="13"/>
  <c r="D39" i="13"/>
  <c r="K23" i="13"/>
  <c r="D48" i="13"/>
  <c r="L13" i="13" l="1"/>
  <c r="L20" i="13"/>
  <c r="J17" i="8"/>
  <c r="N9" i="8"/>
  <c r="N10" i="8" s="1"/>
  <c r="L19" i="13"/>
  <c r="L21" i="13"/>
  <c r="N16" i="8"/>
  <c r="N17" i="8" s="1"/>
  <c r="L15" i="13"/>
  <c r="L14" i="13"/>
  <c r="L17" i="13"/>
  <c r="L16" i="13"/>
  <c r="L18" i="13"/>
  <c r="L22" i="13"/>
  <c r="C4" i="13"/>
  <c r="C7" i="13" s="1"/>
  <c r="D4" i="13" s="1"/>
  <c r="F14" i="12"/>
  <c r="F10" i="8"/>
  <c r="S28" i="1"/>
  <c r="D49" i="13"/>
  <c r="J10" i="8"/>
  <c r="R28" i="1"/>
  <c r="H23" i="13"/>
  <c r="D42" i="13"/>
  <c r="D23" i="13"/>
  <c r="L23" i="13" l="1"/>
  <c r="D5" i="13"/>
  <c r="T24" i="1"/>
  <c r="T20" i="1"/>
  <c r="D6" i="13"/>
  <c r="T16" i="1"/>
  <c r="D7" i="13" l="1"/>
  <c r="K16" i="1"/>
  <c r="J16" i="1"/>
  <c r="J28" i="1" s="1"/>
  <c r="K28" i="1" l="1"/>
  <c r="L16" i="1" s="1"/>
  <c r="L5" i="1" l="1"/>
  <c r="T13" i="1"/>
  <c r="L13" i="1"/>
  <c r="T10" i="1"/>
  <c r="L24" i="1"/>
  <c r="L10" i="1"/>
  <c r="T7" i="1"/>
  <c r="L20" i="1"/>
  <c r="L7" i="1"/>
  <c r="T5" i="1"/>
  <c r="L28" i="1" l="1"/>
  <c r="T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<sst xmlns="http://schemas.openxmlformats.org/spreadsheetml/2006/main" count="249" uniqueCount="123">
  <si>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</si>
  <si>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</si>
  <si>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</si>
  <si>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</si>
  <si>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</si>
  <si>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</si>
  <si>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</si>
  <si>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</si>
  <si>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</si>
  <si>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</si>
  <si>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</si>
  <si>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</si>
  <si>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</si>
  <si>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</si>
  <si>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</si>
  <si>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</si>
  <si>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</si>
  <si>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</si>
  <si>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</si>
  <si>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</si>
  <si>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</si>
  <si>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</si>
  <si>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</si>
  <si>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</si>
  <si>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</si>
  <si>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</si>
  <si>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</si>
  <si>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</si>
  <si>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</si>
  <si>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</si>
  <si>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</si>
  <si>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</si>
  <si>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</si>
  <si>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</si>
  <si>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</si>
  <si>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</si>
  <si>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</si>
  <si>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</si>
  <si>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</si>
  <si>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</si>
  <si>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</si>
  <si>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</si>
  <si>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</si>
  <si>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</si>
  <si>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</si>
  <si>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</si>
  <si>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</si>
  <si>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</si>
  <si>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</si>
  <si>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</si>
  <si>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</si>
  <si>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</si>
  <si>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</si>
  <si>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</si>
  <si>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</si>
  <si>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</si>
  <si>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</si>
  <si>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</si>
  <si>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</si>
  <si>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</si>
  <si>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</si>
  <si>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</si>
  <si>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</si>
  <si>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</si>
  <si>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</si>
  <si>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</si>
  <si>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</si>
  <si>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</si>
  <si>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</si>
  <si>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</si>
  <si>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</si>
  <si>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</si>
  <si>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</si>
  <si>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</si>
  <si>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</si>
  <si>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</si>
  <si>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</si>
  <si>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</si>
  <si>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</si>
  <si>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</si>
  <si>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</si>
  <si>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</si>
  <si>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</si>
  <si>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</si>
  <si>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</si>
  <si>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</si>
  <si>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</si>
  <si>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</si>
  <si>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</si>
  <si>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</si>
  <si>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</si>
  <si>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</si>
  <si>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</si>
  <si>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</si>
  <si>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</si>
  <si>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</si>
  <si>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</si>
  <si>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Total BTM, Grid &amp;                     Community Solar                (SRP &amp; TI)</t>
  </si>
  <si>
    <t>Grid supply (subsection (r)) rooftop</t>
  </si>
  <si>
    <t>Grid supply (subsection (r)) ground mount</t>
  </si>
  <si>
    <t>SRP &amp; TI Programs</t>
  </si>
  <si>
    <t>Pipeline Capacity (kW)</t>
  </si>
  <si>
    <t>% of Pipeline Capacity</t>
  </si>
  <si>
    <t>% Pipeline of Capacity</t>
  </si>
  <si>
    <t>% Pipeline of   Capacity</t>
  </si>
  <si>
    <t>Total Pipeline (kW)</t>
  </si>
  <si>
    <t>Percent of Pipeline Capacity</t>
  </si>
  <si>
    <t>Floating Solar</t>
  </si>
  <si>
    <t>School Charter</t>
  </si>
  <si>
    <t>Eligible for TI</t>
  </si>
  <si>
    <t>Previous Reported in TI through 10/31/2020</t>
  </si>
  <si>
    <t>Difference between last month and this month</t>
  </si>
  <si>
    <t xml:space="preserve">Note: Applications with a status of Eligible for TI are not included in the above table. These applications have not yet selected the project type to complete the transfer to the TI program.                  </t>
  </si>
  <si>
    <t>t</t>
  </si>
  <si>
    <t>Project Number</t>
  </si>
  <si>
    <t>Subsection</t>
  </si>
  <si>
    <t xml:space="preserve"> Pipeline Capacity (kW) </t>
  </si>
  <si>
    <t>as of 01/31/2021</t>
  </si>
  <si>
    <t xml:space="preserve">Previously Reported in SRP through 12/31/2020                                    </t>
  </si>
  <si>
    <t xml:space="preserve">Previously Reported in TI through 12/31/2020                                    </t>
  </si>
  <si>
    <t>NJSTRE1545516223</t>
  </si>
  <si>
    <t>NJSTRE1545516220</t>
  </si>
  <si>
    <r>
      <t>TI Note:</t>
    </r>
    <r>
      <rPr>
        <sz val="12"/>
        <rFont val="Calibri"/>
        <family val="2"/>
        <scheme val="minor"/>
      </rPr>
      <t xml:space="preserve"> PTO was submitted for the following subsection t applications.  The applications are included on the January Installation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</si>
</sst>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8"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i/>
      <sz val="11"/>
      <color theme="1" tint="0.499984740745262"/>
      <name val="Arial"/>
      <family val="2"/>
    </font>
    <font>
      <b/>
      <sz val="11"/>
      <color theme="1" tint="0.499984740745262"/>
      <name val="Arial"/>
      <family val="2"/>
    </font>
    <font>
      <b/>
      <sz val="10"/>
      <color rgb="FFFF0000"/>
      <name val="Arial"/>
      <family val="2"/>
    </font>
    <font>
      <b/>
      <sz val="12"/>
      <name val="Calibri"/>
      <family val="2"/>
      <scheme val="minor"/>
    </font>
    <font>
      <sz val="12"/>
      <name val="Calibri"/>
      <family val="2"/>
      <scheme val="minor"/>
    </font>
    <font>
      <i/>
      <sz val="12"/>
      <name val="Calibri"/>
      <family val="2"/>
      <scheme val="minor"/>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39">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13" fillId="0" borderId="1" xfId="47" applyNumberFormat="1" applyFont="1" applyBorder="1" applyAlignment="1">
      <alignment horizontal="center"/>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Border="1" applyAlignment="1">
      <alignment horizontal="center" wrapText="1"/>
    </xf>
    <xf numFmtId="3" fontId="46" fillId="0" borderId="0" xfId="2"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xf>
    <xf numFmtId="3" fontId="46" fillId="0" borderId="0" xfId="2" applyNumberFormat="1" applyFont="1" applyFill="1" applyBorder="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6" fillId="0" borderId="0" xfId="2" applyFont="1" applyFill="1" applyBorder="1" applyAlignment="1">
      <alignment wrapText="1"/>
    </xf>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3" fontId="50" fillId="0" borderId="1" xfId="0" applyNumberFormat="1" applyFont="1" applyBorder="1" applyAlignment="1">
      <alignment horizontal="center" vertical="center"/>
    </xf>
    <xf numFmtId="0" fontId="48" fillId="0" borderId="1" xfId="0" applyFont="1" applyBorder="1" applyAlignment="1">
      <alignment horizontal="center"/>
    </xf>
    <xf numFmtId="0" fontId="48" fillId="0" borderId="1" xfId="0" applyFont="1" applyBorder="1" applyAlignment="1">
      <alignment horizontal="center" wrapText="1"/>
    </xf>
    <xf numFmtId="37" fontId="43" fillId="43" borderId="1" xfId="47" applyNumberFormat="1" applyFont="1" applyFill="1" applyBorder="1" applyAlignment="1">
      <alignment horizontal="center" vertical="center" wrapText="1"/>
    </xf>
    <xf numFmtId="37" fontId="6" fillId="43" borderId="1" xfId="47"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53" fillId="0" borderId="1" xfId="0" applyFont="1" applyBorder="1" applyAlignment="1">
      <alignment horizontal="center"/>
    </xf>
    <xf numFmtId="0" fontId="53" fillId="0" borderId="1" xfId="0" applyFont="1" applyBorder="1" applyAlignment="1">
      <alignment horizontal="center" wrapText="1"/>
    </xf>
    <xf numFmtId="3" fontId="50" fillId="0" borderId="1" xfId="55" applyNumberFormat="1" applyFont="1" applyFill="1" applyBorder="1" applyAlignment="1">
      <alignment horizontal="center" vertical="center"/>
    </xf>
    <xf numFmtId="3" fontId="53" fillId="0" borderId="1" xfId="55" applyNumberFormat="1" applyFont="1" applyFill="1" applyBorder="1" applyAlignment="1">
      <alignment horizontal="center" vertical="center"/>
    </xf>
    <xf numFmtId="3" fontId="53" fillId="0" borderId="1" xfId="0" applyNumberFormat="1" applyFont="1" applyBorder="1" applyAlignment="1">
      <alignment horizontal="center" vertical="center"/>
    </xf>
    <xf numFmtId="0" fontId="52" fillId="0" borderId="0" xfId="0" applyFont="1" applyFill="1" applyBorder="1" applyAlignment="1">
      <alignment horizontal="center" wrapText="1"/>
    </xf>
    <xf numFmtId="0" fontId="7" fillId="0" borderId="0" xfId="3" applyFont="1" applyFill="1" applyBorder="1" applyAlignment="1">
      <alignment vertical="center"/>
    </xf>
    <xf numFmtId="0" fontId="53" fillId="0" borderId="0" xfId="0" applyFont="1" applyFill="1" applyBorder="1" applyAlignment="1">
      <alignment horizontal="center" wrapText="1"/>
    </xf>
    <xf numFmtId="0" fontId="38" fillId="0" borderId="0" xfId="0" applyFont="1" applyFill="1" applyBorder="1" applyAlignment="1">
      <alignment horizontal="left" vertical="center" wrapText="1"/>
    </xf>
    <xf numFmtId="0" fontId="9" fillId="0" borderId="0" xfId="0" applyFont="1" applyFill="1" applyAlignment="1">
      <alignment horizontal="center"/>
    </xf>
    <xf numFmtId="3" fontId="50" fillId="5" borderId="3" xfId="0" applyNumberFormat="1" applyFont="1" applyFill="1" applyBorder="1" applyAlignment="1">
      <alignment horizontal="center" vertical="center"/>
    </xf>
    <xf numFmtId="0" fontId="6" fillId="5" borderId="0" xfId="2" applyFill="1" applyBorder="1" applyAlignment="1">
      <alignment horizontal="center"/>
    </xf>
    <xf numFmtId="0" fontId="49" fillId="0" borderId="0" xfId="0" applyFont="1" applyBorder="1" applyAlignment="1">
      <alignment horizontal="center"/>
    </xf>
    <xf numFmtId="0" fontId="6" fillId="5" borderId="1" xfId="2" applyFont="1" applyFill="1" applyBorder="1" applyAlignment="1">
      <alignment horizontal="center"/>
    </xf>
    <xf numFmtId="0" fontId="0" fillId="0" borderId="0" xfId="0"/>
    <xf numFmtId="0" fontId="6" fillId="5" borderId="0" xfId="2" applyFill="1"/>
    <xf numFmtId="0" fontId="57" fillId="40" borderId="1" xfId="2" applyFont="1" applyFill="1" applyBorder="1" applyAlignment="1">
      <alignment horizontal="center" wrapText="1"/>
    </xf>
    <xf numFmtId="0" fontId="57" fillId="40" borderId="1" xfId="2" applyFont="1" applyFill="1" applyBorder="1" applyAlignment="1">
      <alignment horizontal="center"/>
    </xf>
    <xf numFmtId="164" fontId="57" fillId="40" borderId="1" xfId="2" applyNumberFormat="1" applyFont="1" applyFill="1" applyBorder="1" applyAlignment="1">
      <alignment horizontal="center" wrapText="1"/>
    </xf>
    <xf numFmtId="37" fontId="0" fillId="0" borderId="0" xfId="0" applyNumberFormat="1"/>
    <xf numFmtId="0" fontId="55" fillId="5" borderId="0" xfId="2" applyFont="1" applyFill="1" applyBorder="1" applyAlignment="1">
      <alignment vertical="top" wrapText="1"/>
    </xf>
    <xf numFmtId="0" fontId="49" fillId="0" borderId="1" xfId="0" applyFont="1" applyBorder="1" applyAlignment="1">
      <alignment horizontal="center"/>
    </xf>
    <xf numFmtId="4" fontId="49" fillId="0" borderId="1" xfId="0" applyNumberFormat="1" applyFont="1" applyBorder="1" applyAlignment="1">
      <alignment horizontal="center"/>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0" borderId="0" xfId="0" applyFont="1" applyAlignment="1">
      <alignment horizontal="center" wrapText="1"/>
    </xf>
    <xf numFmtId="0" fontId="35" fillId="0" borderId="18" xfId="0" applyFont="1" applyBorder="1" applyAlignment="1">
      <alignment horizontal="center" wrapText="1"/>
    </xf>
    <xf numFmtId="3" fontId="39" fillId="0" borderId="3" xfId="0" quotePrefix="1"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14"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5" fillId="0" borderId="0" xfId="0" applyFont="1" applyBorder="1" applyAlignment="1">
      <alignment horizontal="center" wrapText="1"/>
    </xf>
    <xf numFmtId="10" fontId="1"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0" fontId="51" fillId="3" borderId="1" xfId="0" applyFont="1" applyFill="1" applyBorder="1" applyAlignment="1">
      <alignment horizontal="center" vertical="center"/>
    </xf>
    <xf numFmtId="0" fontId="46" fillId="0" borderId="0" xfId="2" applyFont="1" applyBorder="1" applyAlignment="1">
      <alignment horizontal="center" wrapText="1"/>
    </xf>
    <xf numFmtId="0" fontId="46" fillId="0" borderId="18" xfId="2" applyFont="1" applyBorder="1" applyAlignment="1">
      <alignment horizontal="center" wrapText="1"/>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3" fontId="46" fillId="8" borderId="1" xfId="2" applyNumberFormat="1" applyFont="1" applyFill="1" applyBorder="1" applyAlignment="1">
      <alignment horizontal="center"/>
    </xf>
    <xf numFmtId="0" fontId="55" fillId="5" borderId="0" xfId="2" applyFont="1" applyFill="1" applyBorder="1" applyAlignment="1">
      <alignment horizontal="left" vertical="top" wrapText="1"/>
    </xf>
    <xf numFmtId="0" fontId="7" fillId="43" borderId="0" xfId="2" applyFont="1" applyFill="1" applyAlignment="1">
      <alignment horizontal="left" vertical="center"/>
    </xf>
    <xf numFmtId="0" fontId="14" fillId="6" borderId="1" xfId="2" applyFont="1" applyFill="1" applyBorder="1" applyAlignment="1">
      <alignment horizont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46" fillId="0" borderId="0" xfId="0" applyFont="1" applyFill="1" applyBorder="1" applyAlignment="1">
      <alignment horizontal="center" wrapText="1"/>
    </xf>
    <xf numFmtId="0" fontId="46" fillId="0" borderId="18" xfId="0" applyFont="1" applyFill="1" applyBorder="1" applyAlignment="1">
      <alignment horizontal="center" wrapText="1"/>
    </xf>
    <xf numFmtId="0" fontId="38" fillId="45"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7" fillId="0" borderId="0" xfId="0" applyFont="1" applyBorder="1" applyAlignment="1">
      <alignment horizontal="right" vertical="top" wrapText="1"/>
    </xf>
    <xf numFmtId="0" fontId="48" fillId="45" borderId="1" xfId="0" applyFont="1" applyFill="1" applyBorder="1" applyAlignment="1">
      <alignment horizontal="center"/>
    </xf>
    <xf numFmtId="0" fontId="52" fillId="0" borderId="0" xfId="0" applyFont="1" applyFill="1" applyBorder="1" applyAlignment="1">
      <alignment horizontal="center" wrapText="1"/>
    </xf>
    <xf numFmtId="0" fontId="52" fillId="0" borderId="18" xfId="0" applyFont="1" applyFill="1" applyBorder="1" applyAlignment="1">
      <alignment horizontal="center"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0" borderId="1" xfId="0" applyFont="1" applyBorder="1" applyAlignment="1">
      <alignment horizontal="left" vertical="center" wrapText="1"/>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showGridLines="0" tabSelected="1" zoomScale="80" zoomScaleNormal="80" workbookViewId="0">
      <pane ySplit="4" topLeftCell="A5" activePane="bottomLeft" state="frozen"/>
      <selection pane="bottomLeft"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62" customWidth="1"/>
    <col min="14" max="14" width="16.6640625" style="48" customWidth="1"/>
    <col min="15" max="15" width="17.6640625" style="48" customWidth="1"/>
    <col min="16" max="16" width="3" style="182" customWidth="1"/>
    <col min="17" max="17" width="22.77734375" style="57" customWidth="1"/>
    <col min="18" max="18" width="16.77734375" style="57" customWidth="1"/>
    <col min="19" max="19" width="17" style="57" customWidth="1"/>
    <col min="20" max="20" width="17.21875" style="57" bestFit="1" customWidth="1"/>
  </cols>
  <sheetData>
    <row r="1" spans="1:20" ht="32.4" customHeight="1" x14ac:dyDescent="0.3">
      <c r="A1" s="291" t="s">
        <v>54</v>
      </c>
      <c r="B1" s="291"/>
      <c r="C1" s="291"/>
      <c r="D1" s="291"/>
      <c r="F1" s="269" t="s">
        <v>118</v>
      </c>
      <c r="G1" s="269"/>
      <c r="I1" s="265" t="s">
        <v>55</v>
      </c>
      <c r="J1" s="265"/>
      <c r="K1" s="265"/>
      <c r="L1" s="265"/>
      <c r="N1" s="256" t="s">
        <v>119</v>
      </c>
      <c r="O1" s="256"/>
      <c r="Q1" s="265" t="s">
        <v>66</v>
      </c>
      <c r="R1" s="265"/>
      <c r="S1" s="265"/>
      <c r="T1" s="265"/>
    </row>
    <row r="2" spans="1:20" ht="30" customHeight="1" x14ac:dyDescent="0.3">
      <c r="A2" s="292" t="s">
        <v>117</v>
      </c>
      <c r="B2" s="292"/>
      <c r="C2" s="292"/>
      <c r="D2" s="292"/>
      <c r="F2" s="257"/>
      <c r="G2" s="257"/>
      <c r="I2" s="266"/>
      <c r="J2" s="266"/>
      <c r="K2" s="266"/>
      <c r="L2" s="266"/>
      <c r="N2" s="257"/>
      <c r="O2" s="257"/>
      <c r="Q2" s="266"/>
      <c r="R2" s="266"/>
      <c r="S2" s="266"/>
      <c r="T2" s="266"/>
    </row>
    <row r="3" spans="1:20" ht="24.6" customHeight="1" x14ac:dyDescent="0.3">
      <c r="A3" s="279" t="s">
        <v>0</v>
      </c>
      <c r="B3" s="281" t="s">
        <v>1</v>
      </c>
      <c r="C3" s="254" t="s">
        <v>84</v>
      </c>
      <c r="D3" s="42" t="s">
        <v>41</v>
      </c>
      <c r="E3" s="1"/>
      <c r="F3" s="44" t="s">
        <v>43</v>
      </c>
      <c r="G3" s="43" t="s">
        <v>46</v>
      </c>
      <c r="H3" s="1"/>
      <c r="I3" s="279" t="s">
        <v>0</v>
      </c>
      <c r="J3" s="281" t="s">
        <v>1</v>
      </c>
      <c r="K3" s="254" t="s">
        <v>85</v>
      </c>
      <c r="L3" s="42" t="s">
        <v>41</v>
      </c>
      <c r="M3" s="1"/>
      <c r="N3" s="44" t="s">
        <v>43</v>
      </c>
      <c r="O3" s="43" t="s">
        <v>46</v>
      </c>
      <c r="P3" s="1"/>
      <c r="Q3" s="263" t="s">
        <v>0</v>
      </c>
      <c r="R3" s="238" t="s">
        <v>1</v>
      </c>
      <c r="S3" s="267" t="s">
        <v>86</v>
      </c>
      <c r="T3" s="107" t="s">
        <v>41</v>
      </c>
    </row>
    <row r="4" spans="1:20" ht="22.2" customHeight="1" x14ac:dyDescent="0.3">
      <c r="A4" s="280"/>
      <c r="B4" s="282"/>
      <c r="C4" s="255"/>
      <c r="D4" s="46" t="s">
        <v>42</v>
      </c>
      <c r="E4" s="1"/>
      <c r="F4" s="47" t="s">
        <v>44</v>
      </c>
      <c r="G4" s="45" t="s">
        <v>45</v>
      </c>
      <c r="H4" s="1"/>
      <c r="I4" s="280"/>
      <c r="J4" s="282"/>
      <c r="K4" s="255"/>
      <c r="L4" s="46" t="s">
        <v>42</v>
      </c>
      <c r="M4" s="1"/>
      <c r="N4" s="47" t="s">
        <v>44</v>
      </c>
      <c r="O4" s="45" t="s">
        <v>45</v>
      </c>
      <c r="P4" s="1"/>
      <c r="Q4" s="264"/>
      <c r="R4" s="239"/>
      <c r="S4" s="268"/>
      <c r="T4" s="108" t="s">
        <v>42</v>
      </c>
    </row>
    <row r="5" spans="1:20" ht="22.2" customHeight="1" x14ac:dyDescent="0.3">
      <c r="A5" s="40" t="s">
        <v>36</v>
      </c>
      <c r="B5" s="276">
        <v>25</v>
      </c>
      <c r="C5" s="277">
        <v>176.18</v>
      </c>
      <c r="D5" s="294">
        <f>C5/$C$28</f>
        <v>6.787609242059291E-3</v>
      </c>
      <c r="F5" s="260">
        <v>32</v>
      </c>
      <c r="G5" s="260">
        <v>216.84</v>
      </c>
      <c r="I5" s="40" t="s">
        <v>36</v>
      </c>
      <c r="J5" s="232">
        <v>11749</v>
      </c>
      <c r="K5" s="233">
        <v>103809.77</v>
      </c>
      <c r="L5" s="236">
        <f>K5/$K$28</f>
        <v>0.2087055644492796</v>
      </c>
      <c r="N5" s="258">
        <v>11723</v>
      </c>
      <c r="O5" s="258">
        <v>103741.82</v>
      </c>
      <c r="Q5" s="40" t="s">
        <v>36</v>
      </c>
      <c r="R5" s="232">
        <f>SUM(B5+J5)</f>
        <v>11774</v>
      </c>
      <c r="S5" s="233">
        <f>SUM(C5+K5)</f>
        <v>103985.95</v>
      </c>
      <c r="T5" s="236">
        <f>S5/$K$28</f>
        <v>0.20905976758781533</v>
      </c>
    </row>
    <row r="6" spans="1:20" ht="23.4" customHeight="1" x14ac:dyDescent="0.3">
      <c r="A6" s="41" t="s">
        <v>35</v>
      </c>
      <c r="B6" s="278"/>
      <c r="C6" s="278"/>
      <c r="D6" s="295"/>
      <c r="F6" s="259"/>
      <c r="G6" s="259"/>
      <c r="I6" s="41" t="s">
        <v>35</v>
      </c>
      <c r="J6" s="234"/>
      <c r="K6" s="234"/>
      <c r="L6" s="237"/>
      <c r="N6" s="259"/>
      <c r="O6" s="259"/>
      <c r="Q6" s="41" t="s">
        <v>35</v>
      </c>
      <c r="R6" s="234"/>
      <c r="S6" s="234"/>
      <c r="T6" s="237"/>
    </row>
    <row r="7" spans="1:20" ht="15.6" x14ac:dyDescent="0.3">
      <c r="A7" s="38" t="s">
        <v>11</v>
      </c>
      <c r="B7" s="232">
        <v>1</v>
      </c>
      <c r="C7" s="232">
        <v>40.119999999999997</v>
      </c>
      <c r="D7" s="293">
        <f t="shared" ref="D7:D13" si="0">C7/$C$28</f>
        <v>1.545685564714603E-3</v>
      </c>
      <c r="F7" s="260">
        <v>1</v>
      </c>
      <c r="G7" s="260">
        <v>40.119999999999997</v>
      </c>
      <c r="I7" s="38" t="s">
        <v>11</v>
      </c>
      <c r="J7" s="276">
        <v>353</v>
      </c>
      <c r="K7" s="276">
        <v>14420.9</v>
      </c>
      <c r="L7" s="235">
        <f>K7/$K$28</f>
        <v>2.8992666820922691E-2</v>
      </c>
      <c r="N7" s="260">
        <v>346</v>
      </c>
      <c r="O7" s="260">
        <v>13838.92</v>
      </c>
      <c r="Q7" s="38" t="s">
        <v>11</v>
      </c>
      <c r="R7" s="232">
        <f>SUM(B7+J7)</f>
        <v>354</v>
      </c>
      <c r="S7" s="232">
        <f>SUM(C7+K7)</f>
        <v>14461.02</v>
      </c>
      <c r="T7" s="235">
        <f>S7/$K$28</f>
        <v>2.9073326543468125E-2</v>
      </c>
    </row>
    <row r="8" spans="1:20" ht="15.6" x14ac:dyDescent="0.3">
      <c r="A8" s="39" t="s">
        <v>37</v>
      </c>
      <c r="B8" s="233"/>
      <c r="C8" s="233"/>
      <c r="D8" s="294"/>
      <c r="F8" s="261"/>
      <c r="G8" s="261"/>
      <c r="I8" s="39" t="s">
        <v>37</v>
      </c>
      <c r="J8" s="277"/>
      <c r="K8" s="277"/>
      <c r="L8" s="236"/>
      <c r="N8" s="261"/>
      <c r="O8" s="261"/>
      <c r="Q8" s="39" t="s">
        <v>37</v>
      </c>
      <c r="R8" s="233"/>
      <c r="S8" s="233"/>
      <c r="T8" s="236"/>
    </row>
    <row r="9" spans="1:20" ht="15.6" x14ac:dyDescent="0.3">
      <c r="A9" s="39" t="s">
        <v>39</v>
      </c>
      <c r="B9" s="234"/>
      <c r="C9" s="234"/>
      <c r="D9" s="295"/>
      <c r="F9" s="259"/>
      <c r="G9" s="259"/>
      <c r="I9" s="39" t="s">
        <v>39</v>
      </c>
      <c r="J9" s="278"/>
      <c r="K9" s="278"/>
      <c r="L9" s="237"/>
      <c r="N9" s="259"/>
      <c r="O9" s="259"/>
      <c r="Q9" s="39" t="s">
        <v>39</v>
      </c>
      <c r="R9" s="234"/>
      <c r="S9" s="234"/>
      <c r="T9" s="237"/>
    </row>
    <row r="10" spans="1:20" ht="15.6" x14ac:dyDescent="0.3">
      <c r="A10" s="38" t="s">
        <v>11</v>
      </c>
      <c r="B10" s="232">
        <v>0</v>
      </c>
      <c r="C10" s="232">
        <v>0</v>
      </c>
      <c r="D10" s="293">
        <f t="shared" si="0"/>
        <v>0</v>
      </c>
      <c r="F10" s="260">
        <v>1</v>
      </c>
      <c r="G10" s="260">
        <v>192.76</v>
      </c>
      <c r="I10" s="38" t="s">
        <v>11</v>
      </c>
      <c r="J10" s="232">
        <v>415</v>
      </c>
      <c r="K10" s="232">
        <v>139054.29999999999</v>
      </c>
      <c r="L10" s="235">
        <f>K10/$K$28</f>
        <v>0.27956334139454753</v>
      </c>
      <c r="N10" s="260">
        <v>354</v>
      </c>
      <c r="O10" s="260">
        <v>123963.98</v>
      </c>
      <c r="Q10" s="38" t="s">
        <v>11</v>
      </c>
      <c r="R10" s="232">
        <f>SUM(B10+J10)</f>
        <v>415</v>
      </c>
      <c r="S10" s="232">
        <f>SUM(C10+K10)</f>
        <v>139054.29999999999</v>
      </c>
      <c r="T10" s="235">
        <f>S10/$K$28</f>
        <v>0.27956334139454753</v>
      </c>
    </row>
    <row r="11" spans="1:20" ht="15.6" x14ac:dyDescent="0.3">
      <c r="A11" s="39" t="s">
        <v>37</v>
      </c>
      <c r="B11" s="233"/>
      <c r="C11" s="233"/>
      <c r="D11" s="294"/>
      <c r="F11" s="261"/>
      <c r="G11" s="261"/>
      <c r="I11" s="39" t="s">
        <v>37</v>
      </c>
      <c r="J11" s="233"/>
      <c r="K11" s="233"/>
      <c r="L11" s="236"/>
      <c r="N11" s="261"/>
      <c r="O11" s="261"/>
      <c r="Q11" s="39" t="s">
        <v>37</v>
      </c>
      <c r="R11" s="233"/>
      <c r="S11" s="233"/>
      <c r="T11" s="236"/>
    </row>
    <row r="12" spans="1:20" ht="15.6" x14ac:dyDescent="0.3">
      <c r="A12" s="39" t="s">
        <v>38</v>
      </c>
      <c r="B12" s="234"/>
      <c r="C12" s="234"/>
      <c r="D12" s="295"/>
      <c r="F12" s="259"/>
      <c r="G12" s="259"/>
      <c r="I12" s="39" t="s">
        <v>38</v>
      </c>
      <c r="J12" s="234"/>
      <c r="K12" s="234"/>
      <c r="L12" s="237"/>
      <c r="N12" s="259"/>
      <c r="O12" s="259"/>
      <c r="Q12" s="39" t="s">
        <v>38</v>
      </c>
      <c r="R12" s="234"/>
      <c r="S12" s="234"/>
      <c r="T12" s="237"/>
    </row>
    <row r="13" spans="1:20" ht="15.6" x14ac:dyDescent="0.3">
      <c r="A13" s="38" t="s">
        <v>11</v>
      </c>
      <c r="B13" s="232">
        <v>0</v>
      </c>
      <c r="C13" s="232">
        <v>0</v>
      </c>
      <c r="D13" s="293">
        <f t="shared" si="0"/>
        <v>0</v>
      </c>
      <c r="F13" s="232">
        <v>0</v>
      </c>
      <c r="G13" s="232">
        <v>0</v>
      </c>
      <c r="I13" s="38" t="s">
        <v>11</v>
      </c>
      <c r="J13" s="232">
        <v>48</v>
      </c>
      <c r="K13" s="232">
        <v>113510.39</v>
      </c>
      <c r="L13" s="235">
        <f>K13/$K$28</f>
        <v>0.22820828921794029</v>
      </c>
      <c r="N13" s="260">
        <v>52</v>
      </c>
      <c r="O13" s="260">
        <v>120205.41</v>
      </c>
      <c r="Q13" s="38" t="s">
        <v>11</v>
      </c>
      <c r="R13" s="232">
        <f>SUM(B13+J13)</f>
        <v>48</v>
      </c>
      <c r="S13" s="232">
        <f>SUM(C13+K13)</f>
        <v>113510.39</v>
      </c>
      <c r="T13" s="235">
        <f>S13/$K$28</f>
        <v>0.22820828921794029</v>
      </c>
    </row>
    <row r="14" spans="1:20" ht="15.6" x14ac:dyDescent="0.3">
      <c r="A14" s="39" t="s">
        <v>37</v>
      </c>
      <c r="B14" s="233"/>
      <c r="C14" s="233"/>
      <c r="D14" s="294"/>
      <c r="F14" s="233"/>
      <c r="G14" s="233"/>
      <c r="I14" s="39" t="s">
        <v>37</v>
      </c>
      <c r="J14" s="233"/>
      <c r="K14" s="233"/>
      <c r="L14" s="236"/>
      <c r="N14" s="261"/>
      <c r="O14" s="261"/>
      <c r="Q14" s="39" t="s">
        <v>37</v>
      </c>
      <c r="R14" s="233"/>
      <c r="S14" s="233"/>
      <c r="T14" s="236"/>
    </row>
    <row r="15" spans="1:20" ht="15.6" x14ac:dyDescent="0.3">
      <c r="A15" s="37" t="s">
        <v>40</v>
      </c>
      <c r="B15" s="234"/>
      <c r="C15" s="234"/>
      <c r="D15" s="295"/>
      <c r="F15" s="234"/>
      <c r="G15" s="234"/>
      <c r="I15" s="37" t="s">
        <v>40</v>
      </c>
      <c r="J15" s="234"/>
      <c r="K15" s="234"/>
      <c r="L15" s="237"/>
      <c r="N15" s="259"/>
      <c r="O15" s="259"/>
      <c r="Q15" s="37" t="s">
        <v>40</v>
      </c>
      <c r="R15" s="234"/>
      <c r="S15" s="234"/>
      <c r="T15" s="237"/>
    </row>
    <row r="16" spans="1:20" ht="14.4" customHeight="1" x14ac:dyDescent="0.3">
      <c r="A16" s="262" t="s">
        <v>82</v>
      </c>
      <c r="B16" s="274">
        <f>SUM(B5:B13)</f>
        <v>26</v>
      </c>
      <c r="C16" s="274">
        <f>SUM(C5:C13)</f>
        <v>216.3</v>
      </c>
      <c r="D16" s="270">
        <f>SUM(D5:D15)</f>
        <v>8.333294806773894E-3</v>
      </c>
      <c r="F16" s="248">
        <f>SUM(F5:F13)</f>
        <v>34</v>
      </c>
      <c r="G16" s="248">
        <f>SUM(G5:G13)</f>
        <v>449.71999999999997</v>
      </c>
      <c r="I16" s="262" t="s">
        <v>82</v>
      </c>
      <c r="J16" s="274">
        <f>SUM(J5:J13)</f>
        <v>12565</v>
      </c>
      <c r="K16" s="274">
        <f>SUM(K5:K13)</f>
        <v>370795.36</v>
      </c>
      <c r="L16" s="275">
        <f>K16/$K$28</f>
        <v>0.74546986188269004</v>
      </c>
      <c r="N16" s="248">
        <f>SUM(N5:N15)</f>
        <v>12475</v>
      </c>
      <c r="O16" s="248">
        <f>SUM(O5:O15)</f>
        <v>361750.13</v>
      </c>
      <c r="Q16" s="262" t="s">
        <v>83</v>
      </c>
      <c r="R16" s="243">
        <f>SUM(R5:R13)</f>
        <v>12591</v>
      </c>
      <c r="S16" s="243">
        <f>SUM(S5:S13)</f>
        <v>371011.66</v>
      </c>
      <c r="T16" s="246">
        <f>S16/$S$28</f>
        <v>0.70891106256486169</v>
      </c>
    </row>
    <row r="17" spans="1:20" ht="14.4" customHeight="1" x14ac:dyDescent="0.3">
      <c r="A17" s="262"/>
      <c r="B17" s="274"/>
      <c r="C17" s="274"/>
      <c r="D17" s="270"/>
      <c r="F17" s="248"/>
      <c r="G17" s="248"/>
      <c r="I17" s="262"/>
      <c r="J17" s="274"/>
      <c r="K17" s="274"/>
      <c r="L17" s="275"/>
      <c r="N17" s="248"/>
      <c r="O17" s="248"/>
      <c r="Q17" s="262"/>
      <c r="R17" s="244"/>
      <c r="S17" s="244"/>
      <c r="T17" s="246"/>
    </row>
    <row r="18" spans="1:20" ht="14.4" customHeight="1" x14ac:dyDescent="0.3">
      <c r="A18" s="262"/>
      <c r="B18" s="274"/>
      <c r="C18" s="274"/>
      <c r="D18" s="270"/>
      <c r="F18" s="248"/>
      <c r="G18" s="248"/>
      <c r="I18" s="262"/>
      <c r="J18" s="274"/>
      <c r="K18" s="274"/>
      <c r="L18" s="275"/>
      <c r="N18" s="248"/>
      <c r="O18" s="248"/>
      <c r="Q18" s="262"/>
      <c r="R18" s="245"/>
      <c r="S18" s="245"/>
      <c r="T18" s="246"/>
    </row>
    <row r="19" spans="1:20" s="3" customFormat="1" ht="3" customHeight="1" x14ac:dyDescent="0.3">
      <c r="A19" s="2"/>
      <c r="B19" s="4"/>
      <c r="C19" s="4"/>
      <c r="D19" s="5"/>
      <c r="F19" s="192"/>
      <c r="G19" s="192"/>
      <c r="I19" s="2"/>
      <c r="J19" s="4"/>
      <c r="K19" s="191"/>
      <c r="L19" s="62"/>
      <c r="N19" s="59"/>
      <c r="O19" s="59"/>
      <c r="Q19" s="2"/>
      <c r="R19" s="4"/>
      <c r="S19" s="4"/>
      <c r="T19" s="62"/>
    </row>
    <row r="20" spans="1:20" ht="15.6" customHeight="1" x14ac:dyDescent="0.3">
      <c r="A20" s="249" t="s">
        <v>2</v>
      </c>
      <c r="B20" s="274">
        <v>3</v>
      </c>
      <c r="C20" s="274">
        <v>25739.82</v>
      </c>
      <c r="D20" s="270">
        <f>C20/$C$28</f>
        <v>0.99166670519322608</v>
      </c>
      <c r="E20" s="56"/>
      <c r="F20" s="248">
        <v>3</v>
      </c>
      <c r="G20" s="248">
        <v>25739.82</v>
      </c>
      <c r="I20" s="249" t="s">
        <v>2</v>
      </c>
      <c r="J20" s="274">
        <v>7</v>
      </c>
      <c r="K20" s="274">
        <v>54703.22</v>
      </c>
      <c r="L20" s="275">
        <f>K20/$K$28</f>
        <v>0.10997872750602491</v>
      </c>
      <c r="M20" s="163"/>
      <c r="N20" s="248">
        <v>9</v>
      </c>
      <c r="O20" s="248">
        <v>69401.84</v>
      </c>
      <c r="Q20" s="249" t="s">
        <v>2</v>
      </c>
      <c r="R20" s="243">
        <f>SUM(B20+J20)</f>
        <v>10</v>
      </c>
      <c r="S20" s="243">
        <f>SUM(C20+K20)</f>
        <v>80443.040000000008</v>
      </c>
      <c r="T20" s="246">
        <f>S20/$S$28</f>
        <v>0.15370665429314992</v>
      </c>
    </row>
    <row r="21" spans="1:20" ht="15.6" customHeight="1" x14ac:dyDescent="0.3">
      <c r="A21" s="249"/>
      <c r="B21" s="274"/>
      <c r="C21" s="274"/>
      <c r="D21" s="270"/>
      <c r="E21" s="56"/>
      <c r="F21" s="248"/>
      <c r="G21" s="248"/>
      <c r="I21" s="249"/>
      <c r="J21" s="274"/>
      <c r="K21" s="274"/>
      <c r="L21" s="275"/>
      <c r="M21" s="163"/>
      <c r="N21" s="248"/>
      <c r="O21" s="248"/>
      <c r="Q21" s="249"/>
      <c r="R21" s="244"/>
      <c r="S21" s="244"/>
      <c r="T21" s="246"/>
    </row>
    <row r="22" spans="1:20" ht="15.6" customHeight="1" x14ac:dyDescent="0.3">
      <c r="A22" s="249"/>
      <c r="B22" s="274"/>
      <c r="C22" s="274"/>
      <c r="D22" s="270"/>
      <c r="E22" s="56"/>
      <c r="F22" s="248"/>
      <c r="G22" s="248"/>
      <c r="I22" s="249"/>
      <c r="J22" s="274"/>
      <c r="K22" s="274"/>
      <c r="L22" s="275"/>
      <c r="M22" s="163"/>
      <c r="N22" s="248"/>
      <c r="O22" s="248"/>
      <c r="Q22" s="249"/>
      <c r="R22" s="245"/>
      <c r="S22" s="245"/>
      <c r="T22" s="246"/>
    </row>
    <row r="23" spans="1:20" s="3" customFormat="1" ht="3" customHeight="1" x14ac:dyDescent="0.3">
      <c r="A23" s="2"/>
      <c r="B23" s="106"/>
      <c r="C23" s="106"/>
      <c r="D23" s="5"/>
      <c r="F23" s="60"/>
      <c r="G23" s="60"/>
      <c r="I23" s="2"/>
      <c r="J23" s="106"/>
      <c r="K23" s="191"/>
      <c r="L23" s="62"/>
      <c r="N23" s="192"/>
      <c r="O23" s="192"/>
      <c r="Q23" s="2"/>
      <c r="R23" s="106"/>
      <c r="S23" s="106"/>
      <c r="T23" s="62"/>
    </row>
    <row r="24" spans="1:20" s="57" customFormat="1" ht="15.6" customHeight="1" x14ac:dyDescent="0.3">
      <c r="A24" s="249" t="s">
        <v>58</v>
      </c>
      <c r="B24" s="274">
        <v>0</v>
      </c>
      <c r="C24" s="274">
        <v>0</v>
      </c>
      <c r="D24" s="270">
        <f>C24/$C$28</f>
        <v>0</v>
      </c>
      <c r="E24" s="163"/>
      <c r="F24" s="248">
        <v>0</v>
      </c>
      <c r="G24" s="248">
        <v>0</v>
      </c>
      <c r="I24" s="249" t="s">
        <v>58</v>
      </c>
      <c r="J24" s="271">
        <v>42</v>
      </c>
      <c r="K24" s="271">
        <v>71899.61</v>
      </c>
      <c r="L24" s="275">
        <f>K24/$K$28</f>
        <v>0.14455141061128512</v>
      </c>
      <c r="M24" s="58"/>
      <c r="N24" s="248">
        <v>43</v>
      </c>
      <c r="O24" s="248">
        <v>74549.119999999995</v>
      </c>
      <c r="P24" s="182"/>
      <c r="Q24" s="249" t="s">
        <v>58</v>
      </c>
      <c r="R24" s="243">
        <f>J24+B24</f>
        <v>42</v>
      </c>
      <c r="S24" s="243">
        <f>K24+C24</f>
        <v>71899.61</v>
      </c>
      <c r="T24" s="246">
        <f>S24/$S$28</f>
        <v>0.13738228314198847</v>
      </c>
    </row>
    <row r="25" spans="1:20" s="57" customFormat="1" ht="15.6" customHeight="1" x14ac:dyDescent="0.3">
      <c r="A25" s="249"/>
      <c r="B25" s="274"/>
      <c r="C25" s="274"/>
      <c r="D25" s="270"/>
      <c r="E25" s="163"/>
      <c r="F25" s="248"/>
      <c r="G25" s="248"/>
      <c r="I25" s="249"/>
      <c r="J25" s="272"/>
      <c r="K25" s="272"/>
      <c r="L25" s="275"/>
      <c r="M25" s="58"/>
      <c r="N25" s="248"/>
      <c r="O25" s="248"/>
      <c r="P25" s="182"/>
      <c r="Q25" s="249"/>
      <c r="R25" s="244"/>
      <c r="S25" s="244"/>
      <c r="T25" s="246"/>
    </row>
    <row r="26" spans="1:20" s="57" customFormat="1" ht="15.6" customHeight="1" x14ac:dyDescent="0.3">
      <c r="A26" s="249"/>
      <c r="B26" s="274"/>
      <c r="C26" s="274"/>
      <c r="D26" s="270"/>
      <c r="E26" s="163"/>
      <c r="F26" s="248"/>
      <c r="G26" s="248"/>
      <c r="I26" s="249"/>
      <c r="J26" s="273"/>
      <c r="K26" s="273"/>
      <c r="L26" s="275"/>
      <c r="M26" s="58"/>
      <c r="N26" s="248"/>
      <c r="O26" s="248"/>
      <c r="P26" s="182"/>
      <c r="Q26" s="249"/>
      <c r="R26" s="245"/>
      <c r="S26" s="245"/>
      <c r="T26" s="246"/>
    </row>
    <row r="27" spans="1:20" s="3" customFormat="1" ht="3" customHeight="1" x14ac:dyDescent="0.3">
      <c r="A27" s="2"/>
      <c r="B27" s="106"/>
      <c r="C27" s="106"/>
      <c r="D27" s="5"/>
      <c r="F27" s="60"/>
      <c r="G27" s="60"/>
      <c r="I27" s="2"/>
      <c r="J27" s="106"/>
      <c r="K27" s="191"/>
      <c r="L27" s="62"/>
      <c r="N27" s="60"/>
      <c r="O27" s="60"/>
      <c r="Q27" s="2"/>
      <c r="R27" s="106"/>
      <c r="S27" s="106"/>
      <c r="T27" s="62"/>
    </row>
    <row r="28" spans="1:20" s="27" customFormat="1" ht="15.6" customHeight="1" x14ac:dyDescent="0.3">
      <c r="A28" s="283" t="s">
        <v>53</v>
      </c>
      <c r="B28" s="290">
        <f>SUM(B16+B20+B24)</f>
        <v>29</v>
      </c>
      <c r="C28" s="290">
        <f>SUM(C16+C20+C24)</f>
        <v>25956.12</v>
      </c>
      <c r="D28" s="287">
        <f>SUM(D16+D20)</f>
        <v>1</v>
      </c>
      <c r="F28" s="247">
        <f>SUM(F16+F20+F24)</f>
        <v>37</v>
      </c>
      <c r="G28" s="247">
        <f>SUM(G16+G20+G24)</f>
        <v>26189.54</v>
      </c>
      <c r="I28" s="283" t="s">
        <v>59</v>
      </c>
      <c r="J28" s="284">
        <f>SUM(J16+J20+J24)</f>
        <v>12614</v>
      </c>
      <c r="K28" s="284">
        <f>SUM(K16+K20+K24)</f>
        <v>497398.18999999994</v>
      </c>
      <c r="L28" s="287">
        <f>SUM(L16+L20+L24)</f>
        <v>1</v>
      </c>
      <c r="N28" s="247">
        <f>SUM(N16+N20+N24)</f>
        <v>12527</v>
      </c>
      <c r="O28" s="247">
        <f>SUM(O16+O20+O24)</f>
        <v>505701.08999999997</v>
      </c>
      <c r="Q28" s="250" t="s">
        <v>97</v>
      </c>
      <c r="R28" s="251">
        <f>SUM(R16+R20+R24)</f>
        <v>12643</v>
      </c>
      <c r="S28" s="251">
        <f>SUM(S16+S20+S24)</f>
        <v>523354.30999999994</v>
      </c>
      <c r="T28" s="240">
        <f>SUM(T16+T20+T24)</f>
        <v>1</v>
      </c>
    </row>
    <row r="29" spans="1:20" ht="14.4" customHeight="1" x14ac:dyDescent="0.3">
      <c r="A29" s="283"/>
      <c r="B29" s="290"/>
      <c r="C29" s="290"/>
      <c r="D29" s="288"/>
      <c r="F29" s="247"/>
      <c r="G29" s="247"/>
      <c r="I29" s="283"/>
      <c r="J29" s="285"/>
      <c r="K29" s="285"/>
      <c r="L29" s="288"/>
      <c r="N29" s="247"/>
      <c r="O29" s="247"/>
      <c r="Q29" s="250"/>
      <c r="R29" s="252"/>
      <c r="S29" s="252"/>
      <c r="T29" s="241"/>
    </row>
    <row r="30" spans="1:20" ht="21" customHeight="1" x14ac:dyDescent="0.3">
      <c r="A30" s="283"/>
      <c r="B30" s="290"/>
      <c r="C30" s="290"/>
      <c r="D30" s="289"/>
      <c r="F30" s="247"/>
      <c r="G30" s="247"/>
      <c r="I30" s="283"/>
      <c r="J30" s="286"/>
      <c r="K30" s="286"/>
      <c r="L30" s="289"/>
      <c r="N30" s="247"/>
      <c r="O30" s="247"/>
      <c r="Q30" s="250"/>
      <c r="R30" s="253"/>
      <c r="S30" s="253"/>
      <c r="T30" s="242"/>
    </row>
    <row r="31" spans="1:20" ht="8.4" customHeight="1" x14ac:dyDescent="0.3">
      <c r="F31" s="61"/>
      <c r="G31" s="61"/>
    </row>
    <row r="32" spans="1:20" x14ac:dyDescent="0.3">
      <c r="A32" s="57"/>
      <c r="B32" s="57"/>
      <c r="C32" s="57"/>
      <c r="D32" s="57"/>
    </row>
  </sheetData>
  <mergeCells count="131">
    <mergeCell ref="G13:G15"/>
    <mergeCell ref="C16:C18"/>
    <mergeCell ref="A3:A4"/>
    <mergeCell ref="A20:A22"/>
    <mergeCell ref="B20:B22"/>
    <mergeCell ref="C20:C22"/>
    <mergeCell ref="A16:A18"/>
    <mergeCell ref="B16:B18"/>
    <mergeCell ref="C3:C4"/>
    <mergeCell ref="B13:B15"/>
    <mergeCell ref="C13:C15"/>
    <mergeCell ref="B10:B12"/>
    <mergeCell ref="C10:C12"/>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K20:K22"/>
    <mergeCell ref="L20:L22"/>
    <mergeCell ref="J3:J4"/>
    <mergeCell ref="J5:J6"/>
    <mergeCell ref="K5:K6"/>
    <mergeCell ref="K3:K4"/>
    <mergeCell ref="Q20:Q22"/>
    <mergeCell ref="R20:R22"/>
    <mergeCell ref="N1:O2"/>
    <mergeCell ref="N5:N6"/>
    <mergeCell ref="O5:O6"/>
    <mergeCell ref="N7:N9"/>
    <mergeCell ref="O7:O9"/>
    <mergeCell ref="R5:R6"/>
    <mergeCell ref="R10:R12"/>
    <mergeCell ref="Q16:Q18"/>
    <mergeCell ref="R16:R18"/>
    <mergeCell ref="N10:N12"/>
    <mergeCell ref="O10:O12"/>
    <mergeCell ref="N13:N15"/>
    <mergeCell ref="O13:O15"/>
    <mergeCell ref="K10:K12"/>
    <mergeCell ref="Q3:Q4"/>
    <mergeCell ref="I1:L2"/>
    <mergeCell ref="Q1:T2"/>
    <mergeCell ref="S3:S4"/>
    <mergeCell ref="S10:S12"/>
    <mergeCell ref="T10:T12"/>
    <mergeCell ref="T28:T30"/>
    <mergeCell ref="S16:S18"/>
    <mergeCell ref="T16:T18"/>
    <mergeCell ref="S20:S22"/>
    <mergeCell ref="T20:T22"/>
    <mergeCell ref="N28:N30"/>
    <mergeCell ref="O28:O30"/>
    <mergeCell ref="N16:N18"/>
    <mergeCell ref="O16:O18"/>
    <mergeCell ref="S24:S26"/>
    <mergeCell ref="T24:T26"/>
    <mergeCell ref="Q24:Q26"/>
    <mergeCell ref="R24:R26"/>
    <mergeCell ref="N20:N22"/>
    <mergeCell ref="O20:O22"/>
    <mergeCell ref="N24:N26"/>
    <mergeCell ref="O24:O26"/>
    <mergeCell ref="Q28:Q30"/>
    <mergeCell ref="R28:R30"/>
    <mergeCell ref="S28:S30"/>
    <mergeCell ref="R13:R15"/>
    <mergeCell ref="S13:S15"/>
    <mergeCell ref="T13:T15"/>
    <mergeCell ref="S5:S6"/>
    <mergeCell ref="T5:T6"/>
    <mergeCell ref="R7:R9"/>
    <mergeCell ref="S7:S9"/>
    <mergeCell ref="T7:T9"/>
    <mergeCell ref="R3:R4"/>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55"/>
  <sheetViews>
    <sheetView showGridLines="0" zoomScaleNormal="100" workbookViewId="0"/>
  </sheetViews>
  <sheetFormatPr defaultColWidth="10.33203125" defaultRowHeight="13.8" x14ac:dyDescent="0.25"/>
  <cols>
    <col min="1" max="1" width="23.109375" style="66" bestFit="1" customWidth="1"/>
    <col min="2" max="2" width="21.5546875" style="66" customWidth="1"/>
    <col min="3" max="3" width="20.109375" style="68" customWidth="1"/>
    <col min="4" max="4" width="19" style="66" customWidth="1"/>
    <col min="5" max="5" width="0.88671875" style="66" customWidth="1"/>
    <col min="6" max="6" width="17.5546875" style="66" customWidth="1"/>
    <col min="7" max="7" width="17.88671875" style="66" customWidth="1"/>
    <col min="8" max="8" width="13.77734375" style="66" customWidth="1"/>
    <col min="9" max="9" width="0.88671875" style="66" customWidth="1"/>
    <col min="10" max="10" width="17.109375" style="66" customWidth="1"/>
    <col min="11" max="11" width="16.5546875" style="66" customWidth="1"/>
    <col min="12" max="12" width="16" style="66" customWidth="1"/>
    <col min="13" max="16384" width="10.33203125" style="66"/>
  </cols>
  <sheetData>
    <row r="1" spans="1:12" ht="19.2" customHeight="1" x14ac:dyDescent="0.35">
      <c r="A1" s="181" t="s">
        <v>60</v>
      </c>
      <c r="B1" s="179"/>
      <c r="C1" s="179"/>
      <c r="D1" s="177"/>
      <c r="E1" s="63"/>
      <c r="F1" s="63"/>
      <c r="G1" s="65"/>
      <c r="I1" s="63"/>
      <c r="J1" s="64"/>
    </row>
    <row r="2" spans="1:12" ht="18.600000000000001" customHeight="1" x14ac:dyDescent="0.25">
      <c r="A2" s="65" t="str">
        <f>'Pipeline - Solar Summary'!A2</f>
        <v>as of 01/31/2021</v>
      </c>
      <c r="B2" s="65"/>
      <c r="C2" s="65"/>
      <c r="D2" s="65"/>
      <c r="E2" s="63"/>
      <c r="F2" s="63"/>
      <c r="G2" s="65"/>
      <c r="I2" s="63"/>
    </row>
    <row r="3" spans="1:12" ht="28.2" customHeight="1" x14ac:dyDescent="0.25">
      <c r="A3" s="140" t="s">
        <v>0</v>
      </c>
      <c r="B3" s="141" t="s">
        <v>61</v>
      </c>
      <c r="C3" s="142" t="s">
        <v>101</v>
      </c>
      <c r="D3" s="142" t="s">
        <v>102</v>
      </c>
    </row>
    <row r="4" spans="1:12" x14ac:dyDescent="0.25">
      <c r="A4" s="71" t="s">
        <v>11</v>
      </c>
      <c r="B4" s="72">
        <f>'Pipeline - Solar Summary'!R16</f>
        <v>12591</v>
      </c>
      <c r="C4" s="73">
        <f>'Pipeline - Solar Summary'!S16</f>
        <v>371011.66</v>
      </c>
      <c r="D4" s="74">
        <f>C4/$C$7</f>
        <v>0.70891106256486169</v>
      </c>
    </row>
    <row r="5" spans="1:12" x14ac:dyDescent="0.25">
      <c r="A5" s="71" t="s">
        <v>2</v>
      </c>
      <c r="B5" s="72">
        <f>'Pipeline - Solar Summary'!R20</f>
        <v>10</v>
      </c>
      <c r="C5" s="73">
        <f>'Pipeline - Solar Summary'!S20</f>
        <v>80443.040000000008</v>
      </c>
      <c r="D5" s="74">
        <f>C5/$C$7</f>
        <v>0.15370665429314992</v>
      </c>
    </row>
    <row r="6" spans="1:12" x14ac:dyDescent="0.25">
      <c r="A6" s="71" t="s">
        <v>58</v>
      </c>
      <c r="B6" s="72">
        <f>'Pipeline - Solar Summary'!R24</f>
        <v>42</v>
      </c>
      <c r="C6" s="73">
        <f>'Pipeline - Solar Summary'!S24</f>
        <v>71899.61</v>
      </c>
      <c r="D6" s="74">
        <f>C6/$C$7</f>
        <v>0.13738228314198847</v>
      </c>
    </row>
    <row r="7" spans="1:12" x14ac:dyDescent="0.25">
      <c r="A7" s="138" t="s">
        <v>27</v>
      </c>
      <c r="B7" s="136">
        <f>SUM(B4:B6)</f>
        <v>12643</v>
      </c>
      <c r="C7" s="139">
        <f>SUM(C4:C6)</f>
        <v>523354.30999999994</v>
      </c>
      <c r="D7" s="137">
        <f>SUM(D4:D6)</f>
        <v>1</v>
      </c>
    </row>
    <row r="8" spans="1:12" ht="22.2" customHeight="1" x14ac:dyDescent="0.25">
      <c r="G8" s="200"/>
    </row>
    <row r="9" spans="1:12" ht="17.399999999999999" x14ac:dyDescent="0.25">
      <c r="A9" s="303" t="s">
        <v>28</v>
      </c>
      <c r="B9" s="303"/>
      <c r="C9" s="303"/>
      <c r="D9" s="303"/>
    </row>
    <row r="10" spans="1:12" ht="6" customHeight="1" x14ac:dyDescent="0.3">
      <c r="A10" s="67"/>
    </row>
    <row r="11" spans="1:12" ht="15.6" x14ac:dyDescent="0.3">
      <c r="A11" s="67"/>
      <c r="B11" s="304" t="s">
        <v>77</v>
      </c>
      <c r="C11" s="304"/>
      <c r="D11" s="304"/>
      <c r="F11" s="305" t="s">
        <v>76</v>
      </c>
      <c r="G11" s="306"/>
      <c r="H11" s="307"/>
      <c r="J11" s="308" t="s">
        <v>90</v>
      </c>
      <c r="K11" s="309"/>
      <c r="L11" s="310"/>
    </row>
    <row r="12" spans="1:12" ht="27.6" customHeight="1" x14ac:dyDescent="0.25">
      <c r="A12" s="75" t="s">
        <v>26</v>
      </c>
      <c r="B12" s="69" t="s">
        <v>61</v>
      </c>
      <c r="C12" s="70" t="s">
        <v>101</v>
      </c>
      <c r="D12" s="70" t="s">
        <v>102</v>
      </c>
      <c r="F12" s="69" t="s">
        <v>61</v>
      </c>
      <c r="G12" s="70" t="s">
        <v>101</v>
      </c>
      <c r="H12" s="70" t="s">
        <v>103</v>
      </c>
      <c r="J12" s="69" t="s">
        <v>61</v>
      </c>
      <c r="K12" s="70" t="s">
        <v>101</v>
      </c>
      <c r="L12" s="70" t="s">
        <v>104</v>
      </c>
    </row>
    <row r="13" spans="1:12" x14ac:dyDescent="0.25">
      <c r="A13" s="71" t="s">
        <v>18</v>
      </c>
      <c r="B13" s="76">
        <v>1</v>
      </c>
      <c r="C13" s="77">
        <v>40.119999999999997</v>
      </c>
      <c r="D13" s="74">
        <f t="shared" ref="D13:D22" si="0">C13/$C$23</f>
        <v>0.1854831252889505</v>
      </c>
      <c r="F13" s="76">
        <v>666</v>
      </c>
      <c r="G13" s="77">
        <v>176646.12</v>
      </c>
      <c r="H13" s="74">
        <f>G13/$G$23</f>
        <v>0.47639787078241758</v>
      </c>
      <c r="J13" s="78">
        <f>SUM(B13+F13)</f>
        <v>667</v>
      </c>
      <c r="K13" s="79">
        <f>SUM(C13+G13)</f>
        <v>176686.24</v>
      </c>
      <c r="L13" s="80">
        <f>K13/$K$23</f>
        <v>0.47622826732723172</v>
      </c>
    </row>
    <row r="14" spans="1:12" x14ac:dyDescent="0.25">
      <c r="A14" s="71" t="s">
        <v>20</v>
      </c>
      <c r="B14" s="81">
        <v>0</v>
      </c>
      <c r="C14" s="77">
        <v>0</v>
      </c>
      <c r="D14" s="74">
        <f t="shared" si="0"/>
        <v>0</v>
      </c>
      <c r="F14" s="76">
        <v>8</v>
      </c>
      <c r="G14" s="77">
        <v>4526.3999999999996</v>
      </c>
      <c r="H14" s="74">
        <f t="shared" ref="H14:H22" si="1">G14/$G$23</f>
        <v>1.2207272496613766E-2</v>
      </c>
      <c r="J14" s="78">
        <f t="shared" ref="J14:K22" si="2">SUM(B14+F14)</f>
        <v>8</v>
      </c>
      <c r="K14" s="79">
        <f t="shared" si="2"/>
        <v>4526.3999999999996</v>
      </c>
      <c r="L14" s="80">
        <f t="shared" ref="L14:L22" si="3">K14/$K$23</f>
        <v>1.2200155650094663E-2</v>
      </c>
    </row>
    <row r="15" spans="1:12" x14ac:dyDescent="0.25">
      <c r="A15" s="71" t="s">
        <v>62</v>
      </c>
      <c r="B15" s="81">
        <v>0</v>
      </c>
      <c r="C15" s="77">
        <v>0</v>
      </c>
      <c r="D15" s="74">
        <f t="shared" si="0"/>
        <v>0</v>
      </c>
      <c r="F15" s="76">
        <v>11</v>
      </c>
      <c r="G15" s="77">
        <v>28907.61</v>
      </c>
      <c r="H15" s="74">
        <f t="shared" si="1"/>
        <v>7.7961088833474079E-2</v>
      </c>
      <c r="J15" s="78">
        <f t="shared" si="2"/>
        <v>11</v>
      </c>
      <c r="K15" s="79">
        <f t="shared" si="2"/>
        <v>28907.61</v>
      </c>
      <c r="L15" s="80">
        <f t="shared" si="3"/>
        <v>7.7915637476191457E-2</v>
      </c>
    </row>
    <row r="16" spans="1:12" x14ac:dyDescent="0.25">
      <c r="A16" s="71" t="s">
        <v>17</v>
      </c>
      <c r="B16" s="81">
        <v>0</v>
      </c>
      <c r="C16" s="77">
        <v>0</v>
      </c>
      <c r="D16" s="74">
        <f t="shared" si="0"/>
        <v>0</v>
      </c>
      <c r="F16" s="76">
        <v>16</v>
      </c>
      <c r="G16" s="77">
        <v>7845.53</v>
      </c>
      <c r="H16" s="74">
        <f t="shared" si="1"/>
        <v>2.1158652039227243E-2</v>
      </c>
      <c r="J16" s="78">
        <f t="shared" si="2"/>
        <v>16</v>
      </c>
      <c r="K16" s="79">
        <f t="shared" si="2"/>
        <v>7845.53</v>
      </c>
      <c r="L16" s="80">
        <f t="shared" si="3"/>
        <v>2.1146316533555847E-2</v>
      </c>
    </row>
    <row r="17" spans="1:12" x14ac:dyDescent="0.25">
      <c r="A17" s="71" t="s">
        <v>19</v>
      </c>
      <c r="B17" s="81">
        <v>0</v>
      </c>
      <c r="C17" s="77">
        <v>0</v>
      </c>
      <c r="D17" s="74">
        <f t="shared" si="0"/>
        <v>0</v>
      </c>
      <c r="F17" s="76">
        <v>37</v>
      </c>
      <c r="G17" s="77">
        <v>2853.69</v>
      </c>
      <c r="H17" s="74">
        <f t="shared" si="1"/>
        <v>7.6961319041317028E-3</v>
      </c>
      <c r="J17" s="78">
        <f t="shared" si="2"/>
        <v>37</v>
      </c>
      <c r="K17" s="79">
        <f t="shared" si="2"/>
        <v>2853.69</v>
      </c>
      <c r="L17" s="80">
        <f t="shared" si="3"/>
        <v>7.6916450550368158E-3</v>
      </c>
    </row>
    <row r="18" spans="1:12" ht="13.8" customHeight="1" x14ac:dyDescent="0.25">
      <c r="A18" s="71" t="s">
        <v>63</v>
      </c>
      <c r="B18" s="81">
        <v>0</v>
      </c>
      <c r="C18" s="77">
        <v>0</v>
      </c>
      <c r="D18" s="74">
        <f t="shared" si="0"/>
        <v>0</v>
      </c>
      <c r="F18" s="76">
        <v>8</v>
      </c>
      <c r="G18" s="77">
        <v>16765.310000000001</v>
      </c>
      <c r="H18" s="74">
        <f t="shared" si="1"/>
        <v>4.5214454679260288E-2</v>
      </c>
      <c r="J18" s="78">
        <f t="shared" si="2"/>
        <v>8</v>
      </c>
      <c r="K18" s="79">
        <f t="shared" si="2"/>
        <v>16765.310000000001</v>
      </c>
      <c r="L18" s="80">
        <f t="shared" si="3"/>
        <v>4.5188094627538131E-2</v>
      </c>
    </row>
    <row r="19" spans="1:12" x14ac:dyDescent="0.25">
      <c r="A19" s="71" t="s">
        <v>9</v>
      </c>
      <c r="B19" s="81">
        <v>25</v>
      </c>
      <c r="C19" s="77">
        <v>176.18</v>
      </c>
      <c r="D19" s="74">
        <f t="shared" si="0"/>
        <v>0.8145168747110495</v>
      </c>
      <c r="F19" s="76">
        <v>11749</v>
      </c>
      <c r="G19" s="77">
        <v>103809.77</v>
      </c>
      <c r="H19" s="74">
        <f t="shared" si="1"/>
        <v>0.27996512685595637</v>
      </c>
      <c r="J19" s="78">
        <f t="shared" si="2"/>
        <v>11774</v>
      </c>
      <c r="K19" s="79">
        <f t="shared" si="2"/>
        <v>103985.95</v>
      </c>
      <c r="L19" s="80">
        <f t="shared" si="3"/>
        <v>0.28027677081631341</v>
      </c>
    </row>
    <row r="20" spans="1:12" x14ac:dyDescent="0.25">
      <c r="A20" s="71" t="s">
        <v>108</v>
      </c>
      <c r="B20" s="81">
        <v>0</v>
      </c>
      <c r="C20" s="77">
        <v>0</v>
      </c>
      <c r="D20" s="74">
        <f t="shared" si="0"/>
        <v>0</v>
      </c>
      <c r="F20" s="76">
        <v>1</v>
      </c>
      <c r="G20" s="77">
        <v>139.84</v>
      </c>
      <c r="H20" s="74">
        <f t="shared" si="1"/>
        <v>3.7713524786286431E-4</v>
      </c>
      <c r="J20" s="78">
        <f t="shared" si="2"/>
        <v>1</v>
      </c>
      <c r="K20" s="79">
        <f t="shared" si="2"/>
        <v>139.84</v>
      </c>
      <c r="L20" s="80">
        <f t="shared" si="3"/>
        <v>3.7691537780780264E-4</v>
      </c>
    </row>
    <row r="21" spans="1:12" x14ac:dyDescent="0.25">
      <c r="A21" s="71" t="s">
        <v>15</v>
      </c>
      <c r="B21" s="81">
        <v>0</v>
      </c>
      <c r="C21" s="77">
        <v>0</v>
      </c>
      <c r="D21" s="74">
        <f t="shared" si="0"/>
        <v>0</v>
      </c>
      <c r="F21" s="76">
        <v>11</v>
      </c>
      <c r="G21" s="77">
        <v>4326.05</v>
      </c>
      <c r="H21" s="74">
        <f t="shared" si="1"/>
        <v>1.1666947504413216E-2</v>
      </c>
      <c r="J21" s="78">
        <f t="shared" si="2"/>
        <v>11</v>
      </c>
      <c r="K21" s="79">
        <f t="shared" si="2"/>
        <v>4326.05</v>
      </c>
      <c r="L21" s="80">
        <f t="shared" si="3"/>
        <v>1.1660145667659072E-2</v>
      </c>
    </row>
    <row r="22" spans="1:12" x14ac:dyDescent="0.25">
      <c r="A22" s="71" t="s">
        <v>21</v>
      </c>
      <c r="B22" s="81">
        <v>0</v>
      </c>
      <c r="C22" s="77">
        <v>0</v>
      </c>
      <c r="D22" s="74">
        <f t="shared" si="0"/>
        <v>0</v>
      </c>
      <c r="F22" s="76">
        <v>58</v>
      </c>
      <c r="G22" s="77">
        <v>24975.040000000001</v>
      </c>
      <c r="H22" s="74">
        <f t="shared" si="1"/>
        <v>6.7355319656642959E-2</v>
      </c>
      <c r="J22" s="78">
        <f t="shared" si="2"/>
        <v>58</v>
      </c>
      <c r="K22" s="79">
        <f t="shared" si="2"/>
        <v>24975.040000000001</v>
      </c>
      <c r="L22" s="80">
        <f t="shared" si="3"/>
        <v>6.73160514685711E-2</v>
      </c>
    </row>
    <row r="23" spans="1:12" ht="13.8" customHeight="1" x14ac:dyDescent="0.25">
      <c r="A23" s="82" t="s">
        <v>27</v>
      </c>
      <c r="B23" s="83">
        <f>SUM(B13:B22)</f>
        <v>26</v>
      </c>
      <c r="C23" s="83">
        <f>SUM(C13:C22)</f>
        <v>216.3</v>
      </c>
      <c r="D23" s="84">
        <f>SUM(D13:D22)</f>
        <v>1</v>
      </c>
      <c r="F23" s="83">
        <f>SUM(F13:F22)</f>
        <v>12565</v>
      </c>
      <c r="G23" s="83">
        <f>SUM(G13:G22)</f>
        <v>370795.36</v>
      </c>
      <c r="H23" s="84">
        <f>SUM(H13:H22)</f>
        <v>1</v>
      </c>
      <c r="J23" s="136">
        <f>SUM(J13:J22)</f>
        <v>12591</v>
      </c>
      <c r="K23" s="136">
        <f>SUM(K13:K22)</f>
        <v>371011.66</v>
      </c>
      <c r="L23" s="137">
        <f>SUM(L13:L22)</f>
        <v>1</v>
      </c>
    </row>
    <row r="24" spans="1:12" s="86" customFormat="1" ht="18" customHeight="1" x14ac:dyDescent="0.25">
      <c r="A24" s="85"/>
      <c r="B24" s="87"/>
      <c r="C24" s="88"/>
      <c r="D24" s="89"/>
    </row>
    <row r="25" spans="1:12" ht="17.399999999999999" x14ac:dyDescent="0.25">
      <c r="A25" s="303" t="s">
        <v>88</v>
      </c>
      <c r="B25" s="303"/>
      <c r="C25" s="303"/>
      <c r="D25" s="303"/>
    </row>
    <row r="26" spans="1:12" ht="6" customHeight="1" x14ac:dyDescent="0.3">
      <c r="A26" s="67"/>
    </row>
    <row r="27" spans="1:12" ht="15.6" x14ac:dyDescent="0.3">
      <c r="A27" s="67"/>
      <c r="B27" s="305" t="s">
        <v>77</v>
      </c>
      <c r="C27" s="306"/>
      <c r="D27" s="307"/>
      <c r="F27" s="305" t="s">
        <v>76</v>
      </c>
      <c r="G27" s="306"/>
      <c r="H27" s="307"/>
      <c r="J27" s="308" t="s">
        <v>90</v>
      </c>
      <c r="K27" s="309"/>
      <c r="L27" s="310"/>
    </row>
    <row r="28" spans="1:12" ht="41.4" x14ac:dyDescent="0.25">
      <c r="A28" s="75" t="s">
        <v>26</v>
      </c>
      <c r="B28" s="196" t="s">
        <v>61</v>
      </c>
      <c r="C28" s="197" t="s">
        <v>101</v>
      </c>
      <c r="D28" s="197" t="s">
        <v>102</v>
      </c>
      <c r="F28" s="69" t="s">
        <v>61</v>
      </c>
      <c r="G28" s="70" t="s">
        <v>101</v>
      </c>
      <c r="H28" s="70" t="s">
        <v>102</v>
      </c>
      <c r="J28" s="69" t="s">
        <v>61</v>
      </c>
      <c r="K28" s="70" t="s">
        <v>101</v>
      </c>
      <c r="L28" s="70" t="s">
        <v>102</v>
      </c>
    </row>
    <row r="29" spans="1:12" x14ac:dyDescent="0.25">
      <c r="A29" s="71" t="s">
        <v>18</v>
      </c>
      <c r="B29" s="189">
        <v>29</v>
      </c>
      <c r="C29" s="73">
        <v>48572.26</v>
      </c>
      <c r="D29" s="74">
        <v>0</v>
      </c>
      <c r="F29" s="189">
        <v>30</v>
      </c>
      <c r="G29" s="73">
        <v>51221.77</v>
      </c>
      <c r="H29" s="74">
        <f>G29/$G$32</f>
        <v>0.68708752028192954</v>
      </c>
      <c r="J29" s="189">
        <f>SUM(B29+F29)</f>
        <v>59</v>
      </c>
      <c r="K29" s="73">
        <f>SUM(C29+G29)</f>
        <v>99794.03</v>
      </c>
      <c r="L29" s="74">
        <f>K29/$K$32</f>
        <v>0.681426394069788</v>
      </c>
    </row>
    <row r="30" spans="1:12" x14ac:dyDescent="0.25">
      <c r="A30" s="71" t="s">
        <v>17</v>
      </c>
      <c r="B30" s="76">
        <v>3</v>
      </c>
      <c r="C30" s="77">
        <v>8753.57</v>
      </c>
      <c r="D30" s="74">
        <v>0</v>
      </c>
      <c r="F30" s="76">
        <v>3</v>
      </c>
      <c r="G30" s="77">
        <v>8753.57</v>
      </c>
      <c r="H30" s="74">
        <f t="shared" ref="H30:H31" si="4">G30/$G$32</f>
        <v>0.11742016538894087</v>
      </c>
      <c r="J30" s="189">
        <f t="shared" ref="J30:J31" si="5">SUM(B30+F30)</f>
        <v>6</v>
      </c>
      <c r="K30" s="73">
        <f t="shared" ref="K30:K31" si="6">SUM(C30+G30)</f>
        <v>17507.14</v>
      </c>
      <c r="L30" s="74">
        <f t="shared" ref="L30:L31" si="7">K30/$K$32</f>
        <v>0.11954449861053762</v>
      </c>
    </row>
    <row r="31" spans="1:12" x14ac:dyDescent="0.25">
      <c r="A31" s="71" t="s">
        <v>9</v>
      </c>
      <c r="B31" s="76">
        <v>10</v>
      </c>
      <c r="C31" s="77">
        <v>14573.78</v>
      </c>
      <c r="D31" s="74">
        <v>0</v>
      </c>
      <c r="F31" s="76">
        <v>10</v>
      </c>
      <c r="G31" s="77">
        <v>14573.78</v>
      </c>
      <c r="H31" s="74">
        <f t="shared" si="4"/>
        <v>0.19549231432912959</v>
      </c>
      <c r="J31" s="189">
        <f t="shared" si="5"/>
        <v>20</v>
      </c>
      <c r="K31" s="73">
        <f t="shared" si="6"/>
        <v>29147.56</v>
      </c>
      <c r="L31" s="74">
        <f t="shared" si="7"/>
        <v>0.19902910731967427</v>
      </c>
    </row>
    <row r="32" spans="1:12" ht="13.8" customHeight="1" x14ac:dyDescent="0.25">
      <c r="A32" s="82" t="s">
        <v>27</v>
      </c>
      <c r="B32" s="83">
        <f>SUM(B29:B31)</f>
        <v>42</v>
      </c>
      <c r="C32" s="83">
        <f>SUM(C29:C31)</f>
        <v>71899.61</v>
      </c>
      <c r="D32" s="84">
        <f>SUM(D29:D31)</f>
        <v>0</v>
      </c>
      <c r="F32" s="83">
        <f>SUM(F29:F31)</f>
        <v>43</v>
      </c>
      <c r="G32" s="83">
        <f>SUM(G29:G31)</f>
        <v>74549.119999999995</v>
      </c>
      <c r="H32" s="84">
        <f>SUM(H29:H31)</f>
        <v>1</v>
      </c>
      <c r="J32" s="136">
        <f>SUM(J29:J31)</f>
        <v>85</v>
      </c>
      <c r="K32" s="136">
        <f>SUM(K29:K31)</f>
        <v>146448.73000000001</v>
      </c>
      <c r="L32" s="137">
        <f>SUM(L29:L31)</f>
        <v>0.99999999999999989</v>
      </c>
    </row>
    <row r="33" spans="1:12" s="124" customFormat="1" ht="18.600000000000001" customHeight="1" x14ac:dyDescent="0.25">
      <c r="A33" s="176"/>
      <c r="B33" s="175"/>
      <c r="C33" s="175"/>
      <c r="D33" s="174"/>
      <c r="F33" s="175"/>
      <c r="G33" s="175"/>
      <c r="H33" s="174"/>
      <c r="J33" s="175"/>
      <c r="K33" s="175"/>
      <c r="L33" s="174"/>
    </row>
    <row r="34" spans="1:12" ht="18.600000000000001" customHeight="1" x14ac:dyDescent="0.25">
      <c r="A34" s="180" t="s">
        <v>29</v>
      </c>
      <c r="B34" s="178"/>
      <c r="C34" s="178"/>
      <c r="D34" s="178"/>
      <c r="F34" s="312" t="str">
        <f>'Pipeline - Solar Summary'!F1</f>
        <v xml:space="preserve">Previously Reported in SRP through 12/31/2020                                    </v>
      </c>
      <c r="G34" s="312"/>
      <c r="H34" s="312"/>
      <c r="I34" s="118"/>
      <c r="J34" s="315" t="s">
        <v>74</v>
      </c>
      <c r="K34" s="315"/>
      <c r="L34" s="122"/>
    </row>
    <row r="35" spans="1:12" ht="6" customHeight="1" x14ac:dyDescent="0.3">
      <c r="A35" s="67"/>
      <c r="F35" s="312"/>
      <c r="G35" s="312"/>
      <c r="H35" s="312"/>
      <c r="J35" s="315"/>
      <c r="K35" s="315"/>
    </row>
    <row r="36" spans="1:12" ht="17.399999999999999" x14ac:dyDescent="0.25">
      <c r="B36" s="296" t="s">
        <v>77</v>
      </c>
      <c r="C36" s="296"/>
      <c r="D36" s="296"/>
      <c r="E36" s="90"/>
      <c r="F36" s="298"/>
      <c r="G36" s="298"/>
      <c r="H36" s="298"/>
      <c r="I36" s="118"/>
      <c r="J36" s="314"/>
      <c r="K36" s="314"/>
      <c r="L36" s="123"/>
    </row>
    <row r="37" spans="1:12" ht="30" customHeight="1" x14ac:dyDescent="0.25">
      <c r="A37" s="91" t="s">
        <v>64</v>
      </c>
      <c r="B37" s="92" t="s">
        <v>4</v>
      </c>
      <c r="C37" s="93" t="s">
        <v>101</v>
      </c>
      <c r="D37" s="93" t="s">
        <v>102</v>
      </c>
      <c r="F37" s="94" t="s">
        <v>48</v>
      </c>
      <c r="G37" s="311" t="s">
        <v>105</v>
      </c>
      <c r="H37" s="311"/>
      <c r="I37" s="119"/>
      <c r="J37" s="49" t="s">
        <v>48</v>
      </c>
      <c r="K37" s="49" t="s">
        <v>85</v>
      </c>
    </row>
    <row r="38" spans="1:12" ht="14.4" x14ac:dyDescent="0.3">
      <c r="A38" s="95" t="s">
        <v>5</v>
      </c>
      <c r="B38" s="96">
        <v>0</v>
      </c>
      <c r="C38" s="96">
        <v>0</v>
      </c>
      <c r="D38" s="97">
        <f>C38/$C$42</f>
        <v>0</v>
      </c>
      <c r="F38" s="202">
        <v>0</v>
      </c>
      <c r="G38" s="317">
        <v>0</v>
      </c>
      <c r="H38" s="318"/>
      <c r="I38" s="120"/>
      <c r="J38" s="131">
        <f t="shared" ref="J38:K41" si="8">B38-F38</f>
        <v>0</v>
      </c>
      <c r="K38" s="132">
        <f t="shared" si="8"/>
        <v>0</v>
      </c>
    </row>
    <row r="39" spans="1:12" ht="14.4" x14ac:dyDescent="0.3">
      <c r="A39" s="95" t="s">
        <v>65</v>
      </c>
      <c r="B39" s="96">
        <v>0</v>
      </c>
      <c r="C39" s="96">
        <v>0</v>
      </c>
      <c r="D39" s="97">
        <f>C39/$C$42</f>
        <v>0</v>
      </c>
      <c r="F39" s="202">
        <v>0</v>
      </c>
      <c r="G39" s="317">
        <v>0</v>
      </c>
      <c r="H39" s="318"/>
      <c r="I39" s="120"/>
      <c r="J39" s="131">
        <f t="shared" si="8"/>
        <v>0</v>
      </c>
      <c r="K39" s="132">
        <f t="shared" si="8"/>
        <v>0</v>
      </c>
    </row>
    <row r="40" spans="1:12" ht="14.4" x14ac:dyDescent="0.3">
      <c r="A40" s="95" t="s">
        <v>6</v>
      </c>
      <c r="B40" s="96">
        <v>0</v>
      </c>
      <c r="C40" s="96">
        <v>0</v>
      </c>
      <c r="D40" s="97">
        <f>C40/$C$42</f>
        <v>0</v>
      </c>
      <c r="F40" s="202">
        <v>0</v>
      </c>
      <c r="G40" s="317">
        <v>0</v>
      </c>
      <c r="H40" s="318"/>
      <c r="I40" s="120"/>
      <c r="J40" s="131">
        <f t="shared" si="8"/>
        <v>0</v>
      </c>
      <c r="K40" s="132">
        <f t="shared" si="8"/>
        <v>0</v>
      </c>
    </row>
    <row r="41" spans="1:12" ht="14.4" x14ac:dyDescent="0.3">
      <c r="A41" s="99" t="s">
        <v>7</v>
      </c>
      <c r="B41" s="100">
        <v>3</v>
      </c>
      <c r="C41" s="100">
        <v>25739.82</v>
      </c>
      <c r="D41" s="97">
        <f>C41/$C$42</f>
        <v>1</v>
      </c>
      <c r="F41" s="101">
        <v>3</v>
      </c>
      <c r="G41" s="317">
        <v>25739.82</v>
      </c>
      <c r="H41" s="318"/>
      <c r="I41" s="120"/>
      <c r="J41" s="131">
        <f t="shared" si="8"/>
        <v>0</v>
      </c>
      <c r="K41" s="132">
        <f t="shared" si="8"/>
        <v>0</v>
      </c>
      <c r="L41" s="102"/>
    </row>
    <row r="42" spans="1:12" x14ac:dyDescent="0.25">
      <c r="A42" s="93" t="s">
        <v>8</v>
      </c>
      <c r="B42" s="103">
        <f>SUM(B38:B41)</f>
        <v>3</v>
      </c>
      <c r="C42" s="103">
        <f>SUM(C38:C41)</f>
        <v>25739.82</v>
      </c>
      <c r="D42" s="104">
        <f>SUM(D38:D41)</f>
        <v>1</v>
      </c>
      <c r="F42" s="105">
        <f>SUM(F38:F41)</f>
        <v>3</v>
      </c>
      <c r="G42" s="316">
        <f>SUM(G38:G41)</f>
        <v>25739.82</v>
      </c>
      <c r="H42" s="316"/>
      <c r="I42" s="121"/>
      <c r="J42" s="50">
        <f>SUM(J38:J41)</f>
        <v>0</v>
      </c>
      <c r="K42" s="133">
        <f>SUM(K38:K41)</f>
        <v>0</v>
      </c>
      <c r="L42" s="102"/>
    </row>
    <row r="43" spans="1:12" s="224" customFormat="1" x14ac:dyDescent="0.25">
      <c r="A43" s="221"/>
      <c r="B43" s="220"/>
      <c r="C43" s="220"/>
    </row>
    <row r="44" spans="1:12" s="124" customFormat="1" ht="12.6" customHeight="1" x14ac:dyDescent="0.25">
      <c r="A44" s="127"/>
      <c r="B44" s="128"/>
      <c r="C44" s="128"/>
      <c r="D44" s="129"/>
      <c r="F44" s="297" t="str">
        <f>'Pipeline - Solar Summary'!N1</f>
        <v xml:space="preserve">Previously Reported in TI through 12/31/2020                                    </v>
      </c>
      <c r="G44" s="297"/>
      <c r="H44" s="297"/>
      <c r="I44" s="121"/>
      <c r="J44" s="313" t="s">
        <v>75</v>
      </c>
      <c r="K44" s="313"/>
      <c r="L44" s="130"/>
    </row>
    <row r="45" spans="1:12" ht="17.399999999999999" customHeight="1" x14ac:dyDescent="0.25">
      <c r="A45" s="186"/>
      <c r="B45" s="296" t="s">
        <v>76</v>
      </c>
      <c r="C45" s="296"/>
      <c r="D45" s="296"/>
      <c r="E45" s="90"/>
      <c r="F45" s="298"/>
      <c r="G45" s="298"/>
      <c r="H45" s="298"/>
      <c r="I45" s="126"/>
      <c r="J45" s="314"/>
      <c r="K45" s="314"/>
    </row>
    <row r="46" spans="1:12" ht="27.6" x14ac:dyDescent="0.25">
      <c r="A46" s="91" t="s">
        <v>64</v>
      </c>
      <c r="B46" s="92" t="s">
        <v>4</v>
      </c>
      <c r="C46" s="93" t="s">
        <v>101</v>
      </c>
      <c r="D46" s="93" t="s">
        <v>102</v>
      </c>
      <c r="F46" s="94" t="s">
        <v>48</v>
      </c>
      <c r="G46" s="299" t="s">
        <v>85</v>
      </c>
      <c r="H46" s="299"/>
      <c r="I46" s="125"/>
      <c r="J46" s="49" t="s">
        <v>48</v>
      </c>
      <c r="K46" s="134" t="s">
        <v>85</v>
      </c>
    </row>
    <row r="47" spans="1:12" ht="14.4" x14ac:dyDescent="0.3">
      <c r="A47" s="95" t="s">
        <v>65</v>
      </c>
      <c r="B47" s="96">
        <v>2</v>
      </c>
      <c r="C47" s="96">
        <v>12844.57</v>
      </c>
      <c r="D47" s="97">
        <f>C47/$C$42</f>
        <v>0.49901553313115632</v>
      </c>
      <c r="F47" s="98">
        <v>2</v>
      </c>
      <c r="G47" s="300">
        <v>12844.57</v>
      </c>
      <c r="H47" s="300"/>
      <c r="I47" s="125"/>
      <c r="J47" s="131">
        <f>B47-F47</f>
        <v>0</v>
      </c>
      <c r="K47" s="132">
        <f>C47-G47</f>
        <v>0</v>
      </c>
    </row>
    <row r="48" spans="1:12" ht="14.4" x14ac:dyDescent="0.3">
      <c r="A48" s="99" t="s">
        <v>7</v>
      </c>
      <c r="B48" s="190">
        <v>5</v>
      </c>
      <c r="C48" s="190">
        <v>41858.65</v>
      </c>
      <c r="D48" s="97">
        <f>C48/$C$42</f>
        <v>1.6262215508888562</v>
      </c>
      <c r="F48" s="219">
        <v>7</v>
      </c>
      <c r="G48" s="300">
        <v>56557.27</v>
      </c>
      <c r="H48" s="300"/>
      <c r="I48" s="125"/>
      <c r="J48" s="131">
        <f>B48-F48</f>
        <v>-2</v>
      </c>
      <c r="K48" s="132">
        <f>C48-G48</f>
        <v>-14698.619999999995</v>
      </c>
    </row>
    <row r="49" spans="1:11" x14ac:dyDescent="0.25">
      <c r="A49" s="93" t="s">
        <v>8</v>
      </c>
      <c r="B49" s="103">
        <f>SUM(B47:B48)</f>
        <v>7</v>
      </c>
      <c r="C49" s="103">
        <f>SUM(C47:C48)</f>
        <v>54703.22</v>
      </c>
      <c r="D49" s="104">
        <f>SUM(D47:D48)</f>
        <v>2.1252370840200125</v>
      </c>
      <c r="F49" s="105">
        <f>SUM(F47:F48)</f>
        <v>9</v>
      </c>
      <c r="G49" s="301">
        <f>SUM(G47:G48)</f>
        <v>69401.84</v>
      </c>
      <c r="H49" s="301"/>
      <c r="I49" s="125"/>
      <c r="J49" s="135">
        <f>SUM(J47:J48)</f>
        <v>-2</v>
      </c>
      <c r="K49" s="133">
        <f>SUM(K47:K48)</f>
        <v>-14698.619999999995</v>
      </c>
    </row>
    <row r="50" spans="1:11" ht="4.8" customHeight="1" x14ac:dyDescent="0.25"/>
    <row r="51" spans="1:11" s="224" customFormat="1" ht="4.8" customHeight="1" x14ac:dyDescent="0.25">
      <c r="C51" s="68"/>
    </row>
    <row r="52" spans="1:11" ht="36.6" customHeight="1" x14ac:dyDescent="0.25">
      <c r="A52" s="302" t="s">
        <v>122</v>
      </c>
      <c r="B52" s="302"/>
      <c r="C52" s="302"/>
      <c r="D52" s="302"/>
      <c r="E52" s="229"/>
      <c r="F52" s="229"/>
    </row>
    <row r="53" spans="1:11" ht="31.2" x14ac:dyDescent="0.3">
      <c r="A53" s="225" t="s">
        <v>114</v>
      </c>
      <c r="B53" s="226" t="s">
        <v>115</v>
      </c>
      <c r="C53" s="227" t="s">
        <v>116</v>
      </c>
      <c r="D53" s="223"/>
    </row>
    <row r="54" spans="1:11" ht="14.4" x14ac:dyDescent="0.3">
      <c r="A54" s="230" t="s">
        <v>120</v>
      </c>
      <c r="B54" s="222" t="s">
        <v>113</v>
      </c>
      <c r="C54" s="231">
        <v>2677.32</v>
      </c>
      <c r="D54" s="223"/>
    </row>
    <row r="55" spans="1:11" s="224" customFormat="1" ht="14.4" x14ac:dyDescent="0.3">
      <c r="A55" s="230" t="s">
        <v>121</v>
      </c>
      <c r="B55" s="222" t="s">
        <v>113</v>
      </c>
      <c r="C55" s="231">
        <v>12021.3</v>
      </c>
      <c r="D55" s="223"/>
    </row>
  </sheetData>
  <mergeCells count="25">
    <mergeCell ref="J11:L11"/>
    <mergeCell ref="G37:H37"/>
    <mergeCell ref="F34:H36"/>
    <mergeCell ref="J27:L27"/>
    <mergeCell ref="J44:K45"/>
    <mergeCell ref="J34:K36"/>
    <mergeCell ref="G42:H42"/>
    <mergeCell ref="G39:H39"/>
    <mergeCell ref="G40:H40"/>
    <mergeCell ref="G41:H41"/>
    <mergeCell ref="G38:H38"/>
    <mergeCell ref="G48:H48"/>
    <mergeCell ref="G49:H49"/>
    <mergeCell ref="A52:D52"/>
    <mergeCell ref="A9:D9"/>
    <mergeCell ref="B11:D11"/>
    <mergeCell ref="F11:H11"/>
    <mergeCell ref="F27:H27"/>
    <mergeCell ref="A25:D25"/>
    <mergeCell ref="B27:D27"/>
    <mergeCell ref="B36:D36"/>
    <mergeCell ref="B45:D45"/>
    <mergeCell ref="F44:H45"/>
    <mergeCell ref="G46:H46"/>
    <mergeCell ref="G47:H47"/>
  </mergeCells>
  <pageMargins left="0.25" right="0.25" top="0.75" bottom="0.75" header="0.3" footer="0.3"/>
  <pageSetup scale="73" fitToHeight="0" orientation="landscape" horizontalDpi="4294967293" verticalDpi="0" r:id="rId1"/>
  <rowBreaks count="1" manualBreakCount="1">
    <brk id="3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O27"/>
  <sheetViews>
    <sheetView showGridLines="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109375" style="3" customWidth="1"/>
    <col min="6" max="6" width="14" style="57" customWidth="1"/>
    <col min="7" max="7" width="15.44140625" style="57" customWidth="1"/>
    <col min="8" max="8" width="1.109375" style="3" customWidth="1"/>
    <col min="9" max="9" width="10.6640625" style="57" bestFit="1" customWidth="1"/>
    <col min="10" max="10" width="15.109375" style="57" customWidth="1"/>
    <col min="11" max="11" width="10.21875" style="57" bestFit="1" customWidth="1"/>
    <col min="12" max="12" width="15.109375" style="57" bestFit="1" customWidth="1"/>
    <col min="13" max="13" width="8.88671875" style="57"/>
    <col min="14" max="14" width="25" style="57" bestFit="1" customWidth="1"/>
    <col min="15" max="15" width="12.109375" style="57" customWidth="1"/>
    <col min="16" max="16" width="11.6640625" style="57" customWidth="1"/>
    <col min="17" max="17" width="17.21875" style="57" customWidth="1"/>
    <col min="18" max="18" width="17" style="57" customWidth="1"/>
    <col min="19" max="16384" width="8.88671875" style="57"/>
  </cols>
  <sheetData>
    <row r="1" spans="1:12" ht="21.6" customHeight="1" x14ac:dyDescent="0.3">
      <c r="A1" s="183" t="s">
        <v>96</v>
      </c>
      <c r="B1" s="185"/>
      <c r="C1" s="185"/>
      <c r="D1" s="185"/>
      <c r="E1" s="215"/>
      <c r="F1" s="185"/>
      <c r="G1" s="185"/>
      <c r="H1" s="215"/>
      <c r="I1" s="185"/>
      <c r="J1" s="185"/>
      <c r="K1" s="185"/>
      <c r="L1" s="185"/>
    </row>
    <row r="2" spans="1:12" ht="21" x14ac:dyDescent="0.4">
      <c r="A2" s="164" t="str">
        <f>'Pipeline - Solar Summary'!A2</f>
        <v>as of 01/31/2021</v>
      </c>
      <c r="B2" s="165"/>
      <c r="C2" s="165"/>
      <c r="D2" s="165"/>
      <c r="F2" s="165"/>
      <c r="G2" s="165"/>
      <c r="I2" s="165"/>
      <c r="J2" s="165"/>
      <c r="K2" s="165"/>
      <c r="L2" s="165"/>
    </row>
    <row r="3" spans="1:12" ht="5.4" customHeight="1" x14ac:dyDescent="0.3"/>
    <row r="4" spans="1:12" ht="27.6" x14ac:dyDescent="0.3">
      <c r="A4" s="109" t="s">
        <v>67</v>
      </c>
      <c r="B4" s="110" t="s">
        <v>68</v>
      </c>
      <c r="C4" s="69" t="s">
        <v>61</v>
      </c>
      <c r="D4" s="70" t="s">
        <v>101</v>
      </c>
      <c r="F4" s="208" t="s">
        <v>102</v>
      </c>
    </row>
    <row r="5" spans="1:12" ht="28.8" customHeight="1" x14ac:dyDescent="0.3">
      <c r="A5" s="111" t="s">
        <v>69</v>
      </c>
      <c r="B5" s="110">
        <v>1</v>
      </c>
      <c r="C5" s="194">
        <v>5</v>
      </c>
      <c r="D5" s="194">
        <v>41858.65</v>
      </c>
      <c r="F5" s="112">
        <f>D5/D14</f>
        <v>9.0480150152609656E-2</v>
      </c>
    </row>
    <row r="6" spans="1:12" ht="32.4" customHeight="1" x14ac:dyDescent="0.3">
      <c r="A6" s="111" t="s">
        <v>98</v>
      </c>
      <c r="B6" s="110">
        <v>1</v>
      </c>
      <c r="C6" s="187"/>
      <c r="D6" s="188"/>
      <c r="F6" s="112">
        <f>D6/D14</f>
        <v>0</v>
      </c>
      <c r="G6" s="27"/>
      <c r="I6" s="27"/>
      <c r="J6" s="27"/>
    </row>
    <row r="7" spans="1:12" ht="29.4" customHeight="1" x14ac:dyDescent="0.3">
      <c r="A7" s="111" t="s">
        <v>70</v>
      </c>
      <c r="B7" s="110">
        <v>1</v>
      </c>
      <c r="C7" s="195">
        <v>694</v>
      </c>
      <c r="D7" s="193">
        <v>223821.76</v>
      </c>
      <c r="F7" s="112">
        <f>D7/D14</f>
        <v>0.48380505468335366</v>
      </c>
    </row>
    <row r="8" spans="1:12" ht="28.8" customHeight="1" x14ac:dyDescent="0.3">
      <c r="A8" s="111" t="s">
        <v>58</v>
      </c>
      <c r="B8" s="110">
        <v>0.85</v>
      </c>
      <c r="C8" s="195">
        <v>41</v>
      </c>
      <c r="D8" s="193">
        <v>69899.61</v>
      </c>
      <c r="F8" s="112">
        <f>D8/D14</f>
        <v>0.15109247929421649</v>
      </c>
    </row>
    <row r="9" spans="1:12" s="199" customFormat="1" ht="28.8" customHeight="1" x14ac:dyDescent="0.3">
      <c r="A9" s="111" t="s">
        <v>107</v>
      </c>
      <c r="B9" s="110">
        <v>0.6</v>
      </c>
      <c r="C9" s="195">
        <v>1</v>
      </c>
      <c r="D9" s="193">
        <v>3224</v>
      </c>
      <c r="E9" s="3"/>
      <c r="F9" s="112">
        <f>D9/D14</f>
        <v>6.9688822762323565E-3</v>
      </c>
      <c r="H9" s="3"/>
    </row>
    <row r="10" spans="1:12" ht="28.8" customHeight="1" x14ac:dyDescent="0.3">
      <c r="A10" s="111" t="s">
        <v>99</v>
      </c>
      <c r="B10" s="110">
        <v>0.6</v>
      </c>
      <c r="C10" s="187"/>
      <c r="D10" s="188"/>
      <c r="F10" s="112">
        <f>D10/D14</f>
        <v>0</v>
      </c>
    </row>
    <row r="11" spans="1:12" ht="28.8" customHeight="1" x14ac:dyDescent="0.3">
      <c r="A11" s="111" t="s">
        <v>71</v>
      </c>
      <c r="B11" s="110">
        <v>0.6</v>
      </c>
      <c r="C11" s="195">
        <v>116</v>
      </c>
      <c r="D11" s="193">
        <v>1576.15</v>
      </c>
      <c r="F11" s="112">
        <f>D11/D14</f>
        <v>3.4069490693807783E-3</v>
      </c>
    </row>
    <row r="12" spans="1:12" ht="28.2" customHeight="1" x14ac:dyDescent="0.3">
      <c r="A12" s="111" t="s">
        <v>72</v>
      </c>
      <c r="B12" s="110">
        <v>0.6</v>
      </c>
      <c r="C12" s="195">
        <v>10380</v>
      </c>
      <c r="D12" s="193">
        <v>91491.24</v>
      </c>
      <c r="F12" s="112">
        <f>D12/D14</f>
        <v>0.19776416900326327</v>
      </c>
      <c r="I12" s="198"/>
    </row>
    <row r="13" spans="1:12" ht="30" customHeight="1" x14ac:dyDescent="0.3">
      <c r="A13" s="111" t="s">
        <v>73</v>
      </c>
      <c r="B13" s="110">
        <v>0.6</v>
      </c>
      <c r="C13" s="195">
        <v>25</v>
      </c>
      <c r="D13" s="193">
        <v>30756.58</v>
      </c>
      <c r="F13" s="112">
        <f>D13/D14</f>
        <v>6.6482315520943719E-2</v>
      </c>
      <c r="L13" s="117"/>
    </row>
    <row r="14" spans="1:12" x14ac:dyDescent="0.3">
      <c r="B14" s="113"/>
      <c r="C14" s="114">
        <f>SUM(C5:C13)</f>
        <v>11262</v>
      </c>
      <c r="D14" s="115">
        <f>SUM(D5:D13)</f>
        <v>462627.99000000005</v>
      </c>
      <c r="F14" s="116">
        <f>SUM(F5:F13)</f>
        <v>1</v>
      </c>
      <c r="L14" s="117"/>
    </row>
    <row r="15" spans="1:12" ht="6.6" customHeight="1" x14ac:dyDescent="0.3">
      <c r="L15" s="117"/>
    </row>
    <row r="16" spans="1:12" s="199" customFormat="1" ht="6.6" customHeight="1" x14ac:dyDescent="0.3">
      <c r="E16" s="3"/>
      <c r="H16" s="3"/>
      <c r="L16" s="117"/>
    </row>
    <row r="17" spans="1:15" ht="37.200000000000003" customHeight="1" x14ac:dyDescent="0.3">
      <c r="C17" s="321" t="s">
        <v>112</v>
      </c>
      <c r="D17" s="321"/>
      <c r="E17" s="321"/>
      <c r="F17" s="321"/>
      <c r="G17" s="321"/>
      <c r="H17" s="321"/>
      <c r="I17" s="321"/>
      <c r="J17" s="321"/>
      <c r="O17" s="117"/>
    </row>
    <row r="18" spans="1:15" s="165" customFormat="1" ht="16.8" customHeight="1" x14ac:dyDescent="0.3">
      <c r="A18" s="217"/>
      <c r="B18" s="217"/>
      <c r="C18" s="217"/>
      <c r="D18" s="217"/>
      <c r="E18" s="214"/>
      <c r="F18" s="326" t="s">
        <v>110</v>
      </c>
      <c r="G18" s="326"/>
      <c r="H18" s="214"/>
      <c r="I18" s="319" t="s">
        <v>111</v>
      </c>
      <c r="J18" s="319"/>
      <c r="O18" s="218"/>
    </row>
    <row r="19" spans="1:15" ht="4.8" customHeight="1" x14ac:dyDescent="0.3">
      <c r="E19" s="214"/>
      <c r="F19" s="326"/>
      <c r="G19" s="326"/>
      <c r="H19" s="214"/>
      <c r="I19" s="319"/>
      <c r="J19" s="319"/>
      <c r="O19" s="117"/>
    </row>
    <row r="20" spans="1:15" s="199" customFormat="1" ht="14.4" customHeight="1" x14ac:dyDescent="0.3">
      <c r="C20" s="325" t="s">
        <v>109</v>
      </c>
      <c r="D20" s="325"/>
      <c r="E20" s="214"/>
      <c r="F20" s="327"/>
      <c r="G20" s="327"/>
      <c r="H20" s="214"/>
      <c r="I20" s="320"/>
      <c r="J20" s="320"/>
      <c r="O20" s="117"/>
    </row>
    <row r="21" spans="1:15" s="199" customFormat="1" ht="28.2" x14ac:dyDescent="0.3">
      <c r="C21" s="204" t="s">
        <v>61</v>
      </c>
      <c r="D21" s="205" t="s">
        <v>101</v>
      </c>
      <c r="E21" s="216"/>
      <c r="F21" s="209" t="s">
        <v>61</v>
      </c>
      <c r="G21" s="210" t="s">
        <v>101</v>
      </c>
      <c r="H21" s="216"/>
      <c r="I21" s="209" t="s">
        <v>61</v>
      </c>
      <c r="J21" s="210" t="s">
        <v>101</v>
      </c>
      <c r="O21" s="117"/>
    </row>
    <row r="22" spans="1:15" ht="20.399999999999999" customHeight="1" x14ac:dyDescent="0.3">
      <c r="A22" s="324"/>
      <c r="B22" s="324"/>
      <c r="C22" s="206">
        <v>1352</v>
      </c>
      <c r="D22" s="207">
        <v>34770.199999999997</v>
      </c>
      <c r="E22" s="120"/>
      <c r="F22" s="211">
        <v>1480</v>
      </c>
      <c r="G22" s="203">
        <v>36304.32</v>
      </c>
      <c r="H22" s="120"/>
      <c r="I22" s="212">
        <f>SUM(F22-C22)</f>
        <v>128</v>
      </c>
      <c r="J22" s="213">
        <f>G22-D22</f>
        <v>1534.1200000000026</v>
      </c>
    </row>
    <row r="23" spans="1:15" ht="7.2" customHeight="1" x14ac:dyDescent="0.3">
      <c r="C23" s="201"/>
      <c r="D23" s="201"/>
    </row>
    <row r="24" spans="1:15" s="199" customFormat="1" x14ac:dyDescent="0.3">
      <c r="C24" s="322"/>
      <c r="D24" s="323"/>
      <c r="E24" s="323"/>
      <c r="F24" s="323"/>
      <c r="G24" s="323"/>
      <c r="H24" s="323"/>
      <c r="I24" s="323"/>
      <c r="J24" s="323"/>
    </row>
    <row r="25" spans="1:15" x14ac:dyDescent="0.3">
      <c r="C25" s="198"/>
      <c r="D25" s="228"/>
    </row>
    <row r="27" spans="1:15" x14ac:dyDescent="0.3">
      <c r="C27" s="198"/>
      <c r="D27" s="198"/>
    </row>
  </sheetData>
  <mergeCells count="6">
    <mergeCell ref="I18:J20"/>
    <mergeCell ref="C17:J17"/>
    <mergeCell ref="C24:J24"/>
    <mergeCell ref="A22:B22"/>
    <mergeCell ref="C20:D20"/>
    <mergeCell ref="F18:G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9" customWidth="1"/>
    <col min="8" max="8" width="8" style="28" bestFit="1" customWidth="1"/>
    <col min="9" max="9" width="14.88671875" style="28" bestFit="1" customWidth="1"/>
    <col min="10" max="10" width="13" style="28" customWidth="1"/>
    <col min="11" max="11" width="1.33203125" style="159" customWidth="1"/>
    <col min="12" max="12" width="13.77734375" style="28" customWidth="1"/>
    <col min="13" max="13" width="16" style="28" customWidth="1"/>
    <col min="14" max="14" width="12.33203125" style="28" customWidth="1"/>
    <col min="15" max="16384" width="9.109375" style="28"/>
  </cols>
  <sheetData>
    <row r="1" spans="1:14" ht="17.399999999999999" x14ac:dyDescent="0.25">
      <c r="A1" s="328" t="s">
        <v>89</v>
      </c>
      <c r="B1" s="328"/>
      <c r="C1" s="328"/>
      <c r="D1" s="328"/>
      <c r="E1" s="328"/>
      <c r="F1" s="328"/>
      <c r="G1" s="328"/>
      <c r="H1" s="328"/>
      <c r="I1" s="328"/>
      <c r="J1" s="328"/>
      <c r="K1" s="144"/>
      <c r="L1" s="54"/>
      <c r="M1" s="54"/>
      <c r="N1" s="143"/>
    </row>
    <row r="2" spans="1:14" ht="17.399999999999999" x14ac:dyDescent="0.25">
      <c r="A2" s="184" t="str">
        <f>'Pipeline - Solar Summary'!A2</f>
        <v>as of 01/31/2021</v>
      </c>
      <c r="B2" s="55"/>
      <c r="C2" s="55"/>
      <c r="D2" s="55"/>
      <c r="E2" s="55"/>
      <c r="F2" s="55"/>
      <c r="G2" s="145"/>
      <c r="H2" s="55"/>
      <c r="I2" s="55"/>
      <c r="J2" s="55"/>
      <c r="K2" s="145"/>
      <c r="L2" s="55"/>
      <c r="M2" s="55"/>
      <c r="N2" s="55"/>
    </row>
    <row r="3" spans="1:14" ht="17.399999999999999" x14ac:dyDescent="0.25">
      <c r="A3" s="184"/>
      <c r="B3" s="166"/>
      <c r="C3" s="166"/>
      <c r="D3" s="166"/>
      <c r="E3" s="166"/>
      <c r="F3" s="166"/>
      <c r="G3" s="145"/>
      <c r="H3" s="166"/>
      <c r="I3" s="166"/>
      <c r="J3" s="166"/>
      <c r="K3" s="145"/>
      <c r="L3" s="166"/>
      <c r="M3" s="166"/>
      <c r="N3" s="166"/>
    </row>
    <row r="4" spans="1:14" ht="15.6" x14ac:dyDescent="0.25">
      <c r="A4" s="146"/>
      <c r="B4" s="146"/>
      <c r="C4" s="146"/>
      <c r="D4" s="331" t="s">
        <v>77</v>
      </c>
      <c r="E4" s="331"/>
      <c r="F4" s="331"/>
      <c r="G4" s="173"/>
      <c r="H4" s="331" t="s">
        <v>76</v>
      </c>
      <c r="I4" s="331"/>
      <c r="J4" s="331"/>
      <c r="K4" s="173"/>
      <c r="L4" s="332" t="s">
        <v>100</v>
      </c>
      <c r="M4" s="332"/>
      <c r="N4" s="332"/>
    </row>
    <row r="5" spans="1:14" s="169" customFormat="1" ht="6" customHeight="1" x14ac:dyDescent="0.25">
      <c r="A5" s="167"/>
      <c r="B5" s="167"/>
      <c r="C5" s="167"/>
      <c r="D5" s="168"/>
      <c r="E5" s="168"/>
      <c r="F5" s="168"/>
      <c r="G5" s="167"/>
      <c r="H5" s="168"/>
      <c r="I5" s="168"/>
      <c r="J5" s="168"/>
      <c r="K5" s="167"/>
      <c r="L5" s="168"/>
      <c r="M5" s="168"/>
      <c r="N5" s="168"/>
    </row>
    <row r="6" spans="1:14" s="29" customFormat="1" ht="13.8" x14ac:dyDescent="0.25">
      <c r="A6" s="147"/>
      <c r="B6" s="147"/>
      <c r="C6" s="147"/>
      <c r="D6" s="333" t="s">
        <v>30</v>
      </c>
      <c r="E6" s="333"/>
      <c r="F6" s="333"/>
      <c r="G6" s="333"/>
      <c r="H6" s="333"/>
      <c r="I6" s="333"/>
      <c r="J6" s="333"/>
      <c r="K6" s="333"/>
      <c r="L6" s="333"/>
      <c r="M6" s="333"/>
      <c r="N6" s="333"/>
    </row>
    <row r="7" spans="1:14" s="29" customFormat="1" ht="45.6" customHeight="1" x14ac:dyDescent="0.25">
      <c r="A7" s="171" t="s">
        <v>31</v>
      </c>
      <c r="B7" s="172" t="s">
        <v>3</v>
      </c>
      <c r="C7" s="36"/>
      <c r="D7" s="170" t="s">
        <v>78</v>
      </c>
      <c r="E7" s="170" t="s">
        <v>85</v>
      </c>
      <c r="F7" s="170" t="s">
        <v>106</v>
      </c>
      <c r="G7" s="148"/>
      <c r="H7" s="170" t="s">
        <v>78</v>
      </c>
      <c r="I7" s="170" t="s">
        <v>105</v>
      </c>
      <c r="J7" s="170" t="s">
        <v>106</v>
      </c>
      <c r="K7" s="148"/>
      <c r="L7" s="170" t="s">
        <v>78</v>
      </c>
      <c r="M7" s="170" t="s">
        <v>85</v>
      </c>
      <c r="N7" s="170" t="s">
        <v>106</v>
      </c>
    </row>
    <row r="8" spans="1:14" s="29" customFormat="1" ht="14.4" x14ac:dyDescent="0.3">
      <c r="A8" s="30" t="s">
        <v>10</v>
      </c>
      <c r="B8" s="31" t="s">
        <v>32</v>
      </c>
      <c r="C8" s="31"/>
      <c r="D8" s="32">
        <v>5</v>
      </c>
      <c r="E8" s="32">
        <v>59.69</v>
      </c>
      <c r="F8" s="74">
        <f>E8/$E$10</f>
        <v>0.27595931576514099</v>
      </c>
      <c r="G8" s="149"/>
      <c r="H8" s="32">
        <v>4705</v>
      </c>
      <c r="I8" s="32">
        <v>153534.41</v>
      </c>
      <c r="J8" s="74">
        <f>I8/$I$10</f>
        <v>0.41406777582114301</v>
      </c>
      <c r="K8" s="149"/>
      <c r="L8" s="32">
        <f>SUM(D8+H8)</f>
        <v>4710</v>
      </c>
      <c r="M8" s="32">
        <f>SUM(E8+I8)</f>
        <v>153594.1</v>
      </c>
      <c r="N8" s="74">
        <f>M8/$M$10</f>
        <v>0.41398725851365425</v>
      </c>
    </row>
    <row r="9" spans="1:14" s="29" customFormat="1" ht="14.4" x14ac:dyDescent="0.3">
      <c r="A9" s="150" t="s">
        <v>13</v>
      </c>
      <c r="B9" s="151" t="s">
        <v>33</v>
      </c>
      <c r="C9" s="151"/>
      <c r="D9" s="152">
        <v>21</v>
      </c>
      <c r="E9" s="152">
        <v>156.61000000000001</v>
      </c>
      <c r="F9" s="153">
        <f>E9/$E$10</f>
        <v>0.72404068423485901</v>
      </c>
      <c r="G9" s="149"/>
      <c r="H9" s="152">
        <v>7860</v>
      </c>
      <c r="I9" s="152">
        <v>217260.95</v>
      </c>
      <c r="J9" s="74">
        <f>I9/$I$10</f>
        <v>0.58593222417885704</v>
      </c>
      <c r="K9" s="149"/>
      <c r="L9" s="152">
        <f>SUM(D9+H9)</f>
        <v>7881</v>
      </c>
      <c r="M9" s="152">
        <f>SUM(E9+I9)</f>
        <v>217417.56</v>
      </c>
      <c r="N9" s="74">
        <f>M9/$M$10</f>
        <v>0.58601274148634563</v>
      </c>
    </row>
    <row r="10" spans="1:14" s="35" customFormat="1" ht="13.8" x14ac:dyDescent="0.25">
      <c r="A10" s="329" t="s">
        <v>8</v>
      </c>
      <c r="B10" s="329"/>
      <c r="C10" s="329"/>
      <c r="D10" s="33">
        <f>SUM(D8:D9)</f>
        <v>26</v>
      </c>
      <c r="E10" s="33">
        <f>SUM(E8:E9)</f>
        <v>216.3</v>
      </c>
      <c r="F10" s="34">
        <f>SUM(F8:F9)</f>
        <v>1</v>
      </c>
      <c r="G10" s="154"/>
      <c r="H10" s="33">
        <f>SUM(H8:H9)</f>
        <v>12565</v>
      </c>
      <c r="I10" s="33">
        <f>SUM(I8:I9)</f>
        <v>370795.36</v>
      </c>
      <c r="J10" s="34">
        <f>SUM(J8:J9)</f>
        <v>1</v>
      </c>
      <c r="K10" s="154"/>
      <c r="L10" s="160">
        <f>SUM(L8:L9)</f>
        <v>12591</v>
      </c>
      <c r="M10" s="160">
        <f>SUM(M8:M9)</f>
        <v>371011.66000000003</v>
      </c>
      <c r="N10" s="161">
        <f>SUM(N8:N9)</f>
        <v>0.99999999999999989</v>
      </c>
    </row>
    <row r="11" spans="1:14" s="29" customFormat="1" ht="2.4" customHeight="1" x14ac:dyDescent="0.25">
      <c r="A11" s="149"/>
      <c r="B11" s="149"/>
      <c r="C11" s="149"/>
      <c r="D11" s="155"/>
      <c r="E11" s="156"/>
      <c r="F11" s="157"/>
      <c r="G11" s="149"/>
      <c r="H11" s="155"/>
      <c r="I11" s="156"/>
      <c r="J11" s="157"/>
      <c r="K11" s="149"/>
      <c r="L11" s="155"/>
      <c r="M11" s="156"/>
      <c r="N11" s="157"/>
    </row>
    <row r="12" spans="1:14" s="29" customFormat="1" ht="20.399999999999999" customHeight="1" x14ac:dyDescent="0.25">
      <c r="G12" s="149"/>
      <c r="K12" s="149"/>
    </row>
    <row r="13" spans="1:14" s="29" customFormat="1" ht="13.8" x14ac:dyDescent="0.25">
      <c r="A13" s="147"/>
      <c r="B13" s="147"/>
      <c r="C13" s="147"/>
      <c r="D13" s="333" t="s">
        <v>34</v>
      </c>
      <c r="E13" s="333"/>
      <c r="F13" s="333"/>
      <c r="G13" s="333"/>
      <c r="H13" s="333"/>
      <c r="I13" s="333"/>
      <c r="J13" s="333"/>
      <c r="K13" s="333"/>
      <c r="L13" s="333"/>
      <c r="M13" s="333"/>
      <c r="N13" s="333"/>
    </row>
    <row r="14" spans="1:14" s="29" customFormat="1" ht="45.6" customHeight="1" x14ac:dyDescent="0.25">
      <c r="A14" s="171" t="s">
        <v>31</v>
      </c>
      <c r="B14" s="172" t="s">
        <v>3</v>
      </c>
      <c r="C14" s="36"/>
      <c r="D14" s="170" t="s">
        <v>79</v>
      </c>
      <c r="E14" s="170" t="s">
        <v>85</v>
      </c>
      <c r="F14" s="170" t="s">
        <v>106</v>
      </c>
      <c r="G14" s="148"/>
      <c r="H14" s="170" t="s">
        <v>79</v>
      </c>
      <c r="I14" s="170" t="s">
        <v>85</v>
      </c>
      <c r="J14" s="170" t="s">
        <v>106</v>
      </c>
      <c r="K14" s="148"/>
      <c r="L14" s="170" t="s">
        <v>79</v>
      </c>
      <c r="M14" s="170" t="s">
        <v>85</v>
      </c>
      <c r="N14" s="170" t="s">
        <v>106</v>
      </c>
    </row>
    <row r="15" spans="1:14" s="29" customFormat="1" ht="14.4" x14ac:dyDescent="0.3">
      <c r="A15" s="30" t="s">
        <v>10</v>
      </c>
      <c r="B15" s="31" t="s">
        <v>32</v>
      </c>
      <c r="C15" s="31"/>
      <c r="D15" s="32">
        <v>4</v>
      </c>
      <c r="E15" s="32">
        <v>19.57</v>
      </c>
      <c r="F15" s="74">
        <f>E15/E17</f>
        <v>0.11107957770462028</v>
      </c>
      <c r="G15" s="149"/>
      <c r="H15" s="32">
        <v>4241</v>
      </c>
      <c r="I15" s="32">
        <v>41461.910000000003</v>
      </c>
      <c r="J15" s="74">
        <f>I15/$I$17</f>
        <v>0.39940277297599253</v>
      </c>
      <c r="K15" s="149"/>
      <c r="L15" s="32">
        <f>SUM(D15+H15)</f>
        <v>4245</v>
      </c>
      <c r="M15" s="32">
        <f>SUM(E15+I15)</f>
        <v>41481.480000000003</v>
      </c>
      <c r="N15" s="74">
        <f>M15/$M$17</f>
        <v>0.39891427639984056</v>
      </c>
    </row>
    <row r="16" spans="1:14" s="29" customFormat="1" ht="14.4" x14ac:dyDescent="0.3">
      <c r="A16" s="30" t="s">
        <v>13</v>
      </c>
      <c r="B16" s="31" t="s">
        <v>33</v>
      </c>
      <c r="C16" s="31"/>
      <c r="D16" s="32">
        <v>21</v>
      </c>
      <c r="E16" s="32">
        <v>156.61000000000001</v>
      </c>
      <c r="F16" s="74">
        <f>E16/E17</f>
        <v>0.88892042229537982</v>
      </c>
      <c r="G16" s="149"/>
      <c r="H16" s="32">
        <v>7508</v>
      </c>
      <c r="I16" s="32">
        <v>62347.86</v>
      </c>
      <c r="J16" s="74">
        <f>I16/$I$17</f>
        <v>0.60059722702400742</v>
      </c>
      <c r="K16" s="149"/>
      <c r="L16" s="32">
        <f>SUM(D16+H16)</f>
        <v>7529</v>
      </c>
      <c r="M16" s="32">
        <f>SUM(E16+I16)</f>
        <v>62504.47</v>
      </c>
      <c r="N16" s="74">
        <f>M16/$M$17</f>
        <v>0.60108572360015944</v>
      </c>
    </row>
    <row r="17" spans="1:14" s="35" customFormat="1" ht="13.8" x14ac:dyDescent="0.25">
      <c r="A17" s="329" t="s">
        <v>8</v>
      </c>
      <c r="B17" s="329"/>
      <c r="C17" s="329"/>
      <c r="D17" s="33">
        <f>SUM(D15:D16)</f>
        <v>25</v>
      </c>
      <c r="E17" s="33">
        <f>SUM(E15:E16)</f>
        <v>176.18</v>
      </c>
      <c r="F17" s="34">
        <f>SUM(F15:F16)</f>
        <v>1</v>
      </c>
      <c r="G17" s="154"/>
      <c r="H17" s="33">
        <f>SUM(H15:H16)</f>
        <v>11749</v>
      </c>
      <c r="I17" s="33">
        <f>SUM(I15:I16)</f>
        <v>103809.77</v>
      </c>
      <c r="J17" s="34">
        <f>SUM(J15:J16)</f>
        <v>1</v>
      </c>
      <c r="K17" s="154"/>
      <c r="L17" s="160">
        <f>SUM(L15:L16)</f>
        <v>11774</v>
      </c>
      <c r="M17" s="160">
        <f>SUM(M15:M16)</f>
        <v>103985.95000000001</v>
      </c>
      <c r="N17" s="161">
        <f>SUM(N15:N16)</f>
        <v>1</v>
      </c>
    </row>
    <row r="18" spans="1:14" s="29" customFormat="1" ht="1.8" customHeight="1" x14ac:dyDescent="0.25">
      <c r="A18" s="149"/>
      <c r="B18" s="149"/>
      <c r="C18" s="149"/>
      <c r="D18" s="155"/>
      <c r="E18" s="156"/>
      <c r="F18" s="157"/>
      <c r="G18" s="149"/>
      <c r="H18" s="155"/>
      <c r="I18" s="156"/>
      <c r="J18" s="157"/>
      <c r="K18" s="149"/>
      <c r="L18" s="155"/>
      <c r="M18" s="156"/>
      <c r="N18" s="157"/>
    </row>
    <row r="19" spans="1:14" s="149" customFormat="1" ht="8.4" customHeight="1" x14ac:dyDescent="0.25">
      <c r="D19" s="158"/>
      <c r="E19" s="158"/>
      <c r="H19" s="158"/>
      <c r="I19" s="158"/>
      <c r="L19" s="158"/>
      <c r="M19" s="158"/>
    </row>
    <row r="20" spans="1:14" ht="15" customHeight="1" x14ac:dyDescent="0.25">
      <c r="A20" s="330" t="s">
        <v>81</v>
      </c>
      <c r="B20" s="330"/>
      <c r="C20" s="330"/>
      <c r="D20" s="330"/>
      <c r="E20" s="330"/>
      <c r="F20" s="330"/>
      <c r="G20" s="330"/>
      <c r="H20" s="330"/>
      <c r="I20" s="330"/>
      <c r="J20" s="330"/>
      <c r="K20" s="330"/>
      <c r="L20" s="330"/>
      <c r="M20" s="330"/>
      <c r="N20" s="330"/>
    </row>
    <row r="21" spans="1:14" x14ac:dyDescent="0.25">
      <c r="A21" s="330"/>
      <c r="B21" s="330"/>
      <c r="C21" s="330"/>
      <c r="D21" s="330"/>
      <c r="E21" s="330"/>
      <c r="F21" s="330"/>
      <c r="G21" s="330"/>
      <c r="H21" s="330"/>
      <c r="I21" s="330"/>
      <c r="J21" s="330"/>
      <c r="K21" s="330"/>
      <c r="L21" s="330"/>
      <c r="M21" s="330"/>
      <c r="N21" s="330"/>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57</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37" t="s">
        <v>14</v>
      </c>
      <c r="E7" s="337"/>
      <c r="F7" s="335" t="s">
        <v>23</v>
      </c>
      <c r="G7" s="335"/>
      <c r="H7" s="335"/>
      <c r="I7" s="335"/>
      <c r="J7" s="16"/>
    </row>
    <row r="8" spans="3:13" x14ac:dyDescent="0.3">
      <c r="C8" s="13"/>
      <c r="D8" s="337"/>
      <c r="E8" s="337"/>
      <c r="F8" s="335"/>
      <c r="G8" s="335"/>
      <c r="H8" s="335"/>
      <c r="I8" s="335"/>
      <c r="J8" s="24"/>
    </row>
    <row r="9" spans="3:13" s="182" customFormat="1" x14ac:dyDescent="0.3">
      <c r="C9" s="13"/>
      <c r="D9" s="337" t="s">
        <v>87</v>
      </c>
      <c r="E9" s="337"/>
      <c r="F9" s="335" t="s">
        <v>91</v>
      </c>
      <c r="G9" s="335"/>
      <c r="H9" s="335"/>
      <c r="I9" s="335"/>
      <c r="J9" s="24"/>
    </row>
    <row r="10" spans="3:13" s="182" customFormat="1" ht="34.200000000000003" customHeight="1" x14ac:dyDescent="0.3">
      <c r="C10" s="13"/>
      <c r="D10" s="337"/>
      <c r="E10" s="337"/>
      <c r="F10" s="335"/>
      <c r="G10" s="335"/>
      <c r="H10" s="335"/>
      <c r="I10" s="335"/>
      <c r="J10" s="24"/>
    </row>
    <row r="11" spans="3:13" ht="14.4" customHeight="1" x14ac:dyDescent="0.3">
      <c r="C11" s="13"/>
      <c r="D11" s="334" t="s">
        <v>12</v>
      </c>
      <c r="E11" s="334"/>
      <c r="F11" s="335" t="s">
        <v>24</v>
      </c>
      <c r="G11" s="335"/>
      <c r="H11" s="335"/>
      <c r="I11" s="335"/>
      <c r="J11" s="24"/>
    </row>
    <row r="12" spans="3:13" ht="14.4" customHeight="1" x14ac:dyDescent="0.3">
      <c r="C12" s="13"/>
      <c r="D12" s="334"/>
      <c r="E12" s="334"/>
      <c r="F12" s="335"/>
      <c r="G12" s="335"/>
      <c r="H12" s="335"/>
      <c r="I12" s="335"/>
      <c r="J12" s="16"/>
    </row>
    <row r="13" spans="3:13" ht="14.4" customHeight="1" x14ac:dyDescent="0.3">
      <c r="C13" s="13"/>
      <c r="D13" s="334" t="s">
        <v>47</v>
      </c>
      <c r="E13" s="334"/>
      <c r="F13" s="335" t="s">
        <v>92</v>
      </c>
      <c r="G13" s="335"/>
      <c r="H13" s="335"/>
      <c r="I13" s="335"/>
      <c r="J13" s="16"/>
    </row>
    <row r="14" spans="3:13" ht="14.4" customHeight="1" x14ac:dyDescent="0.3">
      <c r="C14" s="13"/>
      <c r="D14" s="334"/>
      <c r="E14" s="334"/>
      <c r="F14" s="335"/>
      <c r="G14" s="335"/>
      <c r="H14" s="335"/>
      <c r="I14" s="335"/>
      <c r="J14" s="16"/>
    </row>
    <row r="15" spans="3:13" x14ac:dyDescent="0.3">
      <c r="C15" s="13"/>
      <c r="D15" s="334" t="s">
        <v>49</v>
      </c>
      <c r="E15" s="334"/>
      <c r="F15" s="336" t="s">
        <v>25</v>
      </c>
      <c r="G15" s="336"/>
      <c r="H15" s="336"/>
      <c r="I15" s="336"/>
      <c r="J15" s="16"/>
    </row>
    <row r="16" spans="3:13" x14ac:dyDescent="0.3">
      <c r="C16" s="13"/>
      <c r="D16" s="334"/>
      <c r="E16" s="334"/>
      <c r="F16" s="336"/>
      <c r="G16" s="336"/>
      <c r="H16" s="336"/>
      <c r="I16" s="336"/>
      <c r="J16" s="16"/>
    </row>
    <row r="17" spans="3:10" x14ac:dyDescent="0.3">
      <c r="C17" s="13"/>
      <c r="D17" s="334" t="s">
        <v>50</v>
      </c>
      <c r="E17" s="334"/>
      <c r="F17" s="335" t="s">
        <v>52</v>
      </c>
      <c r="G17" s="335"/>
      <c r="H17" s="335"/>
      <c r="I17" s="335"/>
      <c r="J17" s="16"/>
    </row>
    <row r="18" spans="3:10" ht="19.2" customHeight="1" x14ac:dyDescent="0.3">
      <c r="C18" s="13"/>
      <c r="D18" s="334"/>
      <c r="E18" s="334"/>
      <c r="F18" s="335"/>
      <c r="G18" s="335"/>
      <c r="H18" s="335"/>
      <c r="I18" s="335"/>
      <c r="J18" s="16"/>
    </row>
    <row r="19" spans="3:10" ht="14.4" customHeight="1" x14ac:dyDescent="0.3">
      <c r="C19" s="13"/>
      <c r="D19" s="334" t="s">
        <v>51</v>
      </c>
      <c r="E19" s="334"/>
      <c r="F19" s="335" t="s">
        <v>93</v>
      </c>
      <c r="G19" s="335"/>
      <c r="H19" s="335"/>
      <c r="I19" s="335"/>
      <c r="J19" s="16"/>
    </row>
    <row r="20" spans="3:10" ht="19.8" customHeight="1" x14ac:dyDescent="0.3">
      <c r="C20" s="13"/>
      <c r="D20" s="334"/>
      <c r="E20" s="334"/>
      <c r="F20" s="335"/>
      <c r="G20" s="335"/>
      <c r="H20" s="335"/>
      <c r="I20" s="335"/>
      <c r="J20" s="16"/>
    </row>
    <row r="21" spans="3:10" ht="14.4" customHeight="1" x14ac:dyDescent="0.3">
      <c r="C21" s="13"/>
      <c r="D21" s="338" t="s">
        <v>56</v>
      </c>
      <c r="E21" s="338"/>
      <c r="F21" s="335" t="s">
        <v>80</v>
      </c>
      <c r="G21" s="335"/>
      <c r="H21" s="335"/>
      <c r="I21" s="335"/>
      <c r="J21" s="16"/>
    </row>
    <row r="22" spans="3:10" ht="21" customHeight="1" x14ac:dyDescent="0.3">
      <c r="C22" s="13"/>
      <c r="D22" s="338"/>
      <c r="E22" s="338"/>
      <c r="F22" s="335"/>
      <c r="G22" s="335"/>
      <c r="H22" s="335"/>
      <c r="I22" s="335"/>
      <c r="J22" s="16"/>
    </row>
    <row r="23" spans="3:10" s="182" customFormat="1" x14ac:dyDescent="0.3">
      <c r="C23" s="13"/>
      <c r="D23" s="334" t="s">
        <v>94</v>
      </c>
      <c r="E23" s="334"/>
      <c r="F23" s="335" t="s">
        <v>95</v>
      </c>
      <c r="G23" s="335"/>
      <c r="H23" s="335"/>
      <c r="I23" s="335"/>
      <c r="J23" s="16"/>
    </row>
    <row r="24" spans="3:10" s="182" customFormat="1" ht="18" customHeight="1" x14ac:dyDescent="0.3">
      <c r="C24" s="13"/>
      <c r="D24" s="334"/>
      <c r="E24" s="334"/>
      <c r="F24" s="335"/>
      <c r="G24" s="335"/>
      <c r="H24" s="335"/>
      <c r="I24" s="335"/>
      <c r="J24" s="16"/>
    </row>
    <row r="25" spans="3:10" x14ac:dyDescent="0.3">
      <c r="C25" s="13"/>
      <c r="D25" s="334" t="s">
        <v>16</v>
      </c>
      <c r="E25" s="334"/>
      <c r="F25" s="336" t="s">
        <v>25</v>
      </c>
      <c r="G25" s="336"/>
      <c r="H25" s="336"/>
      <c r="I25" s="336"/>
      <c r="J25" s="16"/>
    </row>
    <row r="26" spans="3:10" x14ac:dyDescent="0.3">
      <c r="C26" s="13"/>
      <c r="D26" s="334"/>
      <c r="E26" s="334"/>
      <c r="F26" s="336"/>
      <c r="G26" s="336"/>
      <c r="H26" s="336"/>
      <c r="I26" s="336"/>
      <c r="J26" s="16"/>
    </row>
    <row r="27" spans="3:10" ht="15" thickBot="1" x14ac:dyDescent="0.35">
      <c r="C27" s="25"/>
      <c r="D27" s="51"/>
      <c r="E27" s="51"/>
      <c r="F27" s="51"/>
      <c r="G27" s="51"/>
      <c r="H27" s="51"/>
      <c r="I27" s="51"/>
      <c r="J27" s="26"/>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CDFD3E-71BA-4A0F-8D0C-5E25BDDE4E99}">
  <ds:schemaRefs>
    <ds:schemaRef ds:uri="http://schemas.microsoft.com/office/2006/metadata/properties"/>
    <ds:schemaRef ds:uri="http://purl.org/dc/elements/1.1/"/>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67A9BC9E-9AA2-4D4C-BFD8-F843FBF3D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2021-02-19T18:21:44Z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