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newbruns-fp1\Projects\PA 2016-X-23938\PRG - SRP - Solar Registration Program\Reporting - Solar\Monthly Reports\2021 Monthly\(11) November\To be Posted on Website\"/>
    </mc:Choice>
  </mc:AlternateContent>
  <xr:revisionPtr revIDLastSave="0" documentId="13_ncr:1_{A16B75F5-919B-452F-B6B2-D040BAE2DEEF}" xr6:coauthVersionLast="47" xr6:coauthVersionMax="47" xr10:uidLastSave="{00000000-0000-0000-0000-000000000000}"/>
  <bookViews>
    <workbookView xWindow="-120" yWindow="-120" windowWidth="29040" windowHeight="15840"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Type'!$A$1:$P$48</definedName>
    <definedName name="_xlnm.Print_Area" localSheetId="0">'Pipeline - Solar Summary'!$A$1:$AB$30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 i="8" l="1"/>
  <c r="Q15" i="8"/>
  <c r="Q9" i="8"/>
  <c r="Q8" i="8"/>
  <c r="P16" i="8"/>
  <c r="P15" i="8"/>
  <c r="P9" i="8"/>
  <c r="P8" i="8"/>
  <c r="M17" i="8"/>
  <c r="L17" i="8"/>
  <c r="M10" i="8"/>
  <c r="L10" i="8"/>
  <c r="I37" i="12"/>
  <c r="R37" i="12" s="1"/>
  <c r="I34" i="12"/>
  <c r="R34" i="12" s="1"/>
  <c r="I33" i="12"/>
  <c r="R33" i="12" s="1"/>
  <c r="I30" i="12"/>
  <c r="R30" i="12" s="1"/>
  <c r="I29" i="12"/>
  <c r="R29" i="12" s="1"/>
  <c r="I28" i="12"/>
  <c r="R28" i="12" s="1"/>
  <c r="I27" i="12"/>
  <c r="R27" i="12" s="1"/>
  <c r="I24" i="12"/>
  <c r="R24" i="12" s="1"/>
  <c r="H37" i="12"/>
  <c r="Q37" i="12" s="1"/>
  <c r="H34" i="12"/>
  <c r="Q34" i="12" s="1"/>
  <c r="H33" i="12"/>
  <c r="Q33" i="12" s="1"/>
  <c r="H30" i="12"/>
  <c r="Q30" i="12" s="1"/>
  <c r="H29" i="12"/>
  <c r="Q29" i="12" s="1"/>
  <c r="H28" i="12"/>
  <c r="Q28" i="12" s="1"/>
  <c r="H27" i="12"/>
  <c r="Q27" i="12" s="1"/>
  <c r="H24" i="12"/>
  <c r="Q24" i="12" s="1"/>
  <c r="O39" i="12"/>
  <c r="N39" i="12"/>
  <c r="L39" i="12"/>
  <c r="K39" i="12"/>
  <c r="G39" i="12"/>
  <c r="F39" i="12"/>
  <c r="D39" i="12"/>
  <c r="C39" i="12"/>
  <c r="B39" i="12"/>
  <c r="F54" i="13"/>
  <c r="F43" i="13"/>
  <c r="G58" i="13"/>
  <c r="F58" i="13"/>
  <c r="C58" i="13"/>
  <c r="B58" i="13"/>
  <c r="K57" i="13"/>
  <c r="K58" i="13" s="1"/>
  <c r="J57" i="13"/>
  <c r="J58" i="13" s="1"/>
  <c r="H39" i="12" l="1"/>
  <c r="R39" i="12"/>
  <c r="Q39" i="12"/>
  <c r="I39" i="12"/>
  <c r="O30" i="13" l="1"/>
  <c r="N30" i="13"/>
  <c r="O23" i="13"/>
  <c r="O22" i="13"/>
  <c r="O21" i="13"/>
  <c r="O20" i="13"/>
  <c r="O19" i="13"/>
  <c r="O18" i="13"/>
  <c r="O17" i="13"/>
  <c r="O16" i="13"/>
  <c r="O15" i="13"/>
  <c r="O14" i="13"/>
  <c r="O13" i="13"/>
  <c r="N23" i="13"/>
  <c r="N22" i="13"/>
  <c r="N21" i="13"/>
  <c r="N20" i="13"/>
  <c r="N19" i="13"/>
  <c r="N18" i="13"/>
  <c r="N17" i="13"/>
  <c r="N16" i="13"/>
  <c r="N15" i="13"/>
  <c r="N14" i="13"/>
  <c r="N13" i="13"/>
  <c r="K31" i="13"/>
  <c r="J31" i="13"/>
  <c r="K24" i="13"/>
  <c r="J24" i="13"/>
  <c r="AA24" i="1"/>
  <c r="C6" i="13" s="1"/>
  <c r="Z24" i="1"/>
  <c r="B6" i="13" s="1"/>
  <c r="AA20" i="1"/>
  <c r="C5" i="13" s="1"/>
  <c r="Z20" i="1"/>
  <c r="B5" i="13" s="1"/>
  <c r="AA13" i="1"/>
  <c r="Z13" i="1"/>
  <c r="AA10" i="1"/>
  <c r="Z10" i="1"/>
  <c r="AA7" i="1"/>
  <c r="Z7" i="1"/>
  <c r="AA5" i="1"/>
  <c r="Z5" i="1"/>
  <c r="W16" i="1"/>
  <c r="W28" i="1" s="1"/>
  <c r="V16" i="1"/>
  <c r="V28" i="1" s="1"/>
  <c r="S16" i="1"/>
  <c r="R16" i="1"/>
  <c r="R28" i="1" s="1"/>
  <c r="S28" i="1" l="1"/>
  <c r="O31" i="13" l="1"/>
  <c r="N31" i="13"/>
  <c r="C31" i="13"/>
  <c r="B31" i="13"/>
  <c r="P30" i="13" l="1"/>
  <c r="G31" i="13"/>
  <c r="F31" i="13"/>
  <c r="L30" i="13" l="1"/>
  <c r="L31" i="13" s="1"/>
  <c r="P31" i="13"/>
  <c r="D31" i="13"/>
  <c r="H30" i="13"/>
  <c r="H31" i="13" l="1"/>
  <c r="O16" i="1"/>
  <c r="O28" i="1" s="1"/>
  <c r="N16" i="1"/>
  <c r="N28" i="1" s="1"/>
  <c r="G24" i="13" l="1"/>
  <c r="L20" i="13" l="1"/>
  <c r="L16" i="13"/>
  <c r="L22" i="13"/>
  <c r="L14" i="13"/>
  <c r="L21" i="13"/>
  <c r="L13" i="13"/>
  <c r="L23" i="13"/>
  <c r="L19" i="13"/>
  <c r="L15" i="13"/>
  <c r="L18" i="13"/>
  <c r="L17" i="13"/>
  <c r="H21" i="13"/>
  <c r="H19" i="13"/>
  <c r="H13" i="13"/>
  <c r="H22" i="13"/>
  <c r="H16" i="13"/>
  <c r="H18" i="13"/>
  <c r="H23" i="13"/>
  <c r="H20" i="13"/>
  <c r="H15" i="13"/>
  <c r="H14" i="13"/>
  <c r="H17" i="13"/>
  <c r="A2" i="12"/>
  <c r="L24" i="13" l="1"/>
  <c r="A2" i="8"/>
  <c r="I17" i="8"/>
  <c r="H17" i="8"/>
  <c r="E17" i="8"/>
  <c r="F16" i="8" s="1"/>
  <c r="D17" i="8"/>
  <c r="I10" i="8"/>
  <c r="H10" i="8"/>
  <c r="E10" i="8"/>
  <c r="D10" i="8"/>
  <c r="F33" i="13"/>
  <c r="K47" i="13"/>
  <c r="K46" i="13"/>
  <c r="J47" i="13"/>
  <c r="J46" i="13"/>
  <c r="D14" i="12"/>
  <c r="C14" i="12"/>
  <c r="A2" i="13"/>
  <c r="G48" i="13"/>
  <c r="F48" i="13"/>
  <c r="C48" i="13"/>
  <c r="B48" i="13"/>
  <c r="G41" i="13"/>
  <c r="F41" i="13"/>
  <c r="C41" i="13"/>
  <c r="D57" i="13" s="1"/>
  <c r="D58" i="13" s="1"/>
  <c r="B41" i="13"/>
  <c r="K40" i="13"/>
  <c r="J40" i="13"/>
  <c r="K39" i="13"/>
  <c r="J39" i="13"/>
  <c r="K38" i="13"/>
  <c r="J38" i="13"/>
  <c r="K37" i="13"/>
  <c r="J37" i="13"/>
  <c r="F24" i="13"/>
  <c r="C24" i="13"/>
  <c r="B24" i="13"/>
  <c r="N9" i="8" l="1"/>
  <c r="N8" i="8"/>
  <c r="N10" i="8" s="1"/>
  <c r="N16" i="8"/>
  <c r="N15" i="8"/>
  <c r="D21" i="13"/>
  <c r="D19" i="13"/>
  <c r="E9" i="12"/>
  <c r="J8" i="8"/>
  <c r="J9" i="8"/>
  <c r="J16" i="8"/>
  <c r="J15" i="8"/>
  <c r="E13" i="12"/>
  <c r="E7" i="12"/>
  <c r="E8" i="12"/>
  <c r="E12" i="12"/>
  <c r="E6" i="12"/>
  <c r="E5" i="12"/>
  <c r="E11" i="12"/>
  <c r="E10" i="12"/>
  <c r="K48" i="13"/>
  <c r="D46" i="13"/>
  <c r="Q17" i="8"/>
  <c r="R15" i="8" s="1"/>
  <c r="P10" i="8"/>
  <c r="F9" i="8"/>
  <c r="D37" i="13"/>
  <c r="AA16" i="1"/>
  <c r="C4" i="13" s="1"/>
  <c r="Z16" i="1"/>
  <c r="P17" i="8"/>
  <c r="Q10" i="8"/>
  <c r="R8" i="8" s="1"/>
  <c r="F8" i="8"/>
  <c r="F15" i="8"/>
  <c r="F17" i="8" s="1"/>
  <c r="J48" i="13"/>
  <c r="D16" i="13"/>
  <c r="N24" i="13"/>
  <c r="D17" i="13"/>
  <c r="D20" i="13"/>
  <c r="K41" i="13"/>
  <c r="D40" i="13"/>
  <c r="D18" i="13"/>
  <c r="D22" i="13"/>
  <c r="D23" i="13"/>
  <c r="J41" i="13"/>
  <c r="D39" i="13"/>
  <c r="D13" i="13"/>
  <c r="D14" i="13"/>
  <c r="D15" i="13"/>
  <c r="D38" i="13"/>
  <c r="O24" i="13"/>
  <c r="P19" i="13" s="1"/>
  <c r="D47" i="13"/>
  <c r="N17" i="8" l="1"/>
  <c r="B4" i="13"/>
  <c r="B7" i="13" s="1"/>
  <c r="P13" i="13"/>
  <c r="P21" i="13"/>
  <c r="J17" i="8"/>
  <c r="R9" i="8"/>
  <c r="R10" i="8" s="1"/>
  <c r="P20" i="13"/>
  <c r="P22" i="13"/>
  <c r="R16" i="8"/>
  <c r="R17" i="8" s="1"/>
  <c r="P15" i="13"/>
  <c r="P14" i="13"/>
  <c r="P17" i="13"/>
  <c r="P16" i="13"/>
  <c r="P18" i="13"/>
  <c r="P23" i="13"/>
  <c r="C7" i="13"/>
  <c r="D4" i="13" s="1"/>
  <c r="E14" i="12"/>
  <c r="F10" i="8"/>
  <c r="AA28" i="1"/>
  <c r="D48" i="13"/>
  <c r="J10" i="8"/>
  <c r="Z28" i="1"/>
  <c r="H24" i="13"/>
  <c r="D41" i="13"/>
  <c r="D24" i="13"/>
  <c r="P24" i="13" l="1"/>
  <c r="D5" i="13"/>
  <c r="AB24" i="1"/>
  <c r="AB20" i="1"/>
  <c r="D6" i="13"/>
  <c r="AB16" i="1"/>
  <c r="D7" i="13" l="1"/>
  <c r="K16" i="1"/>
  <c r="J16" i="1"/>
  <c r="J28" i="1" s="1"/>
  <c r="K28" i="1" l="1"/>
  <c r="L16" i="1" l="1"/>
  <c r="T10" i="1"/>
  <c r="T7" i="1"/>
  <c r="T20" i="1"/>
  <c r="T24" i="1"/>
  <c r="T5" i="1"/>
  <c r="T13" i="1"/>
  <c r="T16" i="1"/>
  <c r="L5" i="1"/>
  <c r="AB13" i="1"/>
  <c r="L13" i="1"/>
  <c r="AB10" i="1"/>
  <c r="L24" i="1"/>
  <c r="L10" i="1"/>
  <c r="AB7" i="1"/>
  <c r="L20" i="1"/>
  <c r="L7" i="1"/>
  <c r="AB5" i="1"/>
  <c r="T28" i="1" l="1"/>
  <c r="L28" i="1"/>
  <c r="AB28" i="1"/>
  <c r="C16" i="1" l="1"/>
  <c r="C28" i="1" s="1"/>
  <c r="D24" i="1" s="1"/>
  <c r="G16" i="1" l="1"/>
  <c r="G28" i="1" s="1"/>
  <c r="F16" i="1"/>
  <c r="F28" i="1" s="1"/>
  <c r="B16" i="1" l="1"/>
  <c r="B28" i="1" s="1"/>
  <c r="D13" i="1" l="1"/>
  <c r="D20" i="1"/>
  <c r="D7" i="1"/>
  <c r="D10" i="1"/>
  <c r="D5" i="1"/>
  <c r="D16" i="1" l="1"/>
  <c r="D28" i="1" s="1"/>
</calcChain>
</file>

<file path=xl/sharedStrings.xml><?xml version="1.0" encoding="utf-8"?>
<sst xmlns="http://schemas.openxmlformats.org/spreadsheetml/2006/main" count="334" uniqueCount="144">
  <si>
    <t>Interconnection Type</t>
  </si>
  <si>
    <t>Project Pipeline Qty</t>
  </si>
  <si>
    <t>Grid Supply</t>
  </si>
  <si>
    <t>Description</t>
  </si>
  <si>
    <t>Project Qty</t>
  </si>
  <si>
    <t>Subsection q</t>
  </si>
  <si>
    <t>Subsection s</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</si>
  <si>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</si>
  <si>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</si>
  <si>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</si>
  <si>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</si>
  <si>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</si>
  <si>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</si>
  <si>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</si>
  <si>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</si>
  <si>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</si>
  <si>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</si>
  <si>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</si>
  <si>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</si>
  <si>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</si>
  <si>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</si>
  <si>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</si>
  <si>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</si>
  <si>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</si>
  <si>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</si>
  <si>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</si>
  <si>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</si>
  <si>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</si>
  <si>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</si>
  <si>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</si>
  <si>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</si>
  <si>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</si>
  <si>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</si>
  <si>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</si>
  <si>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</si>
  <si>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</si>
  <si>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</si>
  <si>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</si>
  <si>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</si>
  <si>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</si>
  <si>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</si>
  <si>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</si>
  <si>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</si>
  <si>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</si>
  <si>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</si>
  <si>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</si>
  <si>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</si>
  <si>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</si>
  <si>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</si>
  <si>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</si>
  <si>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</si>
  <si>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</si>
  <si>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</si>
  <si>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</si>
  <si>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</si>
  <si>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</si>
  <si>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</si>
  <si>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Community Solar</t>
  </si>
  <si>
    <t>Total BTM, Grid &amp;                     Community Solar (TI)</t>
  </si>
  <si>
    <t># Projects</t>
  </si>
  <si>
    <t>Government</t>
  </si>
  <si>
    <t xml:space="preserve">Private University </t>
  </si>
  <si>
    <t>Description                        (by Subsection)</t>
  </si>
  <si>
    <t>Subsection r</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</si>
  <si>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</si>
  <si>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</si>
  <si>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</si>
  <si>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</si>
  <si>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</si>
  <si>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</si>
  <si>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</si>
  <si>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TI Program</t>
  </si>
  <si>
    <t>SRP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</si>
  <si>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</si>
  <si>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</si>
  <si>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</si>
  <si>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</si>
  <si>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</si>
  <si>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</si>
  <si>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</si>
  <si>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</si>
  <si>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</si>
  <si>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</si>
  <si>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</si>
  <si>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</si>
  <si>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</si>
  <si>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</si>
  <si>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</si>
  <si>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</si>
  <si>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</si>
  <si>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TI Solar Pipeline by Project Type</t>
  </si>
  <si>
    <t>Grid supply (subsection (r)) rooftop</t>
  </si>
  <si>
    <t>Grid supply (subsection (r)) ground mount</t>
  </si>
  <si>
    <t>Pipeline Capacity (kW)</t>
  </si>
  <si>
    <t>% of Pipeline Capacity</t>
  </si>
  <si>
    <t>% Pipeline of Capacity</t>
  </si>
  <si>
    <t>% Pipeline of   Capacity</t>
  </si>
  <si>
    <t>Total Pipeline (kW)</t>
  </si>
  <si>
    <t>Percent of Pipeline Capacity</t>
  </si>
  <si>
    <t>Floating Solar</t>
  </si>
  <si>
    <t>School Charter</t>
  </si>
  <si>
    <t>Difference between last month and this month</t>
  </si>
  <si>
    <t>Public University</t>
  </si>
  <si>
    <t xml:space="preserve">SRP, TI &amp; ADI Solar Project Pipeline by Interconnection Type </t>
  </si>
  <si>
    <t xml:space="preserve">ADI Solar Project Pipeline by Interconnection Type </t>
  </si>
  <si>
    <t>Total BTM, Grid &amp;                     Community Solar                (SRP, TI &amp; ADI)</t>
  </si>
  <si>
    <t>ADI Program</t>
  </si>
  <si>
    <t>SRP, TI &amp; ADI Program</t>
  </si>
  <si>
    <t>New Jersey Solar Project Pipeline (SRP, TI &amp; ADI) by Interconnection Type</t>
  </si>
  <si>
    <t>Interim Subsection t</t>
  </si>
  <si>
    <t>ADI Project Installations by Market Segment</t>
  </si>
  <si>
    <t>Market Segment</t>
  </si>
  <si>
    <t>Residential (kW)</t>
  </si>
  <si>
    <t>Small Non-Residential</t>
  </si>
  <si>
    <t>Large Non-Residential</t>
  </si>
  <si>
    <t>Non-Residential</t>
  </si>
  <si>
    <t>ADI Total</t>
  </si>
  <si>
    <t>&lt; 1000 (kW)</t>
  </si>
  <si>
    <t>&gt; = 1000 to &lt; = 5000 (kW)</t>
  </si>
  <si>
    <t>Total (kW)</t>
  </si>
  <si>
    <t>Qty</t>
  </si>
  <si>
    <t xml:space="preserve">Capacity </t>
  </si>
  <si>
    <t>Capacity</t>
  </si>
  <si>
    <t>Net-Metered Residential</t>
  </si>
  <si>
    <t>Net-Metered Non-Residential</t>
  </si>
  <si>
    <t>Carport</t>
  </si>
  <si>
    <t>Canopy</t>
  </si>
  <si>
    <t>Ground Mount</t>
  </si>
  <si>
    <t>Non-Low &amp; Moderate Income</t>
  </si>
  <si>
    <t>Low &amp; Moderate Income</t>
  </si>
  <si>
    <t>SRP, TI &amp; ADI Programs</t>
  </si>
  <si>
    <t>SRP, TI &amp; ADI Registration Program Status Definitions</t>
  </si>
  <si>
    <t>Subsection</t>
  </si>
  <si>
    <t xml:space="preserve"> Pipeline Capacity (kW) </t>
  </si>
  <si>
    <t>t</t>
  </si>
  <si>
    <t>as of 11/30/2021</t>
  </si>
  <si>
    <t xml:space="preserve">Previously Reported in SRP through 10/31/2021                                    </t>
  </si>
  <si>
    <t xml:space="preserve">Previously Reported in TI through 10/31/21                                    </t>
  </si>
  <si>
    <t xml:space="preserve">Previously Reported in ADI through 10/31/21                                    </t>
  </si>
  <si>
    <t>NJSTRE1545349990</t>
  </si>
  <si>
    <t>NJSTRE1545349988</t>
  </si>
  <si>
    <t>Application Number</t>
  </si>
  <si>
    <r>
      <t>TI Note</t>
    </r>
    <r>
      <rPr>
        <sz val="12"/>
        <rFont val="Calibri"/>
        <family val="2"/>
        <scheme val="minor"/>
      </rPr>
      <t>: PTO and a revised Final As-Built was submitted in November for the following applications.                                                                    These applications are now included with the November installation data with revised capacity</t>
    </r>
    <r>
      <rPr>
        <b/>
        <sz val="12"/>
        <rFont val="Calibri"/>
        <family val="2"/>
        <scheme val="minor"/>
      </rPr>
      <t>:</t>
    </r>
  </si>
  <si>
    <r>
      <rPr>
        <b/>
        <sz val="12"/>
        <color theme="1"/>
        <rFont val="Calibri"/>
        <family val="2"/>
        <scheme val="minor"/>
      </rPr>
      <t xml:space="preserve">Note: </t>
    </r>
    <r>
      <rPr>
        <sz val="12"/>
        <color theme="1"/>
        <rFont val="Calibri"/>
        <family val="2"/>
        <scheme val="minor"/>
      </rPr>
      <t>The ADI Pipeline Data includes only those Registrations that have been accepted and does not include those registrations that have been received.  This data for those projects against the capacity block can be found separately on our website at</t>
    </r>
    <r>
      <rPr>
        <u/>
        <sz val="12"/>
        <color theme="1"/>
        <rFont val="Calibri"/>
        <family val="2"/>
        <scheme val="minor"/>
      </rPr>
      <t xml:space="preserve"> https://njadi.programprocessing.com/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</si>
</sst>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_);_(* \(#,##0\);_(* &quot;-&quot;??_);_(@_)"/>
    <numFmt numFmtId="166" formatCode="0.0%"/>
    <numFmt numFmtId="167" formatCode="00000"/>
    <numFmt numFmtId="168" formatCode="mm/dd/yy;@"/>
    <numFmt numFmtId="169" formatCode="[$-409]mmm\-yy;@"/>
  </numFmts>
  <fonts count="59"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b/>
      <sz val="10"/>
      <color rgb="FFFF0000"/>
      <name val="Arial"/>
      <family val="2"/>
    </font>
    <font>
      <b/>
      <sz val="16"/>
      <name val="Arial"/>
      <family val="2"/>
    </font>
    <font>
      <u/>
      <sz val="12"/>
      <color theme="1"/>
      <name val="Calibri"/>
      <family val="2"/>
      <scheme val="minor"/>
    </font>
    <font>
      <b/>
      <sz val="12"/>
      <name val="Calibri"/>
      <family val="2"/>
      <scheme val="minor"/>
    </font>
    <font>
      <sz val="12"/>
      <name val="Calibri"/>
      <family val="2"/>
      <scheme val="minor"/>
    </font>
    <font>
      <i/>
      <sz val="12"/>
      <name val="Calibri"/>
      <family val="2"/>
      <scheme val="minor"/>
    </font>
    <font>
      <i/>
      <sz val="12"/>
      <color theme="2" tint="-0.499984740745262"/>
      <name val="Calibri"/>
      <family val="2"/>
      <scheme val="minor"/>
    </font>
  </fonts>
  <fills count="48">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rgb="FFFDF2CF"/>
        <bgColor indexed="64"/>
      </patternFill>
    </fill>
    <fill>
      <patternFill patternType="solid">
        <fgColor theme="4"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22" applyNumberFormat="0" applyAlignment="0" applyProtection="0"/>
    <xf numFmtId="0" fontId="28" fillId="13" borderId="23" applyNumberFormat="0" applyAlignment="0" applyProtection="0"/>
    <xf numFmtId="0" fontId="29" fillId="13" borderId="22" applyNumberFormat="0" applyAlignment="0" applyProtection="0"/>
    <xf numFmtId="0" fontId="30" fillId="0" borderId="24" applyNumberFormat="0" applyFill="0" applyAlignment="0" applyProtection="0"/>
    <xf numFmtId="0" fontId="31" fillId="14" borderId="25" applyNumberFormat="0" applyAlignment="0" applyProtection="0"/>
    <xf numFmtId="0" fontId="32" fillId="0" borderId="0" applyNumberFormat="0" applyFill="0" applyBorder="0" applyAlignment="0" applyProtection="0"/>
    <xf numFmtId="0" fontId="10" fillId="15" borderId="26" applyNumberFormat="0" applyFont="0" applyAlignment="0" applyProtection="0"/>
    <xf numFmtId="0" fontId="33" fillId="0" borderId="0" applyNumberFormat="0" applyFill="0" applyBorder="0" applyAlignment="0" applyProtection="0"/>
    <xf numFmtId="0" fontId="19" fillId="0" borderId="27" applyNumberFormat="0" applyFill="0" applyAlignment="0" applyProtection="0"/>
    <xf numFmtId="0" fontId="3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6"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84">
    <xf numFmtId="0" fontId="0" fillId="0" borderId="0" xfId="0"/>
    <xf numFmtId="0" fontId="1" fillId="0" borderId="0" xfId="0" applyFont="1"/>
    <xf numFmtId="0" fontId="3" fillId="0" borderId="0" xfId="0" applyFont="1" applyFill="1" applyBorder="1" applyAlignment="1">
      <alignment horizontal="right" vertical="center" wrapText="1"/>
    </xf>
    <xf numFmtId="0" fontId="0" fillId="0" borderId="0" xfId="0" applyFill="1" applyBorder="1"/>
    <xf numFmtId="3" fontId="3" fillId="0" borderId="0" xfId="0" applyNumberFormat="1" applyFont="1" applyFill="1" applyBorder="1" applyAlignment="1">
      <alignment horizontal="center" vertical="center"/>
    </xf>
    <xf numFmtId="10" fontId="1" fillId="0" borderId="0" xfId="0" applyNumberFormat="1" applyFont="1" applyFill="1" applyBorder="1"/>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applyBorder="1" applyAlignment="1"/>
    <xf numFmtId="0" fontId="0" fillId="4" borderId="0" xfId="0" applyFill="1" applyBorder="1" applyAlignment="1"/>
    <xf numFmtId="0" fontId="0" fillId="0" borderId="10" xfId="0" applyBorder="1"/>
    <xf numFmtId="0" fontId="8" fillId="0" borderId="0" xfId="0" applyNumberFormat="1" applyFont="1" applyBorder="1" applyAlignment="1"/>
    <xf numFmtId="0" fontId="8" fillId="0" borderId="0" xfId="0" applyFont="1" applyBorder="1"/>
    <xf numFmtId="0" fontId="9" fillId="4" borderId="0" xfId="0" applyFont="1" applyFill="1" applyBorder="1" applyAlignment="1"/>
    <xf numFmtId="0" fontId="8" fillId="0" borderId="0" xfId="0" applyNumberFormat="1" applyFont="1" applyBorder="1" applyAlignment="1">
      <alignment horizontal="center"/>
    </xf>
    <xf numFmtId="0" fontId="8" fillId="5" borderId="10" xfId="2" applyFont="1" applyFill="1" applyBorder="1" applyAlignment="1">
      <alignment horizontal="left" wrapText="1"/>
    </xf>
    <xf numFmtId="0" fontId="8" fillId="5" borderId="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0" fillId="5" borderId="0" xfId="0" applyFill="1"/>
    <xf numFmtId="0" fontId="8" fillId="5" borderId="0" xfId="3" applyFont="1" applyFill="1"/>
    <xf numFmtId="0" fontId="6" fillId="5" borderId="0" xfId="3" applyFont="1" applyFill="1"/>
    <xf numFmtId="0" fontId="15"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3" fillId="2" borderId="1" xfId="3" applyNumberFormat="1" applyFont="1" applyFill="1" applyBorder="1" applyAlignment="1">
      <alignment horizontal="center"/>
    </xf>
    <xf numFmtId="9" fontId="13" fillId="2" borderId="1" xfId="0" applyNumberFormat="1" applyFont="1" applyFill="1" applyBorder="1" applyAlignment="1">
      <alignment horizontal="center"/>
    </xf>
    <xf numFmtId="0" fontId="13" fillId="5" borderId="0" xfId="3" applyFont="1" applyFill="1"/>
    <xf numFmtId="0" fontId="13"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6" fillId="0" borderId="0" xfId="0" applyFont="1"/>
    <xf numFmtId="0" fontId="17" fillId="8" borderId="1" xfId="2" applyFont="1" applyFill="1" applyBorder="1" applyAlignment="1">
      <alignment horizontal="center" vertical="center" wrapText="1"/>
    </xf>
    <xf numFmtId="3" fontId="17" fillId="8" borderId="1" xfId="2" applyNumberFormat="1" applyFont="1" applyFill="1" applyBorder="1" applyAlignment="1">
      <alignment horizontal="center"/>
    </xf>
    <xf numFmtId="0" fontId="0" fillId="0" borderId="28" xfId="0" applyBorder="1"/>
    <xf numFmtId="0" fontId="0" fillId="0" borderId="0" xfId="0"/>
    <xf numFmtId="0" fontId="0" fillId="0" borderId="0" xfId="0"/>
    <xf numFmtId="0" fontId="7" fillId="5" borderId="0" xfId="3" applyFont="1" applyFill="1" applyAlignment="1">
      <alignment vertical="center"/>
    </xf>
    <xf numFmtId="0" fontId="7" fillId="5" borderId="0" xfId="3" applyFont="1" applyFill="1" applyAlignment="1">
      <alignment horizontal="left" vertical="center"/>
    </xf>
    <xf numFmtId="0" fontId="19" fillId="0" borderId="0" xfId="0" applyFont="1"/>
    <xf numFmtId="0" fontId="0" fillId="0" borderId="0" xfId="0"/>
    <xf numFmtId="0" fontId="0" fillId="0" borderId="0" xfId="0" applyBorder="1"/>
    <xf numFmtId="3" fontId="40" fillId="0" borderId="0" xfId="0" applyNumberFormat="1" applyFont="1" applyFill="1" applyBorder="1" applyAlignment="1">
      <alignment horizontal="center" vertical="center"/>
    </xf>
    <xf numFmtId="0" fontId="16" fillId="0" borderId="0" xfId="0" applyFont="1" applyFill="1" applyBorder="1"/>
    <xf numFmtId="9" fontId="1" fillId="0" borderId="0" xfId="0" applyNumberFormat="1" applyFont="1" applyFill="1" applyBorder="1"/>
    <xf numFmtId="0" fontId="7" fillId="5" borderId="0" xfId="2" applyFont="1" applyFill="1" applyAlignment="1">
      <alignment vertical="center"/>
    </xf>
    <xf numFmtId="168" fontId="7" fillId="5" borderId="0" xfId="2" applyNumberFormat="1" applyFont="1" applyFill="1" applyAlignment="1">
      <alignment horizontal="left" vertical="center"/>
    </xf>
    <xf numFmtId="0" fontId="7" fillId="5" borderId="0" xfId="2" applyFont="1" applyFill="1" applyAlignment="1">
      <alignment horizontal="left" vertical="center"/>
    </xf>
    <xf numFmtId="0" fontId="6" fillId="5" borderId="0" xfId="2" applyFill="1"/>
    <xf numFmtId="0" fontId="42" fillId="5" borderId="0" xfId="2" applyFont="1"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0" fontId="43" fillId="5" borderId="1" xfId="4" applyFont="1" applyFill="1" applyBorder="1" applyAlignment="1">
      <alignment horizontal="left" wrapText="1"/>
    </xf>
    <xf numFmtId="37" fontId="43"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3" fillId="5" borderId="1" xfId="2" applyFont="1" applyFill="1" applyBorder="1" applyAlignment="1">
      <alignment horizontal="left" vertic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166" fontId="13" fillId="5" borderId="1" xfId="55" applyNumberFormat="1" applyFont="1" applyFill="1" applyBorder="1" applyAlignment="1">
      <alignment horizontal="center"/>
    </xf>
    <xf numFmtId="37" fontId="43" fillId="0" borderId="1" xfId="47" applyNumberFormat="1" applyFont="1" applyBorder="1" applyAlignment="1">
      <alignment horizontal="center" wrapText="1"/>
    </xf>
    <xf numFmtId="0" fontId="13" fillId="8" borderId="1" xfId="2" applyFont="1" applyFill="1" applyBorder="1" applyAlignment="1">
      <alignment horizont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0" fontId="13" fillId="0" borderId="0" xfId="2" applyFont="1" applyAlignment="1">
      <alignment horizontal="center" wrapText="1"/>
    </xf>
    <xf numFmtId="0" fontId="6" fillId="0" borderId="0" xfId="2"/>
    <xf numFmtId="165" fontId="44" fillId="0" borderId="0" xfId="47" applyNumberFormat="1" applyFont="1" applyAlignment="1">
      <alignment horizontal="right" wrapText="1" indent="1"/>
    </xf>
    <xf numFmtId="37" fontId="13" fillId="0" borderId="0" xfId="47" applyNumberFormat="1" applyFont="1"/>
    <xf numFmtId="166" fontId="13" fillId="0" borderId="0" xfId="55" applyNumberFormat="1" applyFont="1"/>
    <xf numFmtId="0" fontId="45" fillId="0" borderId="0" xfId="0" applyFont="1" applyAlignment="1">
      <alignment vertical="center"/>
    </xf>
    <xf numFmtId="0" fontId="48" fillId="6" borderId="1" xfId="0" applyFont="1" applyFill="1" applyBorder="1" applyAlignment="1">
      <alignment horizontal="left" vertical="center" wrapText="1"/>
    </xf>
    <xf numFmtId="0" fontId="48" fillId="6" borderId="1" xfId="0" applyFont="1" applyFill="1" applyBorder="1" applyAlignment="1">
      <alignment horizontal="center" vertical="center"/>
    </xf>
    <xf numFmtId="0" fontId="48" fillId="6" borderId="1" xfId="0" applyFont="1" applyFill="1" applyBorder="1" applyAlignment="1">
      <alignment horizontal="center" vertical="center" wrapText="1"/>
    </xf>
    <xf numFmtId="0" fontId="46" fillId="8" borderId="1" xfId="2" applyFont="1" applyFill="1" applyBorder="1" applyAlignment="1">
      <alignment horizontal="center" vertical="center" wrapText="1"/>
    </xf>
    <xf numFmtId="0" fontId="49" fillId="0" borderId="1" xfId="0" applyFont="1" applyBorder="1" applyAlignment="1">
      <alignment vertical="center" wrapText="1"/>
    </xf>
    <xf numFmtId="3" fontId="49" fillId="0" borderId="1" xfId="0" applyNumberFormat="1" applyFont="1" applyBorder="1" applyAlignment="1">
      <alignment horizontal="center" vertical="center"/>
    </xf>
    <xf numFmtId="10" fontId="49" fillId="0" borderId="1"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49" fillId="0" borderId="3" xfId="0" applyFont="1" applyBorder="1" applyAlignment="1">
      <alignment vertical="center" wrapText="1"/>
    </xf>
    <xf numFmtId="3" fontId="49" fillId="0" borderId="3" xfId="0" applyNumberFormat="1" applyFont="1" applyBorder="1" applyAlignment="1">
      <alignment horizontal="center" vertical="center"/>
    </xf>
    <xf numFmtId="3" fontId="50" fillId="0" borderId="3" xfId="0" applyNumberFormat="1" applyFont="1" applyBorder="1" applyAlignment="1">
      <alignment horizontal="center" vertical="center"/>
    </xf>
    <xf numFmtId="4" fontId="6" fillId="5" borderId="0" xfId="2" applyNumberFormat="1" applyFill="1"/>
    <xf numFmtId="3" fontId="48" fillId="6" borderId="1" xfId="0" applyNumberFormat="1" applyFont="1" applyFill="1" applyBorder="1" applyAlignment="1">
      <alignment horizontal="center" vertical="center"/>
    </xf>
    <xf numFmtId="10" fontId="48" fillId="6" borderId="1" xfId="0" applyNumberFormat="1" applyFont="1" applyFill="1" applyBorder="1" applyAlignment="1">
      <alignment horizontal="center" vertical="center"/>
    </xf>
    <xf numFmtId="0" fontId="46" fillId="8" borderId="1" xfId="2" applyFont="1" applyFill="1" applyBorder="1" applyAlignment="1">
      <alignment horizontal="center"/>
    </xf>
    <xf numFmtId="3" fontId="3" fillId="0" borderId="0" xfId="0" applyNumberFormat="1" applyFont="1" applyFill="1" applyBorder="1" applyAlignment="1">
      <alignment horizontal="center" vertic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38" fillId="7"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4" fillId="2" borderId="1" xfId="47" applyNumberFormat="1" applyFont="1" applyFill="1" applyBorder="1" applyAlignment="1">
      <alignment horizontal="center" vertical="center" wrapText="1"/>
    </xf>
    <xf numFmtId="37" fontId="13" fillId="2" borderId="1" xfId="47" applyNumberFormat="1" applyFont="1" applyFill="1" applyBorder="1" applyAlignment="1">
      <alignment horizontal="center" vertical="center"/>
    </xf>
    <xf numFmtId="166" fontId="13" fillId="2" borderId="1" xfId="55" applyNumberFormat="1" applyFont="1" applyFill="1" applyBorder="1" applyAlignment="1">
      <alignment horizontal="center" vertical="center"/>
    </xf>
    <xf numFmtId="0" fontId="9" fillId="0" borderId="0" xfId="0" applyFont="1" applyAlignment="1">
      <alignment horizontal="center"/>
    </xf>
    <xf numFmtId="0" fontId="46" fillId="0" borderId="0" xfId="2" applyFont="1" applyAlignment="1">
      <alignment wrapText="1"/>
    </xf>
    <xf numFmtId="0" fontId="46" fillId="0" borderId="0" xfId="2" applyFont="1" applyBorder="1" applyAlignment="1">
      <alignment wrapText="1"/>
    </xf>
    <xf numFmtId="0" fontId="6" fillId="0" borderId="0" xfId="2" applyFill="1"/>
    <xf numFmtId="0" fontId="6" fillId="0" borderId="0" xfId="2" applyFill="1" applyBorder="1"/>
    <xf numFmtId="0" fontId="48" fillId="0" borderId="0" xfId="0" applyFont="1" applyFill="1" applyBorder="1" applyAlignment="1">
      <alignment horizontal="center" vertical="center" wrapText="1"/>
    </xf>
    <xf numFmtId="3" fontId="48" fillId="0" borderId="0" xfId="0" applyNumberFormat="1" applyFont="1" applyFill="1" applyBorder="1" applyAlignment="1">
      <alignment horizontal="center" vertical="center"/>
    </xf>
    <xf numFmtId="10" fontId="48" fillId="0" borderId="0" xfId="0" applyNumberFormat="1" applyFont="1" applyFill="1" applyBorder="1" applyAlignment="1">
      <alignment horizontal="center" vertical="center"/>
    </xf>
    <xf numFmtId="4" fontId="6" fillId="0" borderId="0" xfId="2" applyNumberFormat="1" applyFill="1"/>
    <xf numFmtId="3" fontId="18" fillId="0" borderId="1" xfId="2" applyNumberFormat="1" applyFont="1" applyBorder="1" applyAlignment="1">
      <alignment horizontal="center"/>
    </xf>
    <xf numFmtId="4" fontId="18" fillId="0" borderId="1" xfId="2" applyNumberFormat="1" applyFont="1" applyBorder="1" applyAlignment="1">
      <alignment horizontal="center"/>
    </xf>
    <xf numFmtId="4" fontId="17" fillId="8" borderId="1" xfId="2" applyNumberFormat="1" applyFont="1" applyFill="1" applyBorder="1" applyAlignment="1">
      <alignment horizontal="center"/>
    </xf>
    <xf numFmtId="3" fontId="17" fillId="8" borderId="1" xfId="2" applyNumberFormat="1" applyFont="1" applyFill="1" applyBorder="1" applyAlignment="1">
      <alignment horizontal="center" vertical="center" wrapText="1"/>
    </xf>
    <xf numFmtId="0" fontId="17" fillId="8" borderId="1" xfId="2" applyFont="1" applyFill="1" applyBorder="1" applyAlignment="1">
      <alignment horizontal="center"/>
    </xf>
    <xf numFmtId="37" fontId="44" fillId="40" borderId="1" xfId="47" applyNumberFormat="1" applyFont="1" applyFill="1" applyBorder="1" applyAlignment="1">
      <alignment horizontal="center" wrapText="1"/>
    </xf>
    <xf numFmtId="166" fontId="13" fillId="40" borderId="1" xfId="55" applyNumberFormat="1" applyFont="1" applyFill="1" applyBorder="1" applyAlignment="1">
      <alignment horizontal="center"/>
    </xf>
    <xf numFmtId="0" fontId="13" fillId="40" borderId="1" xfId="2" applyFont="1" applyFill="1" applyBorder="1" applyAlignment="1">
      <alignment horizontal="center" wrapText="1"/>
    </xf>
    <xf numFmtId="37" fontId="13" fillId="40" borderId="1" xfId="47" applyNumberFormat="1" applyFont="1" applyFill="1" applyBorder="1" applyAlignment="1">
      <alignment horizontal="center"/>
    </xf>
    <xf numFmtId="43" fontId="13" fillId="40" borderId="1" xfId="2" applyNumberFormat="1" applyFont="1" applyFill="1" applyBorder="1" applyAlignment="1">
      <alignment horizontal="left" vertical="center" wrapText="1"/>
    </xf>
    <xf numFmtId="0" fontId="13" fillId="40" borderId="1" xfId="2" quotePrefix="1" applyFont="1" applyFill="1" applyBorder="1" applyAlignment="1">
      <alignment horizontal="center" vertical="center" wrapText="1"/>
    </xf>
    <xf numFmtId="43" fontId="13" fillId="40" borderId="1" xfId="2" applyNumberFormat="1" applyFont="1" applyFill="1" applyBorder="1" applyAlignment="1">
      <alignment horizontal="center" vertical="center" wrapText="1"/>
    </xf>
    <xf numFmtId="168" fontId="7" fillId="5" borderId="0" xfId="3" applyNumberFormat="1" applyFont="1" applyFill="1" applyAlignment="1">
      <alignment horizontal="left" vertical="center"/>
    </xf>
    <xf numFmtId="0" fontId="7" fillId="0" borderId="0" xfId="3" applyFont="1" applyAlignment="1">
      <alignment vertical="center"/>
    </xf>
    <xf numFmtId="0" fontId="7" fillId="0" borderId="0" xfId="3" applyFont="1" applyAlignment="1">
      <alignment horizontal="left" vertical="center"/>
    </xf>
    <xf numFmtId="0" fontId="14" fillId="0" borderId="0" xfId="3" applyFont="1" applyAlignment="1">
      <alignment vertical="center"/>
    </xf>
    <xf numFmtId="0" fontId="13" fillId="0" borderId="0" xfId="3" applyFont="1" applyAlignment="1">
      <alignment vertical="center"/>
    </xf>
    <xf numFmtId="0" fontId="13" fillId="0" borderId="0" xfId="3" applyFont="1"/>
    <xf numFmtId="0" fontId="6" fillId="0" borderId="0" xfId="3" applyFont="1"/>
    <xf numFmtId="0" fontId="15"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166" fontId="6" fillId="5" borderId="4" xfId="55" applyNumberFormat="1" applyFont="1" applyFill="1" applyBorder="1" applyAlignment="1">
      <alignment horizontal="center"/>
    </xf>
    <xf numFmtId="0" fontId="13"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3" fillId="41" borderId="1" xfId="3" applyNumberFormat="1" applyFont="1" applyFill="1" applyBorder="1" applyAlignment="1">
      <alignment horizontal="center"/>
    </xf>
    <xf numFmtId="9" fontId="13" fillId="41" borderId="1" xfId="0" applyNumberFormat="1" applyFont="1" applyFill="1" applyBorder="1" applyAlignment="1">
      <alignment horizontal="center"/>
    </xf>
    <xf numFmtId="0" fontId="0" fillId="0" borderId="0" xfId="0"/>
    <xf numFmtId="0" fontId="19" fillId="0" borderId="0" xfId="0" applyFont="1"/>
    <xf numFmtId="0" fontId="2" fillId="0" borderId="0" xfId="0" applyFont="1" applyFill="1"/>
    <xf numFmtId="0" fontId="0" fillId="0" borderId="0" xfId="0" applyFill="1"/>
    <xf numFmtId="0" fontId="7" fillId="5" borderId="0" xfId="3" applyFont="1" applyFill="1" applyAlignment="1">
      <alignment horizontal="left" vertical="center"/>
    </xf>
    <xf numFmtId="0" fontId="14" fillId="0" borderId="0" xfId="3" applyFont="1" applyFill="1" applyBorder="1" applyAlignment="1">
      <alignment vertical="center"/>
    </xf>
    <xf numFmtId="0" fontId="14" fillId="0" borderId="0" xfId="3" applyFont="1" applyFill="1" applyBorder="1" applyAlignment="1">
      <alignment horizontal="center" vertical="center"/>
    </xf>
    <xf numFmtId="0" fontId="8" fillId="0" borderId="0" xfId="3" applyFont="1" applyFill="1" applyBorder="1"/>
    <xf numFmtId="0" fontId="13" fillId="5" borderId="4" xfId="3" applyFont="1" applyFill="1" applyBorder="1" applyAlignment="1">
      <alignment horizontal="center" vertical="center" wrapText="1"/>
    </xf>
    <xf numFmtId="0" fontId="14" fillId="5" borderId="1" xfId="3" applyFont="1" applyFill="1" applyBorder="1" applyAlignment="1">
      <alignment vertical="center" wrapText="1"/>
    </xf>
    <xf numFmtId="0" fontId="13" fillId="5" borderId="1" xfId="3" applyFont="1" applyFill="1" applyBorder="1" applyAlignment="1">
      <alignment vertical="center"/>
    </xf>
    <xf numFmtId="0" fontId="42" fillId="0" borderId="0" xfId="3" applyFont="1" applyAlignment="1">
      <alignment vertical="center"/>
    </xf>
    <xf numFmtId="166" fontId="13" fillId="0" borderId="0" xfId="55" applyNumberFormat="1" applyFont="1" applyFill="1" applyBorder="1" applyAlignment="1">
      <alignment horizontal="center"/>
    </xf>
    <xf numFmtId="37" fontId="44" fillId="0" borderId="0" xfId="47" applyNumberFormat="1" applyFont="1" applyFill="1" applyBorder="1" applyAlignment="1">
      <alignment horizontal="center" wrapText="1"/>
    </xf>
    <xf numFmtId="0" fontId="13" fillId="0" borderId="0" xfId="2" applyFont="1" applyFill="1" applyBorder="1" applyAlignment="1">
      <alignment horizontal="center" wrapText="1"/>
    </xf>
    <xf numFmtId="168" fontId="7" fillId="43" borderId="0" xfId="2" applyNumberFormat="1" applyFont="1" applyFill="1" applyAlignment="1">
      <alignment horizontal="left" vertical="center"/>
    </xf>
    <xf numFmtId="0" fontId="45"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applyAlignment="1"/>
    <xf numFmtId="0" fontId="0" fillId="0" borderId="0" xfId="0"/>
    <xf numFmtId="0" fontId="7" fillId="43" borderId="0" xfId="3" applyFont="1" applyFill="1" applyAlignment="1">
      <alignment horizontal="left" vertical="center"/>
    </xf>
    <xf numFmtId="0" fontId="7" fillId="0" borderId="0" xfId="3" applyFont="1" applyFill="1" applyAlignment="1">
      <alignment horizontal="left" vertical="center"/>
    </xf>
    <xf numFmtId="0" fontId="7" fillId="0" borderId="0" xfId="3" applyFont="1" applyFill="1" applyAlignment="1">
      <alignment vertical="center"/>
    </xf>
    <xf numFmtId="0" fontId="47" fillId="0" borderId="0" xfId="0" applyFont="1" applyFill="1" applyAlignment="1">
      <alignment vertical="top"/>
    </xf>
    <xf numFmtId="37" fontId="43"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 fontId="43" fillId="5" borderId="1" xfId="47" applyNumberFormat="1" applyFont="1" applyFill="1" applyBorder="1" applyAlignment="1">
      <alignment horizontal="center" vertical="center" wrapText="1"/>
    </xf>
    <xf numFmtId="3" fontId="49" fillId="5" borderId="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37" fontId="6" fillId="0" borderId="1" xfId="47" applyNumberFormat="1" applyFont="1" applyFill="1" applyBorder="1" applyAlignment="1">
      <alignment horizontal="center" vertical="center"/>
    </xf>
    <xf numFmtId="37" fontId="43" fillId="0" borderId="1" xfId="47" quotePrefix="1" applyNumberFormat="1" applyFont="1" applyFill="1" applyBorder="1" applyAlignment="1">
      <alignment horizontal="center" vertical="center" wrapText="1"/>
    </xf>
    <xf numFmtId="37" fontId="43" fillId="0" borderId="1" xfId="47" applyNumberFormat="1" applyFont="1" applyFill="1" applyBorder="1" applyAlignment="1">
      <alignment horizontal="center" vertical="center" wrapText="1"/>
    </xf>
    <xf numFmtId="167" fontId="13" fillId="0" borderId="1" xfId="2" quotePrefix="1" applyNumberFormat="1" applyFont="1" applyFill="1" applyBorder="1" applyAlignment="1">
      <alignment horizontal="center" vertical="center" wrapText="1"/>
    </xf>
    <xf numFmtId="167" fontId="13" fillId="0" borderId="1" xfId="2" applyNumberFormat="1" applyFont="1" applyFill="1" applyBorder="1" applyAlignment="1">
      <alignment horizontal="center" vertical="center" wrapText="1"/>
    </xf>
    <xf numFmtId="37" fontId="0" fillId="0" borderId="0" xfId="0" applyNumberFormat="1"/>
    <xf numFmtId="0" fontId="0" fillId="0" borderId="0" xfId="0"/>
    <xf numFmtId="37" fontId="6" fillId="5" borderId="0" xfId="2" applyNumberFormat="1" applyFill="1"/>
    <xf numFmtId="37" fontId="19" fillId="0" borderId="0" xfId="0" applyNumberFormat="1" applyFont="1"/>
    <xf numFmtId="3" fontId="50" fillId="0" borderId="2" xfId="0" applyNumberFormat="1" applyFont="1" applyFill="1" applyBorder="1" applyAlignment="1">
      <alignment horizontal="center" vertical="center"/>
    </xf>
    <xf numFmtId="43" fontId="38" fillId="5" borderId="1" xfId="2" applyNumberFormat="1" applyFont="1" applyFill="1" applyBorder="1" applyAlignment="1">
      <alignment horizontal="center" vertical="center" wrapText="1"/>
    </xf>
    <xf numFmtId="0" fontId="7" fillId="0" borderId="0" xfId="3" applyFont="1" applyFill="1" applyBorder="1" applyAlignment="1">
      <alignment vertical="center"/>
    </xf>
    <xf numFmtId="3" fontId="50" fillId="5" borderId="3" xfId="0" applyNumberFormat="1" applyFont="1" applyFill="1" applyBorder="1" applyAlignment="1">
      <alignment horizontal="center" vertical="center"/>
    </xf>
    <xf numFmtId="0" fontId="6" fillId="5" borderId="0" xfId="2" applyFill="1"/>
    <xf numFmtId="4" fontId="6" fillId="5" borderId="1" xfId="3" applyNumberFormat="1" applyFont="1" applyFill="1" applyBorder="1" applyAlignment="1">
      <alignment horizontal="center"/>
    </xf>
    <xf numFmtId="3" fontId="50" fillId="0" borderId="1" xfId="0" applyNumberFormat="1" applyFont="1" applyBorder="1" applyAlignment="1">
      <alignment horizontal="center" vertical="center"/>
    </xf>
    <xf numFmtId="0" fontId="14" fillId="6" borderId="1" xfId="2" applyFont="1" applyFill="1" applyBorder="1" applyAlignment="1">
      <alignment horizontal="center"/>
    </xf>
    <xf numFmtId="0" fontId="7" fillId="43" borderId="0" xfId="3" applyFont="1" applyFill="1" applyAlignment="1">
      <alignment horizontal="center" vertical="center"/>
    </xf>
    <xf numFmtId="0" fontId="53" fillId="0" borderId="0" xfId="2" applyFont="1" applyFill="1" applyAlignment="1">
      <alignment vertical="center"/>
    </xf>
    <xf numFmtId="0" fontId="13" fillId="6" borderId="1" xfId="2" applyFont="1" applyFill="1" applyBorder="1" applyAlignment="1">
      <alignment horizontal="center" vertical="center" wrapText="1"/>
    </xf>
    <xf numFmtId="3" fontId="13" fillId="6" borderId="1" xfId="2" applyNumberFormat="1" applyFont="1" applyFill="1" applyBorder="1" applyAlignment="1">
      <alignment horizontal="center" vertical="center" wrapText="1"/>
    </xf>
    <xf numFmtId="0" fontId="13" fillId="5" borderId="4" xfId="2" applyFont="1" applyFill="1" applyBorder="1" applyAlignment="1">
      <alignment horizontal="center" vertical="center" wrapText="1"/>
    </xf>
    <xf numFmtId="0" fontId="13" fillId="5" borderId="1" xfId="2" applyFont="1" applyFill="1" applyBorder="1" applyAlignment="1">
      <alignment horizontal="center" vertical="center" wrapText="1"/>
    </xf>
    <xf numFmtId="0" fontId="13" fillId="46" borderId="1" xfId="2" applyFont="1" applyFill="1" applyBorder="1" applyAlignment="1">
      <alignment horizontal="center" vertical="center" wrapText="1"/>
    </xf>
    <xf numFmtId="0" fontId="43" fillId="6" borderId="1" xfId="4" applyFont="1" applyFill="1" applyBorder="1" applyAlignment="1">
      <alignment horizontal="left" wrapText="1"/>
    </xf>
    <xf numFmtId="166" fontId="6" fillId="0" borderId="0" xfId="55" applyNumberFormat="1" applyFont="1" applyFill="1" applyBorder="1" applyAlignment="1">
      <alignment horizontal="center"/>
    </xf>
    <xf numFmtId="0" fontId="43" fillId="47" borderId="2" xfId="4" applyFont="1" applyFill="1" applyBorder="1" applyAlignment="1">
      <alignment horizontal="left" wrapText="1"/>
    </xf>
    <xf numFmtId="4" fontId="6" fillId="5" borderId="1" xfId="2" applyNumberFormat="1" applyFill="1" applyBorder="1"/>
    <xf numFmtId="3" fontId="6" fillId="5" borderId="1" xfId="2" applyNumberFormat="1" applyFill="1" applyBorder="1"/>
    <xf numFmtId="3" fontId="6" fillId="8" borderId="1" xfId="2" applyNumberFormat="1" applyFill="1" applyBorder="1"/>
    <xf numFmtId="4" fontId="6" fillId="8" borderId="1" xfId="2" applyNumberFormat="1" applyFill="1" applyBorder="1"/>
    <xf numFmtId="3" fontId="13" fillId="0" borderId="1" xfId="2" applyNumberFormat="1" applyFont="1" applyBorder="1"/>
    <xf numFmtId="4" fontId="13" fillId="5" borderId="1" xfId="2" applyNumberFormat="1" applyFont="1" applyFill="1" applyBorder="1"/>
    <xf numFmtId="0" fontId="43" fillId="0" borderId="0" xfId="4" applyFont="1" applyAlignment="1">
      <alignment horizontal="left" wrapText="1"/>
    </xf>
    <xf numFmtId="3" fontId="6" fillId="0" borderId="0" xfId="55" applyNumberFormat="1" applyFont="1" applyFill="1" applyBorder="1" applyAlignment="1">
      <alignment horizontal="center"/>
    </xf>
    <xf numFmtId="4" fontId="6" fillId="0" borderId="0" xfId="2" applyNumberFormat="1"/>
    <xf numFmtId="3" fontId="6" fillId="0" borderId="0" xfId="2" applyNumberFormat="1"/>
    <xf numFmtId="3" fontId="13" fillId="0" borderId="0" xfId="2" applyNumberFormat="1" applyFont="1"/>
    <xf numFmtId="0" fontId="43" fillId="47" borderId="1" xfId="4" applyFont="1" applyFill="1" applyBorder="1" applyAlignment="1">
      <alignment horizontal="left" wrapText="1"/>
    </xf>
    <xf numFmtId="0" fontId="43" fillId="47" borderId="3" xfId="4" applyFont="1" applyFill="1" applyBorder="1" applyAlignment="1">
      <alignment horizontal="left" wrapText="1"/>
    </xf>
    <xf numFmtId="3" fontId="6" fillId="5" borderId="3" xfId="2" applyNumberFormat="1" applyFill="1" applyBorder="1"/>
    <xf numFmtId="3" fontId="13" fillId="6" borderId="1" xfId="55" applyNumberFormat="1" applyFont="1" applyFill="1" applyBorder="1" applyAlignment="1">
      <alignment horizontal="right"/>
    </xf>
    <xf numFmtId="4" fontId="13" fillId="6" borderId="1" xfId="55" applyNumberFormat="1" applyFont="1" applyFill="1" applyBorder="1" applyAlignment="1">
      <alignment horizontal="right"/>
    </xf>
    <xf numFmtId="3" fontId="13" fillId="0" borderId="1" xfId="55" applyNumberFormat="1" applyFont="1" applyFill="1" applyBorder="1" applyAlignment="1">
      <alignment horizontal="right"/>
    </xf>
    <xf numFmtId="4" fontId="13" fillId="0" borderId="1" xfId="55" applyNumberFormat="1" applyFont="1" applyFill="1" applyBorder="1" applyAlignment="1">
      <alignment horizontal="right"/>
    </xf>
    <xf numFmtId="3" fontId="13" fillId="46" borderId="1" xfId="2" applyNumberFormat="1" applyFont="1" applyFill="1" applyBorder="1" applyAlignment="1">
      <alignment horizontal="right"/>
    </xf>
    <xf numFmtId="4" fontId="13" fillId="46" borderId="1" xfId="2" applyNumberFormat="1" applyFont="1" applyFill="1" applyBorder="1" applyAlignment="1">
      <alignment horizontal="right"/>
    </xf>
    <xf numFmtId="0" fontId="53" fillId="45" borderId="0" xfId="2" applyFont="1" applyFill="1" applyAlignment="1">
      <alignment horizontal="center" vertical="center"/>
    </xf>
    <xf numFmtId="0" fontId="13" fillId="0" borderId="0" xfId="2" applyFont="1" applyFill="1" applyBorder="1" applyAlignment="1">
      <alignment horizontal="center"/>
    </xf>
    <xf numFmtId="0" fontId="13" fillId="0" borderId="0" xfId="2" applyFont="1" applyFill="1" applyBorder="1" applyAlignment="1">
      <alignment horizontal="center" vertical="center"/>
    </xf>
    <xf numFmtId="0" fontId="13" fillId="0" borderId="0" xfId="2" applyFont="1" applyFill="1" applyBorder="1" applyAlignment="1">
      <alignment horizontal="center" vertical="center" wrapText="1"/>
    </xf>
    <xf numFmtId="4" fontId="6" fillId="0" borderId="0" xfId="2" applyNumberFormat="1" applyFill="1" applyBorder="1"/>
    <xf numFmtId="4" fontId="13" fillId="0" borderId="0" xfId="55" applyNumberFormat="1" applyFont="1" applyFill="1" applyBorder="1" applyAlignment="1">
      <alignment horizontal="right"/>
    </xf>
    <xf numFmtId="0" fontId="14" fillId="0" borderId="0" xfId="2" applyFont="1" applyFill="1" applyBorder="1" applyAlignment="1"/>
    <xf numFmtId="3" fontId="6" fillId="8" borderId="1" xfId="55" applyNumberFormat="1" applyFont="1" applyFill="1" applyBorder="1" applyAlignment="1">
      <alignment horizontal="center"/>
    </xf>
    <xf numFmtId="0" fontId="0" fillId="0" borderId="1" xfId="0" applyBorder="1"/>
    <xf numFmtId="3" fontId="5" fillId="0" borderId="0" xfId="0" applyNumberFormat="1" applyFont="1" applyFill="1" applyBorder="1" applyAlignment="1">
      <alignment horizontal="center" vertical="center"/>
    </xf>
    <xf numFmtId="0" fontId="0" fillId="0" borderId="0" xfId="0"/>
    <xf numFmtId="0" fontId="6" fillId="5" borderId="0" xfId="2" applyFill="1"/>
    <xf numFmtId="0" fontId="6" fillId="5" borderId="1" xfId="2" applyFont="1" applyFill="1" applyBorder="1" applyAlignment="1">
      <alignment horizontal="center"/>
    </xf>
    <xf numFmtId="0" fontId="57" fillId="40" borderId="1" xfId="2" applyFont="1" applyFill="1" applyBorder="1" applyAlignment="1">
      <alignment horizontal="center" wrapText="1"/>
    </xf>
    <xf numFmtId="0" fontId="57" fillId="40" borderId="1" xfId="2" applyFont="1" applyFill="1" applyBorder="1" applyAlignment="1">
      <alignment horizontal="center"/>
    </xf>
    <xf numFmtId="164" fontId="57" fillId="40" borderId="1" xfId="2" applyNumberFormat="1" applyFont="1" applyFill="1" applyBorder="1" applyAlignment="1">
      <alignment horizontal="center" wrapText="1"/>
    </xf>
    <xf numFmtId="3" fontId="40" fillId="0" borderId="0" xfId="0" applyNumberFormat="1" applyFont="1" applyFill="1" applyBorder="1" applyAlignment="1">
      <alignment horizontal="center" vertical="center"/>
    </xf>
    <xf numFmtId="3" fontId="0" fillId="0" borderId="1" xfId="0" applyNumberFormat="1" applyFont="1" applyBorder="1" applyAlignment="1">
      <alignment horizontal="center"/>
    </xf>
    <xf numFmtId="3" fontId="0" fillId="0" borderId="0" xfId="0" applyNumberFormat="1"/>
    <xf numFmtId="4" fontId="0" fillId="0" borderId="0" xfId="0" applyNumberFormat="1"/>
    <xf numFmtId="0" fontId="1" fillId="0" borderId="0" xfId="0" applyFont="1" applyAlignment="1">
      <alignment horizontal="left" vertical="top" wrapText="1"/>
    </xf>
    <xf numFmtId="3" fontId="41" fillId="3" borderId="1" xfId="0" applyNumberFormat="1" applyFont="1" applyFill="1" applyBorder="1" applyAlignment="1">
      <alignment horizontal="center" vertical="center"/>
    </xf>
    <xf numFmtId="3" fontId="41" fillId="3" borderId="3" xfId="0" applyNumberFormat="1" applyFont="1" applyFill="1" applyBorder="1" applyAlignment="1">
      <alignment horizontal="center" vertical="center"/>
    </xf>
    <xf numFmtId="3" fontId="41" fillId="3" borderId="14" xfId="0" applyNumberFormat="1" applyFont="1" applyFill="1" applyBorder="1" applyAlignment="1">
      <alignment horizontal="center" vertical="center"/>
    </xf>
    <xf numFmtId="3" fontId="41" fillId="3" borderId="4" xfId="0" applyNumberFormat="1" applyFont="1" applyFill="1" applyBorder="1" applyAlignment="1">
      <alignment horizontal="center" vertical="center"/>
    </xf>
    <xf numFmtId="0" fontId="3" fillId="0" borderId="1" xfId="0" applyFont="1" applyBorder="1" applyAlignment="1">
      <alignment horizontal="center" vertical="center" wrapText="1"/>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1" fillId="0" borderId="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4" xfId="0" applyNumberFormat="1" applyFont="1" applyBorder="1" applyAlignment="1">
      <alignment horizontal="center" vertical="center"/>
    </xf>
    <xf numFmtId="9" fontId="1" fillId="0" borderId="3"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4" xfId="0" applyNumberFormat="1" applyFont="1" applyBorder="1" applyAlignment="1">
      <alignment horizontal="center" vertical="center"/>
    </xf>
    <xf numFmtId="0" fontId="3" fillId="0"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35" fillId="0" borderId="0" xfId="0" applyFont="1" applyAlignment="1">
      <alignment horizontal="center" wrapText="1"/>
    </xf>
    <xf numFmtId="0" fontId="35" fillId="0" borderId="18" xfId="0" applyFont="1" applyBorder="1" applyAlignment="1">
      <alignment horizontal="center" wrapText="1"/>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58" fillId="0" borderId="3" xfId="0" applyNumberFormat="1" applyFont="1" applyBorder="1" applyAlignment="1">
      <alignment horizontal="center" vertical="center"/>
    </xf>
    <xf numFmtId="3" fontId="58" fillId="0" borderId="4" xfId="0" applyNumberFormat="1" applyFont="1" applyBorder="1" applyAlignment="1">
      <alignment horizontal="center" vertical="center"/>
    </xf>
    <xf numFmtId="3" fontId="58" fillId="0" borderId="14" xfId="0" applyNumberFormat="1" applyFont="1" applyBorder="1" applyAlignment="1">
      <alignment horizontal="center" vertical="center"/>
    </xf>
    <xf numFmtId="3" fontId="58" fillId="0" borderId="3" xfId="0" applyNumberFormat="1" applyFont="1" applyFill="1" applyBorder="1" applyAlignment="1">
      <alignment horizontal="center" vertical="center"/>
    </xf>
    <xf numFmtId="3" fontId="58" fillId="0" borderId="14" xfId="0" applyNumberFormat="1" applyFont="1" applyFill="1" applyBorder="1" applyAlignment="1">
      <alignment horizontal="center" vertical="center"/>
    </xf>
    <xf numFmtId="3" fontId="58" fillId="0" borderId="4"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3" fontId="5" fillId="3" borderId="14"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2" fillId="43" borderId="0" xfId="0" applyFont="1" applyFill="1" applyAlignment="1">
      <alignment horizontal="left" vertical="center"/>
    </xf>
    <xf numFmtId="0" fontId="2" fillId="0" borderId="18" xfId="0" applyFont="1" applyBorder="1" applyAlignment="1">
      <alignment horizontal="left" vertical="center"/>
    </xf>
    <xf numFmtId="10" fontId="1" fillId="3" borderId="1" xfId="0" applyNumberFormat="1" applyFont="1" applyFill="1" applyBorder="1" applyAlignment="1">
      <alignment horizontal="center" vertical="center"/>
    </xf>
    <xf numFmtId="10" fontId="1" fillId="0" borderId="3" xfId="0" applyNumberFormat="1" applyFont="1" applyBorder="1" applyAlignment="1">
      <alignment horizontal="center" vertical="center"/>
    </xf>
    <xf numFmtId="10" fontId="1" fillId="0" borderId="14" xfId="0" applyNumberFormat="1" applyFont="1" applyBorder="1" applyAlignment="1">
      <alignment horizontal="center" vertical="center"/>
    </xf>
    <xf numFmtId="10" fontId="1" fillId="0" borderId="4" xfId="0" applyNumberFormat="1" applyFont="1" applyBorder="1" applyAlignment="1">
      <alignment horizontal="center" vertical="center"/>
    </xf>
    <xf numFmtId="3" fontId="39" fillId="0" borderId="3" xfId="0" applyNumberFormat="1" applyFont="1" applyBorder="1" applyAlignment="1">
      <alignment horizontal="center" vertical="center"/>
    </xf>
    <xf numFmtId="3" fontId="39" fillId="0" borderId="4" xfId="0" applyNumberFormat="1" applyFont="1" applyBorder="1" applyAlignment="1">
      <alignment horizontal="center" vertical="center"/>
    </xf>
    <xf numFmtId="3" fontId="39" fillId="0" borderId="14" xfId="0" applyNumberFormat="1" applyFont="1" applyBorder="1" applyAlignment="1">
      <alignment horizontal="center" vertical="center"/>
    </xf>
    <xf numFmtId="3" fontId="3" fillId="7" borderId="1" xfId="0" applyNumberFormat="1" applyFont="1" applyFill="1" applyBorder="1" applyAlignment="1">
      <alignment horizontal="center" vertical="center"/>
    </xf>
    <xf numFmtId="0" fontId="35" fillId="0" borderId="0" xfId="0" applyFont="1" applyBorder="1" applyAlignment="1">
      <alignment horizontal="center" wrapText="1"/>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0" fontId="55" fillId="5" borderId="0" xfId="2" applyFont="1" applyFill="1" applyBorder="1" applyAlignment="1">
      <alignment horizontal="left" vertical="top" wrapText="1"/>
    </xf>
    <xf numFmtId="3" fontId="46" fillId="8" borderId="1" xfId="2" applyNumberFormat="1" applyFont="1" applyFill="1" applyBorder="1" applyAlignment="1">
      <alignment horizontal="center"/>
    </xf>
    <xf numFmtId="0" fontId="46" fillId="0" borderId="0" xfId="2" applyFont="1" applyBorder="1" applyAlignment="1">
      <alignment horizontal="center" wrapText="1"/>
    </xf>
    <xf numFmtId="0" fontId="46" fillId="0" borderId="18" xfId="2" applyFont="1" applyBorder="1" applyAlignment="1">
      <alignment horizontal="center" wrapText="1"/>
    </xf>
    <xf numFmtId="0" fontId="17" fillId="0" borderId="0" xfId="2" applyFont="1" applyBorder="1" applyAlignment="1">
      <alignment horizontal="center" wrapText="1"/>
    </xf>
    <xf numFmtId="0" fontId="17" fillId="0" borderId="18" xfId="2" applyFont="1" applyBorder="1" applyAlignment="1">
      <alignment horizontal="center" wrapText="1"/>
    </xf>
    <xf numFmtId="0" fontId="51" fillId="3" borderId="1" xfId="0" applyFont="1" applyFill="1" applyBorder="1" applyAlignment="1">
      <alignment horizontal="center" vertical="center"/>
    </xf>
    <xf numFmtId="3" fontId="46" fillId="8" borderId="1" xfId="2" applyNumberFormat="1" applyFont="1" applyFill="1" applyBorder="1" applyAlignment="1">
      <alignment horizontal="center" vertical="center" wrapText="1"/>
    </xf>
    <xf numFmtId="3" fontId="50" fillId="0" borderId="1" xfId="0" applyNumberFormat="1" applyFont="1" applyBorder="1" applyAlignment="1">
      <alignment horizontal="center" vertical="center"/>
    </xf>
    <xf numFmtId="0" fontId="14" fillId="40" borderId="2" xfId="2" applyFont="1" applyFill="1" applyBorder="1" applyAlignment="1">
      <alignment horizontal="center"/>
    </xf>
    <xf numFmtId="0" fontId="14" fillId="40" borderId="13" xfId="2" applyFont="1" applyFill="1" applyBorder="1" applyAlignment="1">
      <alignment horizontal="center"/>
    </xf>
    <xf numFmtId="0" fontId="14" fillId="40" borderId="5" xfId="2" applyFont="1" applyFill="1" applyBorder="1" applyAlignment="1">
      <alignment horizontal="center"/>
    </xf>
    <xf numFmtId="3" fontId="46" fillId="8" borderId="3" xfId="2" applyNumberFormat="1" applyFont="1" applyFill="1" applyBorder="1" applyAlignment="1">
      <alignment horizontal="center" vertical="center" wrapText="1"/>
    </xf>
    <xf numFmtId="0" fontId="46" fillId="0" borderId="0" xfId="2" applyFont="1" applyAlignment="1">
      <alignment horizontal="center" wrapText="1"/>
    </xf>
    <xf numFmtId="0" fontId="17" fillId="0" borderId="0" xfId="2" applyFont="1" applyAlignment="1">
      <alignment horizontal="center" wrapText="1"/>
    </xf>
    <xf numFmtId="3" fontId="46" fillId="8" borderId="4" xfId="2" applyNumberFormat="1" applyFont="1" applyFill="1" applyBorder="1" applyAlignment="1">
      <alignment horizontal="center"/>
    </xf>
    <xf numFmtId="3" fontId="50" fillId="0" borderId="2" xfId="0" applyNumberFormat="1" applyFont="1" applyFill="1" applyBorder="1" applyAlignment="1">
      <alignment horizontal="center" vertical="center"/>
    </xf>
    <xf numFmtId="3" fontId="50" fillId="0" borderId="5" xfId="0" applyNumberFormat="1" applyFont="1" applyFill="1" applyBorder="1" applyAlignment="1">
      <alignment horizontal="center" vertical="center"/>
    </xf>
    <xf numFmtId="0" fontId="14" fillId="6" borderId="2" xfId="2" applyFont="1" applyFill="1" applyBorder="1" applyAlignment="1">
      <alignment horizontal="center"/>
    </xf>
    <xf numFmtId="0" fontId="14" fillId="6" borderId="13" xfId="2" applyFont="1" applyFill="1" applyBorder="1" applyAlignment="1">
      <alignment horizontal="center"/>
    </xf>
    <xf numFmtId="0" fontId="14" fillId="6" borderId="5" xfId="2" applyFont="1" applyFill="1" applyBorder="1" applyAlignment="1">
      <alignment horizontal="center"/>
    </xf>
    <xf numFmtId="0" fontId="7" fillId="43" borderId="0" xfId="2" applyFont="1" applyFill="1" applyAlignment="1">
      <alignment horizontal="left" vertical="center"/>
    </xf>
    <xf numFmtId="0" fontId="14" fillId="6" borderId="1" xfId="2" applyFont="1" applyFill="1" applyBorder="1" applyAlignment="1">
      <alignment horizontal="center"/>
    </xf>
    <xf numFmtId="0" fontId="13" fillId="6" borderId="1" xfId="2" applyFont="1" applyFill="1" applyBorder="1" applyAlignment="1">
      <alignment horizontal="center"/>
    </xf>
    <xf numFmtId="0" fontId="13" fillId="46" borderId="1" xfId="2" applyFont="1" applyFill="1" applyBorder="1" applyAlignment="1">
      <alignment horizontal="center" vertical="center" wrapText="1"/>
    </xf>
    <xf numFmtId="169" fontId="6" fillId="47" borderId="1" xfId="2" applyNumberFormat="1" applyFill="1" applyBorder="1" applyAlignment="1">
      <alignment horizontal="center" vertical="center"/>
    </xf>
    <xf numFmtId="0" fontId="13" fillId="6" borderId="1" xfId="2" applyFont="1" applyFill="1" applyBorder="1" applyAlignment="1">
      <alignment horizontal="center" vertical="center"/>
    </xf>
    <xf numFmtId="0" fontId="13" fillId="5" borderId="29" xfId="2" applyFont="1" applyFill="1" applyBorder="1" applyAlignment="1">
      <alignment horizontal="left" vertical="center"/>
    </xf>
    <xf numFmtId="0" fontId="13" fillId="5" borderId="30" xfId="2" applyFont="1" applyFill="1" applyBorder="1" applyAlignment="1">
      <alignment horizontal="left" vertical="center"/>
    </xf>
    <xf numFmtId="0" fontId="13" fillId="5" borderId="31" xfId="2" applyFont="1" applyFill="1" applyBorder="1" applyAlignment="1">
      <alignment horizontal="left" vertical="center"/>
    </xf>
    <xf numFmtId="0" fontId="13" fillId="6" borderId="1" xfId="2" applyFont="1" applyFill="1" applyBorder="1" applyAlignment="1">
      <alignment horizontal="center" vertical="center" wrapText="1"/>
    </xf>
    <xf numFmtId="0" fontId="13" fillId="5" borderId="1" xfId="2" applyFont="1" applyFill="1" applyBorder="1" applyAlignment="1">
      <alignment horizontal="center" vertical="center"/>
    </xf>
    <xf numFmtId="0" fontId="13" fillId="5" borderId="1" xfId="2" applyFont="1" applyFill="1" applyBorder="1" applyAlignment="1">
      <alignment horizontal="center"/>
    </xf>
    <xf numFmtId="0" fontId="7" fillId="0" borderId="0" xfId="2" applyFont="1" applyFill="1" applyAlignment="1">
      <alignment horizontal="center" vertical="center"/>
    </xf>
    <xf numFmtId="0" fontId="53" fillId="45" borderId="0" xfId="2" applyFont="1" applyFill="1" applyAlignment="1">
      <alignment horizontal="center" vertical="center"/>
    </xf>
    <xf numFmtId="0" fontId="52"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7" fillId="43" borderId="0" xfId="3" applyFont="1" applyFill="1" applyAlignment="1">
      <alignment horizontal="center" vertical="center"/>
    </xf>
    <xf numFmtId="0" fontId="13" fillId="5" borderId="0" xfId="3" applyFont="1" applyFill="1" applyAlignment="1">
      <alignment horizontal="right"/>
    </xf>
    <xf numFmtId="0" fontId="15" fillId="5" borderId="0" xfId="3" applyFont="1" applyFill="1" applyAlignment="1">
      <alignment horizontal="left" vertical="top" wrapText="1"/>
    </xf>
    <xf numFmtId="0" fontId="42" fillId="2" borderId="1" xfId="3" applyFont="1" applyFill="1" applyBorder="1" applyAlignment="1">
      <alignment horizontal="center" vertical="center"/>
    </xf>
    <xf numFmtId="0" fontId="42" fillId="40" borderId="1" xfId="3" applyFont="1" applyFill="1" applyBorder="1" applyAlignment="1">
      <alignment horizontal="center" vertical="center"/>
    </xf>
    <xf numFmtId="0" fontId="14" fillId="8" borderId="1" xfId="3" applyFont="1" applyFill="1" applyBorder="1" applyAlignment="1">
      <alignment horizontal="center" vertical="center"/>
    </xf>
    <xf numFmtId="0" fontId="8" fillId="0" borderId="1" xfId="0" applyNumberFormat="1" applyFont="1" applyBorder="1" applyAlignment="1">
      <alignment horizontal="left" vertical="center"/>
    </xf>
    <xf numFmtId="0" fontId="8" fillId="4" borderId="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5" borderId="1" xfId="0" applyNumberFormat="1" applyFont="1" applyFill="1" applyBorder="1" applyAlignment="1">
      <alignment horizontal="left" vertical="center"/>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2"/>
  <sheetViews>
    <sheetView showGridLines="0" tabSelected="1" topLeftCell="H1" zoomScale="85" zoomScaleNormal="85" workbookViewId="0">
      <selection activeCell="Q32" sqref="Q32:W32"/>
    </sheetView>
  </sheetViews>
  <sheetFormatPr defaultRowHeight="15" x14ac:dyDescent="0.25"/>
  <cols>
    <col min="1" max="1" width="23.140625" customWidth="1"/>
    <col min="2" max="2" width="16.42578125" customWidth="1"/>
    <col min="3" max="3" width="17.5703125" customWidth="1"/>
    <col min="4" max="4" width="17.28515625" bestFit="1" customWidth="1"/>
    <col min="5" max="5" width="0.5703125" customWidth="1"/>
    <col min="6" max="6" width="16.7109375" style="48" customWidth="1"/>
    <col min="7" max="7" width="17.7109375" style="48" customWidth="1"/>
    <col min="8" max="8" width="3" style="53" customWidth="1"/>
    <col min="9" max="9" width="24.140625" style="57" customWidth="1"/>
    <col min="10" max="10" width="16.28515625" style="57" customWidth="1"/>
    <col min="11" max="11" width="17.5703125" style="57" customWidth="1"/>
    <col min="12" max="12" width="17.28515625" style="57" bestFit="1" customWidth="1"/>
    <col min="13" max="13" width="0.5703125" style="155" customWidth="1"/>
    <col min="14" max="14" width="16.7109375" style="48" customWidth="1"/>
    <col min="15" max="15" width="17.7109375" style="48" customWidth="1"/>
    <col min="16" max="16" width="3" style="175" customWidth="1"/>
    <col min="17" max="17" width="24.140625" style="192" customWidth="1"/>
    <col min="18" max="18" width="16.28515625" style="192" customWidth="1"/>
    <col min="19" max="19" width="17.5703125" style="192" customWidth="1"/>
    <col min="20" max="20" width="17.28515625" style="192" bestFit="1" customWidth="1"/>
    <col min="21" max="21" width="0.5703125" style="192" customWidth="1"/>
    <col min="22" max="22" width="16.7109375" style="48" customWidth="1"/>
    <col min="23" max="23" width="17.7109375" style="48" customWidth="1"/>
    <col min="24" max="24" width="3" style="192" customWidth="1"/>
    <col min="25" max="25" width="27.28515625" style="57" customWidth="1"/>
    <col min="26" max="26" width="16.7109375" style="57" customWidth="1"/>
    <col min="27" max="27" width="17" style="57" customWidth="1"/>
    <col min="28" max="28" width="17.28515625" style="57" bestFit="1" customWidth="1"/>
  </cols>
  <sheetData>
    <row r="1" spans="1:28" ht="32.450000000000003" customHeight="1" x14ac:dyDescent="0.25">
      <c r="A1" s="308" t="s">
        <v>54</v>
      </c>
      <c r="B1" s="308"/>
      <c r="C1" s="308"/>
      <c r="D1" s="308"/>
      <c r="F1" s="318" t="s">
        <v>136</v>
      </c>
      <c r="G1" s="318"/>
      <c r="I1" s="288" t="s">
        <v>55</v>
      </c>
      <c r="J1" s="288"/>
      <c r="K1" s="288"/>
      <c r="L1" s="288"/>
      <c r="N1" s="290" t="s">
        <v>137</v>
      </c>
      <c r="O1" s="290"/>
      <c r="Q1" s="288" t="s">
        <v>104</v>
      </c>
      <c r="R1" s="288"/>
      <c r="S1" s="288"/>
      <c r="T1" s="288"/>
      <c r="V1" s="290" t="s">
        <v>138</v>
      </c>
      <c r="W1" s="290"/>
      <c r="Y1" s="288" t="s">
        <v>103</v>
      </c>
      <c r="Z1" s="288"/>
      <c r="AA1" s="288"/>
      <c r="AB1" s="288"/>
    </row>
    <row r="2" spans="1:28" ht="30" customHeight="1" x14ac:dyDescent="0.25">
      <c r="A2" s="309" t="s">
        <v>135</v>
      </c>
      <c r="B2" s="309"/>
      <c r="C2" s="309"/>
      <c r="D2" s="309"/>
      <c r="F2" s="291"/>
      <c r="G2" s="291"/>
      <c r="I2" s="289"/>
      <c r="J2" s="289"/>
      <c r="K2" s="289"/>
      <c r="L2" s="289"/>
      <c r="N2" s="291"/>
      <c r="O2" s="291"/>
      <c r="Q2" s="289"/>
      <c r="R2" s="289"/>
      <c r="S2" s="289"/>
      <c r="T2" s="289"/>
      <c r="V2" s="291"/>
      <c r="W2" s="291"/>
      <c r="Y2" s="289"/>
      <c r="Z2" s="289"/>
      <c r="AA2" s="289"/>
      <c r="AB2" s="289"/>
    </row>
    <row r="3" spans="1:28" ht="24.6" customHeight="1" x14ac:dyDescent="0.25">
      <c r="A3" s="292" t="s">
        <v>0</v>
      </c>
      <c r="B3" s="294" t="s">
        <v>1</v>
      </c>
      <c r="C3" s="296" t="s">
        <v>79</v>
      </c>
      <c r="D3" s="42" t="s">
        <v>41</v>
      </c>
      <c r="E3" s="1"/>
      <c r="F3" s="44" t="s">
        <v>43</v>
      </c>
      <c r="G3" s="43" t="s">
        <v>46</v>
      </c>
      <c r="H3" s="1"/>
      <c r="I3" s="292" t="s">
        <v>0</v>
      </c>
      <c r="J3" s="294" t="s">
        <v>1</v>
      </c>
      <c r="K3" s="296" t="s">
        <v>80</v>
      </c>
      <c r="L3" s="42" t="s">
        <v>41</v>
      </c>
      <c r="M3" s="1"/>
      <c r="N3" s="44" t="s">
        <v>43</v>
      </c>
      <c r="O3" s="43" t="s">
        <v>46</v>
      </c>
      <c r="P3" s="1"/>
      <c r="Q3" s="292" t="s">
        <v>0</v>
      </c>
      <c r="R3" s="294" t="s">
        <v>1</v>
      </c>
      <c r="S3" s="296" t="s">
        <v>80</v>
      </c>
      <c r="T3" s="42" t="s">
        <v>41</v>
      </c>
      <c r="U3" s="1"/>
      <c r="V3" s="44" t="s">
        <v>43</v>
      </c>
      <c r="W3" s="43" t="s">
        <v>46</v>
      </c>
      <c r="X3" s="1"/>
      <c r="Y3" s="322" t="s">
        <v>0</v>
      </c>
      <c r="Z3" s="326" t="s">
        <v>1</v>
      </c>
      <c r="AA3" s="324" t="s">
        <v>81</v>
      </c>
      <c r="AB3" s="105" t="s">
        <v>41</v>
      </c>
    </row>
    <row r="4" spans="1:28" ht="22.15" customHeight="1" x14ac:dyDescent="0.25">
      <c r="A4" s="293"/>
      <c r="B4" s="295"/>
      <c r="C4" s="297"/>
      <c r="D4" s="46" t="s">
        <v>42</v>
      </c>
      <c r="E4" s="1"/>
      <c r="F4" s="47" t="s">
        <v>44</v>
      </c>
      <c r="G4" s="45" t="s">
        <v>45</v>
      </c>
      <c r="H4" s="1"/>
      <c r="I4" s="293"/>
      <c r="J4" s="295"/>
      <c r="K4" s="297"/>
      <c r="L4" s="46" t="s">
        <v>42</v>
      </c>
      <c r="M4" s="1"/>
      <c r="N4" s="47" t="s">
        <v>44</v>
      </c>
      <c r="O4" s="45" t="s">
        <v>45</v>
      </c>
      <c r="P4" s="1"/>
      <c r="Q4" s="293"/>
      <c r="R4" s="295"/>
      <c r="S4" s="297"/>
      <c r="T4" s="46" t="s">
        <v>42</v>
      </c>
      <c r="U4" s="1"/>
      <c r="V4" s="47" t="s">
        <v>44</v>
      </c>
      <c r="W4" s="45" t="s">
        <v>45</v>
      </c>
      <c r="X4" s="1"/>
      <c r="Y4" s="323"/>
      <c r="Z4" s="327"/>
      <c r="AA4" s="325"/>
      <c r="AB4" s="106" t="s">
        <v>42</v>
      </c>
    </row>
    <row r="5" spans="1:28" ht="22.15" customHeight="1" x14ac:dyDescent="0.25">
      <c r="A5" s="40" t="s">
        <v>36</v>
      </c>
      <c r="B5" s="282">
        <v>3</v>
      </c>
      <c r="C5" s="283">
        <v>23.74</v>
      </c>
      <c r="D5" s="312">
        <f>C5/$C$28</f>
        <v>9.2002381055725376E-4</v>
      </c>
      <c r="F5" s="314">
        <v>4</v>
      </c>
      <c r="G5" s="314">
        <v>30.99</v>
      </c>
      <c r="I5" s="40" t="s">
        <v>36</v>
      </c>
      <c r="J5" s="271">
        <v>10542</v>
      </c>
      <c r="K5" s="272">
        <v>95785.2</v>
      </c>
      <c r="L5" s="275">
        <f>K5/$K$28</f>
        <v>5.8558632389151197E-2</v>
      </c>
      <c r="N5" s="298">
        <v>11392</v>
      </c>
      <c r="O5" s="300">
        <v>103397.84</v>
      </c>
      <c r="Q5" s="40" t="s">
        <v>36</v>
      </c>
      <c r="R5" s="271">
        <v>754</v>
      </c>
      <c r="S5" s="272">
        <v>6543.37</v>
      </c>
      <c r="T5" s="275">
        <f>S5/$K$28</f>
        <v>4.00031318425185E-3</v>
      </c>
      <c r="V5" s="277">
        <v>128</v>
      </c>
      <c r="W5" s="278">
        <v>1094.28</v>
      </c>
      <c r="Y5" s="40" t="s">
        <v>36</v>
      </c>
      <c r="Z5" s="271">
        <f>SUM(B5+J5+R5)</f>
        <v>11299</v>
      </c>
      <c r="AA5" s="271">
        <f>SUM(C5+K5+S5)</f>
        <v>102352.31</v>
      </c>
      <c r="AB5" s="275">
        <f>AA5/$K$28</f>
        <v>6.2573459109240712E-2</v>
      </c>
    </row>
    <row r="6" spans="1:28" ht="23.45" customHeight="1" x14ac:dyDescent="0.25">
      <c r="A6" s="41" t="s">
        <v>35</v>
      </c>
      <c r="B6" s="284"/>
      <c r="C6" s="284"/>
      <c r="D6" s="313"/>
      <c r="F6" s="315"/>
      <c r="G6" s="315"/>
      <c r="I6" s="41" t="s">
        <v>35</v>
      </c>
      <c r="J6" s="273"/>
      <c r="K6" s="273"/>
      <c r="L6" s="276"/>
      <c r="N6" s="299"/>
      <c r="O6" s="299"/>
      <c r="Q6" s="41" t="s">
        <v>35</v>
      </c>
      <c r="R6" s="273"/>
      <c r="S6" s="273"/>
      <c r="T6" s="276"/>
      <c r="V6" s="279"/>
      <c r="W6" s="279"/>
      <c r="Y6" s="41" t="s">
        <v>35</v>
      </c>
      <c r="Z6" s="273"/>
      <c r="AA6" s="273"/>
      <c r="AB6" s="276"/>
    </row>
    <row r="7" spans="1:28" ht="15.75" x14ac:dyDescent="0.25">
      <c r="A7" s="38" t="s">
        <v>11</v>
      </c>
      <c r="B7" s="271">
        <v>1</v>
      </c>
      <c r="C7" s="271">
        <v>40.119999999999997</v>
      </c>
      <c r="D7" s="311">
        <f t="shared" ref="D7:D13" si="0">C7/$C$28</f>
        <v>1.5548169873444407E-3</v>
      </c>
      <c r="F7" s="314">
        <v>1</v>
      </c>
      <c r="G7" s="314">
        <v>40.119999999999997</v>
      </c>
      <c r="I7" s="38" t="s">
        <v>11</v>
      </c>
      <c r="J7" s="282">
        <v>1024</v>
      </c>
      <c r="K7" s="282">
        <v>43885.86</v>
      </c>
      <c r="L7" s="274">
        <f>K7/$K$28</f>
        <v>2.6829781039469095E-2</v>
      </c>
      <c r="N7" s="301">
        <v>1043</v>
      </c>
      <c r="O7" s="301">
        <v>44801.63</v>
      </c>
      <c r="Q7" s="38" t="s">
        <v>11</v>
      </c>
      <c r="R7" s="282">
        <v>0</v>
      </c>
      <c r="S7" s="282">
        <v>0</v>
      </c>
      <c r="T7" s="274">
        <f>S7/$K$28</f>
        <v>0</v>
      </c>
      <c r="V7" s="285">
        <v>0</v>
      </c>
      <c r="W7" s="285">
        <v>0</v>
      </c>
      <c r="Y7" s="38" t="s">
        <v>11</v>
      </c>
      <c r="Z7" s="271">
        <f>SUM(B7+J7+R7)</f>
        <v>1025</v>
      </c>
      <c r="AA7" s="271">
        <f>SUM(C7+K7+S7)</f>
        <v>43925.98</v>
      </c>
      <c r="AB7" s="274">
        <f>AA7/$K$28</f>
        <v>2.6854308548222565E-2</v>
      </c>
    </row>
    <row r="8" spans="1:28" ht="15.75" x14ac:dyDescent="0.25">
      <c r="A8" s="39" t="s">
        <v>37</v>
      </c>
      <c r="B8" s="272"/>
      <c r="C8" s="272"/>
      <c r="D8" s="312"/>
      <c r="F8" s="316"/>
      <c r="G8" s="316"/>
      <c r="I8" s="39" t="s">
        <v>37</v>
      </c>
      <c r="J8" s="283"/>
      <c r="K8" s="283"/>
      <c r="L8" s="275"/>
      <c r="N8" s="302"/>
      <c r="O8" s="302"/>
      <c r="Q8" s="39" t="s">
        <v>37</v>
      </c>
      <c r="R8" s="283"/>
      <c r="S8" s="283"/>
      <c r="T8" s="275"/>
      <c r="V8" s="286"/>
      <c r="W8" s="286"/>
      <c r="Y8" s="39" t="s">
        <v>37</v>
      </c>
      <c r="Z8" s="272"/>
      <c r="AA8" s="272"/>
      <c r="AB8" s="275"/>
    </row>
    <row r="9" spans="1:28" ht="15.75" x14ac:dyDescent="0.25">
      <c r="A9" s="39" t="s">
        <v>39</v>
      </c>
      <c r="B9" s="273"/>
      <c r="C9" s="273"/>
      <c r="D9" s="313"/>
      <c r="F9" s="315"/>
      <c r="G9" s="315"/>
      <c r="I9" s="39" t="s">
        <v>39</v>
      </c>
      <c r="J9" s="284"/>
      <c r="K9" s="284"/>
      <c r="L9" s="276"/>
      <c r="N9" s="303"/>
      <c r="O9" s="303"/>
      <c r="Q9" s="39" t="s">
        <v>39</v>
      </c>
      <c r="R9" s="284"/>
      <c r="S9" s="284"/>
      <c r="T9" s="276"/>
      <c r="V9" s="287"/>
      <c r="W9" s="287"/>
      <c r="Y9" s="39" t="s">
        <v>39</v>
      </c>
      <c r="Z9" s="273"/>
      <c r="AA9" s="273"/>
      <c r="AB9" s="276"/>
    </row>
    <row r="10" spans="1:28" ht="15.75" x14ac:dyDescent="0.25">
      <c r="A10" s="38" t="s">
        <v>11</v>
      </c>
      <c r="B10" s="271">
        <v>0</v>
      </c>
      <c r="C10" s="271">
        <v>0</v>
      </c>
      <c r="D10" s="311">
        <f t="shared" si="0"/>
        <v>0</v>
      </c>
      <c r="F10" s="314">
        <v>0</v>
      </c>
      <c r="G10" s="314">
        <v>0</v>
      </c>
      <c r="I10" s="38" t="s">
        <v>11</v>
      </c>
      <c r="J10" s="271">
        <v>1568</v>
      </c>
      <c r="K10" s="271">
        <v>610112.67000000004</v>
      </c>
      <c r="L10" s="274">
        <f>K10/$K$28</f>
        <v>0.37299461251313898</v>
      </c>
      <c r="N10" s="298">
        <v>1586</v>
      </c>
      <c r="O10" s="298">
        <v>617059.85</v>
      </c>
      <c r="Q10" s="38" t="s">
        <v>11</v>
      </c>
      <c r="R10" s="271">
        <v>0</v>
      </c>
      <c r="S10" s="271">
        <v>0</v>
      </c>
      <c r="T10" s="274">
        <f>S10/$K$28</f>
        <v>0</v>
      </c>
      <c r="V10" s="277">
        <v>0</v>
      </c>
      <c r="W10" s="277">
        <v>0</v>
      </c>
      <c r="Y10" s="38" t="s">
        <v>11</v>
      </c>
      <c r="Z10" s="271">
        <f>SUM(B10+J10+R10)</f>
        <v>1568</v>
      </c>
      <c r="AA10" s="271">
        <f>SUM(C10+K10+S10)</f>
        <v>610112.67000000004</v>
      </c>
      <c r="AB10" s="274">
        <f>AA10/$K$28</f>
        <v>0.37299461251313898</v>
      </c>
    </row>
    <row r="11" spans="1:28" ht="15.75" x14ac:dyDescent="0.25">
      <c r="A11" s="39" t="s">
        <v>37</v>
      </c>
      <c r="B11" s="272"/>
      <c r="C11" s="272"/>
      <c r="D11" s="312"/>
      <c r="F11" s="316"/>
      <c r="G11" s="316"/>
      <c r="I11" s="39" t="s">
        <v>37</v>
      </c>
      <c r="J11" s="272"/>
      <c r="K11" s="272"/>
      <c r="L11" s="275"/>
      <c r="N11" s="300"/>
      <c r="O11" s="300"/>
      <c r="Q11" s="39" t="s">
        <v>37</v>
      </c>
      <c r="R11" s="272"/>
      <c r="S11" s="272"/>
      <c r="T11" s="275"/>
      <c r="V11" s="278"/>
      <c r="W11" s="278"/>
      <c r="Y11" s="39" t="s">
        <v>37</v>
      </c>
      <c r="Z11" s="272"/>
      <c r="AA11" s="272"/>
      <c r="AB11" s="275"/>
    </row>
    <row r="12" spans="1:28" ht="15.75" x14ac:dyDescent="0.25">
      <c r="A12" s="39" t="s">
        <v>38</v>
      </c>
      <c r="B12" s="273"/>
      <c r="C12" s="273"/>
      <c r="D12" s="313"/>
      <c r="F12" s="315"/>
      <c r="G12" s="315"/>
      <c r="I12" s="39" t="s">
        <v>38</v>
      </c>
      <c r="J12" s="273"/>
      <c r="K12" s="273"/>
      <c r="L12" s="276"/>
      <c r="N12" s="299"/>
      <c r="O12" s="299"/>
      <c r="Q12" s="39" t="s">
        <v>38</v>
      </c>
      <c r="R12" s="273"/>
      <c r="S12" s="273"/>
      <c r="T12" s="276"/>
      <c r="V12" s="279"/>
      <c r="W12" s="279"/>
      <c r="Y12" s="39" t="s">
        <v>38</v>
      </c>
      <c r="Z12" s="273"/>
      <c r="AA12" s="273"/>
      <c r="AB12" s="276"/>
    </row>
    <row r="13" spans="1:28" ht="15.75" x14ac:dyDescent="0.25">
      <c r="A13" s="38" t="s">
        <v>11</v>
      </c>
      <c r="B13" s="271">
        <v>0</v>
      </c>
      <c r="C13" s="271">
        <v>0</v>
      </c>
      <c r="D13" s="311">
        <f t="shared" si="0"/>
        <v>0</v>
      </c>
      <c r="F13" s="271">
        <v>0</v>
      </c>
      <c r="G13" s="271">
        <v>0</v>
      </c>
      <c r="I13" s="38" t="s">
        <v>11</v>
      </c>
      <c r="J13" s="271">
        <v>268</v>
      </c>
      <c r="K13" s="271">
        <v>610362.41</v>
      </c>
      <c r="L13" s="274">
        <f>K13/$K$28</f>
        <v>0.37314729197565372</v>
      </c>
      <c r="N13" s="298">
        <v>269</v>
      </c>
      <c r="O13" s="298">
        <v>613945.51</v>
      </c>
      <c r="Q13" s="38" t="s">
        <v>11</v>
      </c>
      <c r="R13" s="271">
        <v>0</v>
      </c>
      <c r="S13" s="271">
        <v>0</v>
      </c>
      <c r="T13" s="274">
        <f>S13/$K$28</f>
        <v>0</v>
      </c>
      <c r="V13" s="277">
        <v>0</v>
      </c>
      <c r="W13" s="277">
        <v>0</v>
      </c>
      <c r="Y13" s="38" t="s">
        <v>11</v>
      </c>
      <c r="Z13" s="271">
        <f>SUM(B13+J13+R13)</f>
        <v>268</v>
      </c>
      <c r="AA13" s="271">
        <f>SUM(C13+K13+S13)</f>
        <v>610362.41</v>
      </c>
      <c r="AB13" s="274">
        <f>AA13/$K$28</f>
        <v>0.37314729197565372</v>
      </c>
    </row>
    <row r="14" spans="1:28" ht="15.75" x14ac:dyDescent="0.25">
      <c r="A14" s="39" t="s">
        <v>37</v>
      </c>
      <c r="B14" s="272"/>
      <c r="C14" s="272"/>
      <c r="D14" s="312"/>
      <c r="F14" s="272"/>
      <c r="G14" s="272"/>
      <c r="I14" s="39" t="s">
        <v>37</v>
      </c>
      <c r="J14" s="272"/>
      <c r="K14" s="272"/>
      <c r="L14" s="275"/>
      <c r="N14" s="300"/>
      <c r="O14" s="300"/>
      <c r="Q14" s="39" t="s">
        <v>37</v>
      </c>
      <c r="R14" s="272"/>
      <c r="S14" s="272"/>
      <c r="T14" s="275"/>
      <c r="V14" s="278"/>
      <c r="W14" s="278"/>
      <c r="Y14" s="39" t="s">
        <v>37</v>
      </c>
      <c r="Z14" s="272"/>
      <c r="AA14" s="272"/>
      <c r="AB14" s="275"/>
    </row>
    <row r="15" spans="1:28" ht="15.75" x14ac:dyDescent="0.25">
      <c r="A15" s="37" t="s">
        <v>40</v>
      </c>
      <c r="B15" s="273"/>
      <c r="C15" s="273"/>
      <c r="D15" s="313"/>
      <c r="F15" s="273"/>
      <c r="G15" s="273"/>
      <c r="I15" s="37" t="s">
        <v>40</v>
      </c>
      <c r="J15" s="273"/>
      <c r="K15" s="273"/>
      <c r="L15" s="276"/>
      <c r="N15" s="299"/>
      <c r="O15" s="299"/>
      <c r="Q15" s="37" t="s">
        <v>40</v>
      </c>
      <c r="R15" s="273"/>
      <c r="S15" s="273"/>
      <c r="T15" s="276"/>
      <c r="V15" s="279"/>
      <c r="W15" s="279"/>
      <c r="Y15" s="37" t="s">
        <v>40</v>
      </c>
      <c r="Z15" s="273"/>
      <c r="AA15" s="273"/>
      <c r="AB15" s="276"/>
    </row>
    <row r="16" spans="1:28" ht="14.45" customHeight="1" x14ac:dyDescent="0.25">
      <c r="A16" s="280" t="s">
        <v>77</v>
      </c>
      <c r="B16" s="281">
        <f>SUM(B5:B13)</f>
        <v>4</v>
      </c>
      <c r="C16" s="281">
        <f>SUM(C5:C13)</f>
        <v>63.86</v>
      </c>
      <c r="D16" s="310">
        <f>SUM(D5:D15)</f>
        <v>2.4748407979016942E-3</v>
      </c>
      <c r="F16" s="254">
        <f>SUM(F5:F13)</f>
        <v>5</v>
      </c>
      <c r="G16" s="254">
        <f>SUM(G5:G13)</f>
        <v>71.11</v>
      </c>
      <c r="I16" s="280" t="s">
        <v>77</v>
      </c>
      <c r="J16" s="281">
        <f>SUM(J5:J13)</f>
        <v>13402</v>
      </c>
      <c r="K16" s="281">
        <f>SUM(K5:K13)</f>
        <v>1360146.1400000001</v>
      </c>
      <c r="L16" s="262">
        <f>K16/$K$28</f>
        <v>0.83153031791741305</v>
      </c>
      <c r="N16" s="307">
        <f>SUM(N5:N15)</f>
        <v>14290</v>
      </c>
      <c r="O16" s="307">
        <f>SUM(O5:O15)</f>
        <v>1379204.83</v>
      </c>
      <c r="Q16" s="280" t="s">
        <v>77</v>
      </c>
      <c r="R16" s="281">
        <f>SUM(R5:R13)</f>
        <v>754</v>
      </c>
      <c r="S16" s="281">
        <f>SUM(S5:S13)</f>
        <v>6543.37</v>
      </c>
      <c r="T16" s="262">
        <f>S16/$K$28</f>
        <v>4.00031318425185E-3</v>
      </c>
      <c r="V16" s="254">
        <f>SUM(V5:V15)</f>
        <v>128</v>
      </c>
      <c r="W16" s="254">
        <f>SUM(W5:W15)</f>
        <v>1094.28</v>
      </c>
      <c r="Y16" s="280" t="s">
        <v>78</v>
      </c>
      <c r="Z16" s="319">
        <f>SUM(Z5:Z13)</f>
        <v>14160</v>
      </c>
      <c r="AA16" s="319">
        <f>SUM(AA5:AA13)</f>
        <v>1366753.37</v>
      </c>
      <c r="AB16" s="331">
        <f>AA16/$AA$28</f>
        <v>0.81936630417243383</v>
      </c>
    </row>
    <row r="17" spans="1:28" ht="14.45" customHeight="1" x14ac:dyDescent="0.25">
      <c r="A17" s="280"/>
      <c r="B17" s="281"/>
      <c r="C17" s="281"/>
      <c r="D17" s="310"/>
      <c r="F17" s="254"/>
      <c r="G17" s="254"/>
      <c r="I17" s="280"/>
      <c r="J17" s="281"/>
      <c r="K17" s="281"/>
      <c r="L17" s="262"/>
      <c r="N17" s="307"/>
      <c r="O17" s="307"/>
      <c r="Q17" s="280"/>
      <c r="R17" s="281"/>
      <c r="S17" s="281"/>
      <c r="T17" s="262"/>
      <c r="V17" s="254"/>
      <c r="W17" s="254"/>
      <c r="Y17" s="280"/>
      <c r="Z17" s="320"/>
      <c r="AA17" s="320"/>
      <c r="AB17" s="331"/>
    </row>
    <row r="18" spans="1:28" ht="14.45" customHeight="1" x14ac:dyDescent="0.25">
      <c r="A18" s="280"/>
      <c r="B18" s="281"/>
      <c r="C18" s="281"/>
      <c r="D18" s="310"/>
      <c r="F18" s="254"/>
      <c r="G18" s="254"/>
      <c r="I18" s="280"/>
      <c r="J18" s="281"/>
      <c r="K18" s="281"/>
      <c r="L18" s="262"/>
      <c r="N18" s="307"/>
      <c r="O18" s="307"/>
      <c r="Q18" s="280"/>
      <c r="R18" s="281"/>
      <c r="S18" s="281"/>
      <c r="T18" s="262"/>
      <c r="V18" s="254"/>
      <c r="W18" s="254"/>
      <c r="Y18" s="280"/>
      <c r="Z18" s="321"/>
      <c r="AA18" s="321"/>
      <c r="AB18" s="331"/>
    </row>
    <row r="19" spans="1:28" s="3" customFormat="1" ht="3" customHeight="1" x14ac:dyDescent="0.25">
      <c r="A19" s="2"/>
      <c r="B19" s="4"/>
      <c r="C19" s="4"/>
      <c r="D19" s="5"/>
      <c r="F19" s="185"/>
      <c r="G19" s="185"/>
      <c r="I19" s="2"/>
      <c r="J19" s="4"/>
      <c r="K19" s="184"/>
      <c r="L19" s="61"/>
      <c r="N19" s="242"/>
      <c r="O19" s="242"/>
      <c r="Q19" s="2"/>
      <c r="R19" s="184"/>
      <c r="S19" s="184"/>
      <c r="T19" s="61"/>
      <c r="V19" s="59"/>
      <c r="W19" s="59"/>
      <c r="Y19" s="2"/>
      <c r="Z19" s="184"/>
      <c r="AA19" s="184"/>
      <c r="AB19" s="61"/>
    </row>
    <row r="20" spans="1:28" ht="15.6" customHeight="1" x14ac:dyDescent="0.25">
      <c r="A20" s="258" t="s">
        <v>2</v>
      </c>
      <c r="B20" s="281">
        <v>3</v>
      </c>
      <c r="C20" s="281">
        <v>25739.82</v>
      </c>
      <c r="D20" s="310">
        <f>C20/$C$28</f>
        <v>0.99752515920209828</v>
      </c>
      <c r="E20" s="56"/>
      <c r="F20" s="254">
        <v>3</v>
      </c>
      <c r="G20" s="254">
        <v>25739.82</v>
      </c>
      <c r="I20" s="258" t="s">
        <v>2</v>
      </c>
      <c r="J20" s="281">
        <v>8</v>
      </c>
      <c r="K20" s="259">
        <v>88576.56</v>
      </c>
      <c r="L20" s="262">
        <f>K20/$K$28</f>
        <v>5.4151603956932748E-2</v>
      </c>
      <c r="M20" s="156"/>
      <c r="N20" s="307">
        <v>10</v>
      </c>
      <c r="O20" s="304">
        <v>94855.91</v>
      </c>
      <c r="Q20" s="258" t="s">
        <v>2</v>
      </c>
      <c r="R20" s="281">
        <v>0</v>
      </c>
      <c r="S20" s="259">
        <v>0</v>
      </c>
      <c r="T20" s="262">
        <f>S20/$K$28</f>
        <v>0</v>
      </c>
      <c r="U20" s="156"/>
      <c r="V20" s="254">
        <v>0</v>
      </c>
      <c r="W20" s="255">
        <v>0</v>
      </c>
      <c r="Y20" s="258" t="s">
        <v>2</v>
      </c>
      <c r="Z20" s="319">
        <f>SUM(B20+J20+R20)</f>
        <v>11</v>
      </c>
      <c r="AA20" s="319">
        <f>SUM(C20+K20+S20)</f>
        <v>114316.38</v>
      </c>
      <c r="AB20" s="331">
        <f>AA20/$AA$28</f>
        <v>6.8532473994903351E-2</v>
      </c>
    </row>
    <row r="21" spans="1:28" ht="15.6" customHeight="1" x14ac:dyDescent="0.25">
      <c r="A21" s="258"/>
      <c r="B21" s="281"/>
      <c r="C21" s="281"/>
      <c r="D21" s="310"/>
      <c r="E21" s="56"/>
      <c r="F21" s="254"/>
      <c r="G21" s="254"/>
      <c r="I21" s="258"/>
      <c r="J21" s="281"/>
      <c r="K21" s="260"/>
      <c r="L21" s="262"/>
      <c r="M21" s="156"/>
      <c r="N21" s="307"/>
      <c r="O21" s="305"/>
      <c r="Q21" s="258"/>
      <c r="R21" s="281"/>
      <c r="S21" s="260"/>
      <c r="T21" s="262"/>
      <c r="U21" s="156"/>
      <c r="V21" s="254"/>
      <c r="W21" s="256"/>
      <c r="Y21" s="258"/>
      <c r="Z21" s="320"/>
      <c r="AA21" s="320"/>
      <c r="AB21" s="331"/>
    </row>
    <row r="22" spans="1:28" ht="15.6" customHeight="1" x14ac:dyDescent="0.25">
      <c r="A22" s="258"/>
      <c r="B22" s="281"/>
      <c r="C22" s="281"/>
      <c r="D22" s="310"/>
      <c r="E22" s="56"/>
      <c r="F22" s="254"/>
      <c r="G22" s="254"/>
      <c r="I22" s="258"/>
      <c r="J22" s="281"/>
      <c r="K22" s="261"/>
      <c r="L22" s="262"/>
      <c r="M22" s="156"/>
      <c r="N22" s="307"/>
      <c r="O22" s="306"/>
      <c r="Q22" s="258"/>
      <c r="R22" s="281"/>
      <c r="S22" s="261"/>
      <c r="T22" s="262"/>
      <c r="U22" s="156"/>
      <c r="V22" s="254"/>
      <c r="W22" s="257"/>
      <c r="Y22" s="258"/>
      <c r="Z22" s="321"/>
      <c r="AA22" s="321"/>
      <c r="AB22" s="331"/>
    </row>
    <row r="23" spans="1:28" s="3" customFormat="1" ht="3" customHeight="1" x14ac:dyDescent="0.25">
      <c r="A23" s="2"/>
      <c r="B23" s="104"/>
      <c r="C23" s="104"/>
      <c r="D23" s="5"/>
      <c r="F23" s="59"/>
      <c r="G23" s="59"/>
      <c r="I23" s="2"/>
      <c r="J23" s="104"/>
      <c r="K23" s="184"/>
      <c r="L23" s="61"/>
      <c r="N23" s="242"/>
      <c r="O23" s="242"/>
      <c r="Q23" s="2"/>
      <c r="R23" s="184"/>
      <c r="S23" s="184"/>
      <c r="T23" s="61"/>
      <c r="V23" s="185"/>
      <c r="W23" s="185"/>
      <c r="Y23" s="2"/>
      <c r="Z23" s="184"/>
      <c r="AA23" s="184"/>
      <c r="AB23" s="61"/>
    </row>
    <row r="24" spans="1:28" s="57" customFormat="1" ht="15.6" customHeight="1" x14ac:dyDescent="0.25">
      <c r="A24" s="258" t="s">
        <v>57</v>
      </c>
      <c r="B24" s="281">
        <v>0</v>
      </c>
      <c r="C24" s="281">
        <v>0</v>
      </c>
      <c r="D24" s="310">
        <f>C24/$C$28</f>
        <v>0</v>
      </c>
      <c r="E24" s="156"/>
      <c r="F24" s="254">
        <v>0</v>
      </c>
      <c r="G24" s="254">
        <v>0</v>
      </c>
      <c r="I24" s="258" t="s">
        <v>57</v>
      </c>
      <c r="J24" s="259">
        <v>123</v>
      </c>
      <c r="K24" s="259">
        <v>186991.73</v>
      </c>
      <c r="L24" s="262">
        <f>K24/$K$28</f>
        <v>0.11431807812565424</v>
      </c>
      <c r="M24" s="58"/>
      <c r="N24" s="304">
        <v>31</v>
      </c>
      <c r="O24" s="304">
        <v>48444.83</v>
      </c>
      <c r="P24" s="175"/>
      <c r="Q24" s="258" t="s">
        <v>57</v>
      </c>
      <c r="R24" s="259">
        <v>0</v>
      </c>
      <c r="S24" s="259">
        <v>0</v>
      </c>
      <c r="T24" s="262">
        <f>S24/$K$28</f>
        <v>0</v>
      </c>
      <c r="U24" s="58"/>
      <c r="V24" s="254">
        <v>0</v>
      </c>
      <c r="W24" s="254">
        <v>0</v>
      </c>
      <c r="X24" s="192"/>
      <c r="Y24" s="258" t="s">
        <v>57</v>
      </c>
      <c r="Z24" s="319">
        <f>J24+B24+R24</f>
        <v>123</v>
      </c>
      <c r="AA24" s="319">
        <f>K24+C24+S24</f>
        <v>186991.73</v>
      </c>
      <c r="AB24" s="331">
        <f>AA24/$AA$28</f>
        <v>0.11210122183266291</v>
      </c>
    </row>
    <row r="25" spans="1:28" s="57" customFormat="1" ht="15.6" customHeight="1" x14ac:dyDescent="0.25">
      <c r="A25" s="258"/>
      <c r="B25" s="281"/>
      <c r="C25" s="281"/>
      <c r="D25" s="310"/>
      <c r="E25" s="156"/>
      <c r="F25" s="254"/>
      <c r="G25" s="254"/>
      <c r="I25" s="258"/>
      <c r="J25" s="260"/>
      <c r="K25" s="260"/>
      <c r="L25" s="262"/>
      <c r="M25" s="58"/>
      <c r="N25" s="305"/>
      <c r="O25" s="305"/>
      <c r="P25" s="175"/>
      <c r="Q25" s="258"/>
      <c r="R25" s="260"/>
      <c r="S25" s="260"/>
      <c r="T25" s="262"/>
      <c r="U25" s="58"/>
      <c r="V25" s="254"/>
      <c r="W25" s="254"/>
      <c r="X25" s="192"/>
      <c r="Y25" s="258"/>
      <c r="Z25" s="320"/>
      <c r="AA25" s="320"/>
      <c r="AB25" s="331"/>
    </row>
    <row r="26" spans="1:28" s="57" customFormat="1" ht="15.6" customHeight="1" x14ac:dyDescent="0.25">
      <c r="A26" s="258"/>
      <c r="B26" s="281"/>
      <c r="C26" s="281"/>
      <c r="D26" s="310"/>
      <c r="E26" s="156"/>
      <c r="F26" s="254"/>
      <c r="G26" s="254"/>
      <c r="I26" s="258"/>
      <c r="J26" s="261"/>
      <c r="K26" s="261"/>
      <c r="L26" s="262"/>
      <c r="M26" s="58"/>
      <c r="N26" s="306"/>
      <c r="O26" s="306"/>
      <c r="P26" s="175"/>
      <c r="Q26" s="258"/>
      <c r="R26" s="261"/>
      <c r="S26" s="261"/>
      <c r="T26" s="262"/>
      <c r="U26" s="58"/>
      <c r="V26" s="254"/>
      <c r="W26" s="254"/>
      <c r="X26" s="192"/>
      <c r="Y26" s="258"/>
      <c r="Z26" s="321"/>
      <c r="AA26" s="321"/>
      <c r="AB26" s="331"/>
    </row>
    <row r="27" spans="1:28" s="3" customFormat="1" ht="3" customHeight="1" x14ac:dyDescent="0.25">
      <c r="A27" s="2"/>
      <c r="B27" s="104"/>
      <c r="C27" s="104"/>
      <c r="D27" s="5"/>
      <c r="F27" s="59"/>
      <c r="G27" s="59"/>
      <c r="I27" s="2"/>
      <c r="J27" s="104"/>
      <c r="K27" s="184"/>
      <c r="L27" s="61"/>
      <c r="N27" s="249"/>
      <c r="O27" s="249"/>
      <c r="Q27" s="2"/>
      <c r="R27" s="184"/>
      <c r="S27" s="184"/>
      <c r="T27" s="61"/>
      <c r="V27" s="59"/>
      <c r="W27" s="59"/>
      <c r="Y27" s="2"/>
      <c r="Z27" s="104"/>
      <c r="AA27" s="104"/>
      <c r="AB27" s="61"/>
    </row>
    <row r="28" spans="1:28" s="27" customFormat="1" ht="15.6" customHeight="1" x14ac:dyDescent="0.25">
      <c r="A28" s="263" t="s">
        <v>53</v>
      </c>
      <c r="B28" s="317">
        <f>SUM(B16+B20+B24)</f>
        <v>7</v>
      </c>
      <c r="C28" s="317">
        <f>SUM(C16+C20+C24)</f>
        <v>25803.68</v>
      </c>
      <c r="D28" s="267">
        <f>SUM(D16+D20)</f>
        <v>1</v>
      </c>
      <c r="F28" s="270">
        <f>SUM(F16+F20+F24)</f>
        <v>8</v>
      </c>
      <c r="G28" s="270">
        <f>SUM(G16+G20+G24)</f>
        <v>25810.93</v>
      </c>
      <c r="I28" s="263" t="s">
        <v>58</v>
      </c>
      <c r="J28" s="264">
        <f>SUM(J16+J20+J24)</f>
        <v>13533</v>
      </c>
      <c r="K28" s="264">
        <f>SUM(K16+K20+K24)</f>
        <v>1635714.4300000002</v>
      </c>
      <c r="L28" s="267">
        <f>SUM(L16+L20+L24)</f>
        <v>1</v>
      </c>
      <c r="N28" s="270">
        <f>SUM(N16+N20+N24)</f>
        <v>14331</v>
      </c>
      <c r="O28" s="270">
        <f>SUM(O16+O20+O24)</f>
        <v>1522505.57</v>
      </c>
      <c r="Q28" s="263" t="s">
        <v>58</v>
      </c>
      <c r="R28" s="264">
        <f>SUM(R16+R20+R24)</f>
        <v>754</v>
      </c>
      <c r="S28" s="264">
        <f>SUM(S16+S20+S24)</f>
        <v>6543.37</v>
      </c>
      <c r="T28" s="267">
        <f>SUM(T16+T20+T24)</f>
        <v>4.00031318425185E-3</v>
      </c>
      <c r="V28" s="270">
        <f>SUM(V16+V20+V24)</f>
        <v>128</v>
      </c>
      <c r="W28" s="270">
        <f>SUM(W16+W20+W24)</f>
        <v>1094.28</v>
      </c>
      <c r="Y28" s="332" t="s">
        <v>105</v>
      </c>
      <c r="Z28" s="333">
        <f>SUM(Z16+Z20+Z24)</f>
        <v>14294</v>
      </c>
      <c r="AA28" s="333">
        <f>SUM(AA16+AA20+AA24)</f>
        <v>1668061.48</v>
      </c>
      <c r="AB28" s="328">
        <f>SUM(AB16+AB20+AB24)</f>
        <v>1</v>
      </c>
    </row>
    <row r="29" spans="1:28" ht="14.45" customHeight="1" x14ac:dyDescent="0.25">
      <c r="A29" s="263"/>
      <c r="B29" s="317"/>
      <c r="C29" s="317"/>
      <c r="D29" s="268"/>
      <c r="F29" s="270"/>
      <c r="G29" s="270"/>
      <c r="I29" s="263"/>
      <c r="J29" s="265"/>
      <c r="K29" s="265"/>
      <c r="L29" s="268"/>
      <c r="N29" s="270"/>
      <c r="O29" s="270"/>
      <c r="Q29" s="263"/>
      <c r="R29" s="265"/>
      <c r="S29" s="265"/>
      <c r="T29" s="268"/>
      <c r="V29" s="270"/>
      <c r="W29" s="270"/>
      <c r="Y29" s="332"/>
      <c r="Z29" s="334"/>
      <c r="AA29" s="334"/>
      <c r="AB29" s="329"/>
    </row>
    <row r="30" spans="1:28" ht="21" customHeight="1" x14ac:dyDescent="0.25">
      <c r="A30" s="263"/>
      <c r="B30" s="317"/>
      <c r="C30" s="317"/>
      <c r="D30" s="269"/>
      <c r="F30" s="270"/>
      <c r="G30" s="270"/>
      <c r="I30" s="263"/>
      <c r="J30" s="266"/>
      <c r="K30" s="266"/>
      <c r="L30" s="269"/>
      <c r="N30" s="270"/>
      <c r="O30" s="270"/>
      <c r="Q30" s="263"/>
      <c r="R30" s="266"/>
      <c r="S30" s="266"/>
      <c r="T30" s="269"/>
      <c r="V30" s="270"/>
      <c r="W30" s="270"/>
      <c r="Y30" s="332"/>
      <c r="Z30" s="335"/>
      <c r="AA30" s="335"/>
      <c r="AB30" s="330"/>
    </row>
    <row r="31" spans="1:28" ht="8.4499999999999993" customHeight="1" x14ac:dyDescent="0.25">
      <c r="F31" s="60"/>
      <c r="G31" s="60"/>
    </row>
    <row r="32" spans="1:28" ht="52.15" customHeight="1" x14ac:dyDescent="0.25">
      <c r="A32" s="57"/>
      <c r="B32" s="57"/>
      <c r="C32" s="57"/>
      <c r="D32" s="57"/>
      <c r="Q32" s="253" t="s">
        <v>143</v>
      </c>
      <c r="R32" s="253"/>
      <c r="S32" s="253"/>
      <c r="T32" s="253"/>
      <c r="U32" s="253"/>
      <c r="V32" s="253"/>
      <c r="W32" s="253"/>
    </row>
  </sheetData>
  <mergeCells count="181">
    <mergeCell ref="AB28:AB30"/>
    <mergeCell ref="AA16:AA18"/>
    <mergeCell ref="AB16:AB18"/>
    <mergeCell ref="AA20:AA22"/>
    <mergeCell ref="AB20:AB22"/>
    <mergeCell ref="N28:N30"/>
    <mergeCell ref="O28:O30"/>
    <mergeCell ref="N16:N18"/>
    <mergeCell ref="O16:O18"/>
    <mergeCell ref="AA24:AA26"/>
    <mergeCell ref="AB24:AB26"/>
    <mergeCell ref="Y24:Y26"/>
    <mergeCell ref="Z24:Z26"/>
    <mergeCell ref="Y28:Y30"/>
    <mergeCell ref="Z28:Z30"/>
    <mergeCell ref="AA28:AA30"/>
    <mergeCell ref="Q20:Q22"/>
    <mergeCell ref="R20:R22"/>
    <mergeCell ref="S20:S22"/>
    <mergeCell ref="T20:T22"/>
    <mergeCell ref="O24:O26"/>
    <mergeCell ref="N24:N26"/>
    <mergeCell ref="K3:K4"/>
    <mergeCell ref="Y20:Y22"/>
    <mergeCell ref="Z20:Z22"/>
    <mergeCell ref="N1:O2"/>
    <mergeCell ref="Z5:Z6"/>
    <mergeCell ref="Z10:Z12"/>
    <mergeCell ref="Y16:Y18"/>
    <mergeCell ref="Z16:Z18"/>
    <mergeCell ref="K10:K12"/>
    <mergeCell ref="Y3:Y4"/>
    <mergeCell ref="I1:L2"/>
    <mergeCell ref="Y1:AB2"/>
    <mergeCell ref="AA3:AA4"/>
    <mergeCell ref="AA10:AA12"/>
    <mergeCell ref="AB10:AB12"/>
    <mergeCell ref="Z13:Z15"/>
    <mergeCell ref="AA13:AA15"/>
    <mergeCell ref="AB13:AB15"/>
    <mergeCell ref="AA5:AA6"/>
    <mergeCell ref="AB5:AB6"/>
    <mergeCell ref="Z7:Z9"/>
    <mergeCell ref="AA7:AA9"/>
    <mergeCell ref="AB7:AB9"/>
    <mergeCell ref="Z3:Z4"/>
    <mergeCell ref="F1:G2"/>
    <mergeCell ref="D24:D26"/>
    <mergeCell ref="I24:I26"/>
    <mergeCell ref="J24:J26"/>
    <mergeCell ref="J13:J15"/>
    <mergeCell ref="K13:K15"/>
    <mergeCell ref="L13:L15"/>
    <mergeCell ref="I16:I18"/>
    <mergeCell ref="J16:J18"/>
    <mergeCell ref="K16:K18"/>
    <mergeCell ref="L16:L18"/>
    <mergeCell ref="L5:L6"/>
    <mergeCell ref="J7:J9"/>
    <mergeCell ref="K7:K9"/>
    <mergeCell ref="L7:L9"/>
    <mergeCell ref="J10:J12"/>
    <mergeCell ref="L10:L12"/>
    <mergeCell ref="I3:I4"/>
    <mergeCell ref="I20:I22"/>
    <mergeCell ref="J20:J22"/>
    <mergeCell ref="L20:L22"/>
    <mergeCell ref="J3:J4"/>
    <mergeCell ref="J5:J6"/>
    <mergeCell ref="K5:K6"/>
    <mergeCell ref="I28:I30"/>
    <mergeCell ref="J28:J30"/>
    <mergeCell ref="K28:K30"/>
    <mergeCell ref="L28:L30"/>
    <mergeCell ref="K24:K26"/>
    <mergeCell ref="L24:L26"/>
    <mergeCell ref="A28:A30"/>
    <mergeCell ref="B28:B30"/>
    <mergeCell ref="C28:C30"/>
    <mergeCell ref="F28:F30"/>
    <mergeCell ref="G28:G30"/>
    <mergeCell ref="D28:D30"/>
    <mergeCell ref="A24:A26"/>
    <mergeCell ref="B24:B26"/>
    <mergeCell ref="C24:C26"/>
    <mergeCell ref="F24:F26"/>
    <mergeCell ref="G24:G26"/>
    <mergeCell ref="A1:D1"/>
    <mergeCell ref="A2:D2"/>
    <mergeCell ref="F16:F18"/>
    <mergeCell ref="G16:G18"/>
    <mergeCell ref="F20:F22"/>
    <mergeCell ref="G20:G22"/>
    <mergeCell ref="D16:D18"/>
    <mergeCell ref="D7:D9"/>
    <mergeCell ref="D5:D6"/>
    <mergeCell ref="F5:F6"/>
    <mergeCell ref="D20:D22"/>
    <mergeCell ref="G5:G6"/>
    <mergeCell ref="F7:F9"/>
    <mergeCell ref="G7:G9"/>
    <mergeCell ref="D13:D15"/>
    <mergeCell ref="D10:D12"/>
    <mergeCell ref="F10:F12"/>
    <mergeCell ref="B7:B9"/>
    <mergeCell ref="C7:C9"/>
    <mergeCell ref="B5:B6"/>
    <mergeCell ref="C5:C6"/>
    <mergeCell ref="B3:B4"/>
    <mergeCell ref="G10:G12"/>
    <mergeCell ref="F13:F15"/>
    <mergeCell ref="G13:G15"/>
    <mergeCell ref="C16:C18"/>
    <mergeCell ref="A3:A4"/>
    <mergeCell ref="A20:A22"/>
    <mergeCell ref="B20:B22"/>
    <mergeCell ref="C20:C22"/>
    <mergeCell ref="A16:A18"/>
    <mergeCell ref="B16:B18"/>
    <mergeCell ref="C3:C4"/>
    <mergeCell ref="B13:B15"/>
    <mergeCell ref="C13:C15"/>
    <mergeCell ref="B10:B12"/>
    <mergeCell ref="C10:C12"/>
    <mergeCell ref="K20:K22"/>
    <mergeCell ref="N5:N6"/>
    <mergeCell ref="O5:O6"/>
    <mergeCell ref="N7:N9"/>
    <mergeCell ref="O7:O9"/>
    <mergeCell ref="N10:N12"/>
    <mergeCell ref="O10:O12"/>
    <mergeCell ref="N13:N15"/>
    <mergeCell ref="O13:O15"/>
    <mergeCell ref="O20:O22"/>
    <mergeCell ref="N20:N22"/>
    <mergeCell ref="Q1:T2"/>
    <mergeCell ref="V1:W2"/>
    <mergeCell ref="Q3:Q4"/>
    <mergeCell ref="R3:R4"/>
    <mergeCell ref="S3:S4"/>
    <mergeCell ref="R5:R6"/>
    <mergeCell ref="S5:S6"/>
    <mergeCell ref="T5:T6"/>
    <mergeCell ref="V5:V6"/>
    <mergeCell ref="W5:W6"/>
    <mergeCell ref="R7:R9"/>
    <mergeCell ref="S7:S9"/>
    <mergeCell ref="T7:T9"/>
    <mergeCell ref="V7:V9"/>
    <mergeCell ref="W7:W9"/>
    <mergeCell ref="R10:R12"/>
    <mergeCell ref="S10:S12"/>
    <mergeCell ref="T10:T12"/>
    <mergeCell ref="V10:V12"/>
    <mergeCell ref="W10:W12"/>
    <mergeCell ref="R13:R15"/>
    <mergeCell ref="S13:S15"/>
    <mergeCell ref="T13:T15"/>
    <mergeCell ref="V13:V15"/>
    <mergeCell ref="W13:W15"/>
    <mergeCell ref="Q16:Q18"/>
    <mergeCell ref="R16:R18"/>
    <mergeCell ref="S16:S18"/>
    <mergeCell ref="T16:T18"/>
    <mergeCell ref="V16:V18"/>
    <mergeCell ref="W16:W18"/>
    <mergeCell ref="Q32:W32"/>
    <mergeCell ref="V20:V22"/>
    <mergeCell ref="W20:W22"/>
    <mergeCell ref="Q24:Q26"/>
    <mergeCell ref="R24:R26"/>
    <mergeCell ref="S24:S26"/>
    <mergeCell ref="T24:T26"/>
    <mergeCell ref="V24:V26"/>
    <mergeCell ref="W24:W26"/>
    <mergeCell ref="Q28:Q30"/>
    <mergeCell ref="R28:R30"/>
    <mergeCell ref="S28:S30"/>
    <mergeCell ref="T28:T30"/>
    <mergeCell ref="V28:V30"/>
    <mergeCell ref="W28:W30"/>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pageSetUpPr fitToPage="1"/>
  </sheetPr>
  <dimension ref="A1:P62"/>
  <sheetViews>
    <sheetView showGridLines="0" zoomScaleNormal="100" workbookViewId="0"/>
  </sheetViews>
  <sheetFormatPr defaultColWidth="10.28515625" defaultRowHeight="14.25" x14ac:dyDescent="0.2"/>
  <cols>
    <col min="1" max="1" width="23.140625" style="65" bestFit="1" customWidth="1"/>
    <col min="2" max="2" width="21.5703125" style="65" customWidth="1"/>
    <col min="3" max="3" width="20.140625" style="67" customWidth="1"/>
    <col min="4" max="4" width="19" style="65" customWidth="1"/>
    <col min="5" max="5" width="0.85546875" style="65" customWidth="1"/>
    <col min="6" max="6" width="17.5703125" style="65" customWidth="1"/>
    <col min="7" max="7" width="17.85546875" style="65" customWidth="1"/>
    <col min="8" max="8" width="13.7109375" style="65" customWidth="1"/>
    <col min="9" max="9" width="0.85546875" style="199" customWidth="1"/>
    <col min="10" max="10" width="17.5703125" style="199" customWidth="1"/>
    <col min="11" max="11" width="17.85546875" style="199" customWidth="1"/>
    <col min="12" max="12" width="13.7109375" style="199" customWidth="1"/>
    <col min="13" max="13" width="0.85546875" style="65" customWidth="1"/>
    <col min="14" max="14" width="17.140625" style="65" customWidth="1"/>
    <col min="15" max="15" width="16.5703125" style="65" customWidth="1"/>
    <col min="16" max="16" width="16" style="65" customWidth="1"/>
    <col min="17" max="16384" width="10.28515625" style="65"/>
  </cols>
  <sheetData>
    <row r="1" spans="1:16" ht="19.149999999999999" customHeight="1" x14ac:dyDescent="0.3">
      <c r="A1" s="174" t="s">
        <v>108</v>
      </c>
      <c r="B1" s="172"/>
      <c r="C1" s="172"/>
      <c r="D1" s="170"/>
      <c r="E1" s="62"/>
      <c r="F1" s="62"/>
      <c r="G1" s="64"/>
      <c r="I1" s="62"/>
      <c r="J1" s="62"/>
      <c r="K1" s="64"/>
      <c r="M1" s="62"/>
      <c r="N1" s="63"/>
    </row>
    <row r="2" spans="1:16" ht="18.600000000000001" customHeight="1" x14ac:dyDescent="0.2">
      <c r="A2" s="64" t="str">
        <f>'Pipeline - Solar Summary'!A2</f>
        <v>as of 11/30/2021</v>
      </c>
      <c r="B2" s="64"/>
      <c r="C2" s="64"/>
      <c r="D2" s="64"/>
      <c r="E2" s="62"/>
      <c r="F2" s="62"/>
      <c r="G2" s="64"/>
      <c r="I2" s="62"/>
      <c r="J2" s="62"/>
      <c r="K2" s="64"/>
      <c r="M2" s="62"/>
    </row>
    <row r="3" spans="1:16" ht="28.15" customHeight="1" x14ac:dyDescent="0.2">
      <c r="A3" s="133" t="s">
        <v>0</v>
      </c>
      <c r="B3" s="134" t="s">
        <v>59</v>
      </c>
      <c r="C3" s="135" t="s">
        <v>93</v>
      </c>
      <c r="D3" s="135" t="s">
        <v>94</v>
      </c>
      <c r="J3" s="204"/>
      <c r="K3" s="204"/>
    </row>
    <row r="4" spans="1:16" x14ac:dyDescent="0.2">
      <c r="A4" s="70" t="s">
        <v>11</v>
      </c>
      <c r="B4" s="71">
        <f>'Pipeline - Solar Summary'!Z16</f>
        <v>14160</v>
      </c>
      <c r="C4" s="72">
        <f>'Pipeline - Solar Summary'!AA16</f>
        <v>1366753.37</v>
      </c>
      <c r="D4" s="73">
        <f>C4/$C$7</f>
        <v>0.81936630417243383</v>
      </c>
    </row>
    <row r="5" spans="1:16" x14ac:dyDescent="0.2">
      <c r="A5" s="70" t="s">
        <v>2</v>
      </c>
      <c r="B5" s="71">
        <f>'Pipeline - Solar Summary'!Z20</f>
        <v>11</v>
      </c>
      <c r="C5" s="72">
        <f>'Pipeline - Solar Summary'!AA20</f>
        <v>114316.38</v>
      </c>
      <c r="D5" s="73">
        <f>C5/$C$7</f>
        <v>6.8532473994903351E-2</v>
      </c>
    </row>
    <row r="6" spans="1:16" x14ac:dyDescent="0.2">
      <c r="A6" s="70" t="s">
        <v>57</v>
      </c>
      <c r="B6" s="71">
        <f>'Pipeline - Solar Summary'!Z24</f>
        <v>123</v>
      </c>
      <c r="C6" s="72">
        <f>'Pipeline - Solar Summary'!AA24</f>
        <v>186991.73</v>
      </c>
      <c r="D6" s="73">
        <f>C6/$C$7</f>
        <v>0.11210122183266291</v>
      </c>
    </row>
    <row r="7" spans="1:16" ht="15" x14ac:dyDescent="0.25">
      <c r="A7" s="131" t="s">
        <v>27</v>
      </c>
      <c r="B7" s="129">
        <f>SUM(B4:B6)</f>
        <v>14294</v>
      </c>
      <c r="C7" s="132">
        <f>SUM(C4:C6)</f>
        <v>1668061.48</v>
      </c>
      <c r="D7" s="130">
        <f>SUM(D4:D6)</f>
        <v>1</v>
      </c>
    </row>
    <row r="8" spans="1:16" ht="22.15" customHeight="1" x14ac:dyDescent="0.2">
      <c r="G8" s="193"/>
      <c r="K8" s="193"/>
    </row>
    <row r="9" spans="1:16" ht="18" x14ac:dyDescent="0.2">
      <c r="A9" s="357" t="s">
        <v>28</v>
      </c>
      <c r="B9" s="357"/>
      <c r="C9" s="357"/>
      <c r="D9" s="357"/>
    </row>
    <row r="10" spans="1:16" ht="6" customHeight="1" x14ac:dyDescent="0.25">
      <c r="A10" s="66"/>
    </row>
    <row r="11" spans="1:16" ht="15.75" x14ac:dyDescent="0.25">
      <c r="A11" s="66"/>
      <c r="B11" s="358" t="s">
        <v>72</v>
      </c>
      <c r="C11" s="358"/>
      <c r="D11" s="358"/>
      <c r="F11" s="354" t="s">
        <v>71</v>
      </c>
      <c r="G11" s="355"/>
      <c r="H11" s="356"/>
      <c r="J11" s="354" t="s">
        <v>106</v>
      </c>
      <c r="K11" s="355"/>
      <c r="L11" s="356"/>
      <c r="N11" s="345" t="s">
        <v>107</v>
      </c>
      <c r="O11" s="346"/>
      <c r="P11" s="347"/>
    </row>
    <row r="12" spans="1:16" ht="27.6" customHeight="1" x14ac:dyDescent="0.2">
      <c r="A12" s="74" t="s">
        <v>26</v>
      </c>
      <c r="B12" s="68" t="s">
        <v>59</v>
      </c>
      <c r="C12" s="69" t="s">
        <v>93</v>
      </c>
      <c r="D12" s="69" t="s">
        <v>94</v>
      </c>
      <c r="F12" s="68" t="s">
        <v>59</v>
      </c>
      <c r="G12" s="69" t="s">
        <v>93</v>
      </c>
      <c r="H12" s="69" t="s">
        <v>95</v>
      </c>
      <c r="J12" s="68" t="s">
        <v>59</v>
      </c>
      <c r="K12" s="69" t="s">
        <v>93</v>
      </c>
      <c r="L12" s="69" t="s">
        <v>95</v>
      </c>
      <c r="N12" s="68" t="s">
        <v>59</v>
      </c>
      <c r="O12" s="69" t="s">
        <v>93</v>
      </c>
      <c r="P12" s="69" t="s">
        <v>96</v>
      </c>
    </row>
    <row r="13" spans="1:16" ht="15" x14ac:dyDescent="0.25">
      <c r="A13" s="70" t="s">
        <v>18</v>
      </c>
      <c r="B13" s="75">
        <v>1</v>
      </c>
      <c r="C13" s="76">
        <v>40.119999999999997</v>
      </c>
      <c r="D13" s="73">
        <f t="shared" ref="D13:D23" si="0">C13/$C$24</f>
        <v>0.62824929533354212</v>
      </c>
      <c r="F13" s="75">
        <v>2270</v>
      </c>
      <c r="G13" s="76">
        <v>983804.39</v>
      </c>
      <c r="H13" s="73">
        <f>G13/$G$24</f>
        <v>0.72330785719834512</v>
      </c>
      <c r="J13" s="75">
        <v>0</v>
      </c>
      <c r="K13" s="76">
        <v>0</v>
      </c>
      <c r="L13" s="73">
        <f>K13/$G$24</f>
        <v>0</v>
      </c>
      <c r="N13" s="77">
        <f>SUM(B13+F13+J13)</f>
        <v>2271</v>
      </c>
      <c r="O13" s="77">
        <f>SUM(C13+G13+K13)</f>
        <v>983844.51</v>
      </c>
      <c r="P13" s="78">
        <f>O13/$O$24</f>
        <v>0.71984055909077449</v>
      </c>
    </row>
    <row r="14" spans="1:16" ht="15" x14ac:dyDescent="0.25">
      <c r="A14" s="70" t="s">
        <v>20</v>
      </c>
      <c r="B14" s="79">
        <v>0</v>
      </c>
      <c r="C14" s="76">
        <v>0</v>
      </c>
      <c r="D14" s="73">
        <f t="shared" si="0"/>
        <v>0</v>
      </c>
      <c r="F14" s="75">
        <v>10</v>
      </c>
      <c r="G14" s="76">
        <v>5093.1000000000004</v>
      </c>
      <c r="H14" s="73">
        <f t="shared" ref="H14:H23" si="1">G14/$G$24</f>
        <v>3.7445240994471384E-3</v>
      </c>
      <c r="J14" s="75">
        <v>0</v>
      </c>
      <c r="K14" s="76">
        <v>0</v>
      </c>
      <c r="L14" s="73">
        <f t="shared" ref="L14:L23" si="2">K14/$G$24</f>
        <v>0</v>
      </c>
      <c r="N14" s="77">
        <f t="shared" ref="N14:N23" si="3">SUM(B14+F14+J14)</f>
        <v>10</v>
      </c>
      <c r="O14" s="77">
        <f t="shared" ref="O14:O23" si="4">SUM(C14+G14+K14)</f>
        <v>5093.1000000000004</v>
      </c>
      <c r="P14" s="78">
        <f t="shared" ref="P14:P23" si="5">O14/$O$24</f>
        <v>3.7264221269123344E-3</v>
      </c>
    </row>
    <row r="15" spans="1:16" ht="15" x14ac:dyDescent="0.25">
      <c r="A15" s="70" t="s">
        <v>60</v>
      </c>
      <c r="B15" s="79">
        <v>0</v>
      </c>
      <c r="C15" s="76">
        <v>0</v>
      </c>
      <c r="D15" s="73">
        <f t="shared" si="0"/>
        <v>0</v>
      </c>
      <c r="F15" s="75">
        <v>58</v>
      </c>
      <c r="G15" s="76">
        <v>68340.479999999996</v>
      </c>
      <c r="H15" s="73">
        <f t="shared" si="1"/>
        <v>5.0244953825329397E-2</v>
      </c>
      <c r="J15" s="75">
        <v>0</v>
      </c>
      <c r="K15" s="76">
        <v>0</v>
      </c>
      <c r="L15" s="73">
        <f t="shared" si="2"/>
        <v>0</v>
      </c>
      <c r="N15" s="77">
        <f t="shared" si="3"/>
        <v>58</v>
      </c>
      <c r="O15" s="77">
        <f t="shared" si="4"/>
        <v>68340.479999999996</v>
      </c>
      <c r="P15" s="78">
        <f t="shared" si="5"/>
        <v>5.0002057064618764E-2</v>
      </c>
    </row>
    <row r="16" spans="1:16" ht="15" x14ac:dyDescent="0.25">
      <c r="A16" s="70" t="s">
        <v>17</v>
      </c>
      <c r="B16" s="79">
        <v>0</v>
      </c>
      <c r="C16" s="76">
        <v>0</v>
      </c>
      <c r="D16" s="73">
        <f t="shared" si="0"/>
        <v>0</v>
      </c>
      <c r="F16" s="75">
        <v>53</v>
      </c>
      <c r="G16" s="76">
        <v>19034.689999999999</v>
      </c>
      <c r="H16" s="73">
        <f t="shared" si="1"/>
        <v>1.3994591787026653E-2</v>
      </c>
      <c r="J16" s="75">
        <v>0</v>
      </c>
      <c r="K16" s="76">
        <v>0</v>
      </c>
      <c r="L16" s="73">
        <f t="shared" si="2"/>
        <v>0</v>
      </c>
      <c r="N16" s="77">
        <f t="shared" si="3"/>
        <v>53</v>
      </c>
      <c r="O16" s="77">
        <f t="shared" si="4"/>
        <v>19034.689999999999</v>
      </c>
      <c r="P16" s="78">
        <f t="shared" si="5"/>
        <v>1.3926938405866158E-2</v>
      </c>
    </row>
    <row r="17" spans="1:16" ht="15" x14ac:dyDescent="0.25">
      <c r="A17" s="70" t="s">
        <v>19</v>
      </c>
      <c r="B17" s="79">
        <v>0</v>
      </c>
      <c r="C17" s="76">
        <v>0</v>
      </c>
      <c r="D17" s="73">
        <f t="shared" si="0"/>
        <v>0</v>
      </c>
      <c r="F17" s="75">
        <v>97</v>
      </c>
      <c r="G17" s="76">
        <v>16621.09</v>
      </c>
      <c r="H17" s="73">
        <f t="shared" si="1"/>
        <v>1.2220076586770304E-2</v>
      </c>
      <c r="J17" s="75">
        <v>0</v>
      </c>
      <c r="K17" s="76">
        <v>0</v>
      </c>
      <c r="L17" s="73">
        <f t="shared" si="2"/>
        <v>0</v>
      </c>
      <c r="N17" s="77">
        <f t="shared" si="3"/>
        <v>97</v>
      </c>
      <c r="O17" s="77">
        <f t="shared" si="4"/>
        <v>16621.09</v>
      </c>
      <c r="P17" s="78">
        <f t="shared" si="5"/>
        <v>1.2161001658989874E-2</v>
      </c>
    </row>
    <row r="18" spans="1:16" ht="13.9" customHeight="1" x14ac:dyDescent="0.25">
      <c r="A18" s="70" t="s">
        <v>61</v>
      </c>
      <c r="B18" s="79">
        <v>0</v>
      </c>
      <c r="C18" s="76">
        <v>0</v>
      </c>
      <c r="D18" s="73">
        <f t="shared" si="0"/>
        <v>0</v>
      </c>
      <c r="F18" s="75">
        <v>18</v>
      </c>
      <c r="G18" s="76">
        <v>21277.97</v>
      </c>
      <c r="H18" s="73">
        <f t="shared" si="1"/>
        <v>1.5643885148988481E-2</v>
      </c>
      <c r="J18" s="75">
        <v>0</v>
      </c>
      <c r="K18" s="76">
        <v>0</v>
      </c>
      <c r="L18" s="73">
        <f t="shared" si="2"/>
        <v>0</v>
      </c>
      <c r="N18" s="77">
        <f t="shared" si="3"/>
        <v>18</v>
      </c>
      <c r="O18" s="77">
        <f t="shared" si="4"/>
        <v>21277.97</v>
      </c>
      <c r="P18" s="78">
        <f t="shared" si="5"/>
        <v>1.5568258668350678E-2</v>
      </c>
    </row>
    <row r="19" spans="1:16" s="199" customFormat="1" ht="13.9" customHeight="1" x14ac:dyDescent="0.25">
      <c r="A19" s="70" t="s">
        <v>102</v>
      </c>
      <c r="B19" s="79">
        <v>0</v>
      </c>
      <c r="C19" s="76">
        <v>0</v>
      </c>
      <c r="D19" s="73">
        <f t="shared" ref="D19" si="6">C19/$C$24</f>
        <v>0</v>
      </c>
      <c r="F19" s="75">
        <v>50</v>
      </c>
      <c r="G19" s="76">
        <v>39587.64</v>
      </c>
      <c r="H19" s="73">
        <f t="shared" ref="H19" si="7">G19/$G$24</f>
        <v>2.9105431273730636E-2</v>
      </c>
      <c r="J19" s="75">
        <v>0</v>
      </c>
      <c r="K19" s="76">
        <v>0</v>
      </c>
      <c r="L19" s="73">
        <f t="shared" si="2"/>
        <v>0</v>
      </c>
      <c r="N19" s="77">
        <f t="shared" si="3"/>
        <v>50</v>
      </c>
      <c r="O19" s="77">
        <f t="shared" si="4"/>
        <v>39587.64</v>
      </c>
      <c r="P19" s="78">
        <f t="shared" ref="P19" si="8">O19/$O$24</f>
        <v>2.8964728288908483E-2</v>
      </c>
    </row>
    <row r="20" spans="1:16" ht="15" x14ac:dyDescent="0.25">
      <c r="A20" s="70" t="s">
        <v>9</v>
      </c>
      <c r="B20" s="79">
        <v>3</v>
      </c>
      <c r="C20" s="76">
        <v>23.74</v>
      </c>
      <c r="D20" s="73">
        <f t="shared" si="0"/>
        <v>0.37175070466645788</v>
      </c>
      <c r="F20" s="75">
        <v>10542</v>
      </c>
      <c r="G20" s="76">
        <v>95785.2</v>
      </c>
      <c r="H20" s="73">
        <f t="shared" si="1"/>
        <v>7.0422726781403072E-2</v>
      </c>
      <c r="J20" s="75">
        <v>754</v>
      </c>
      <c r="K20" s="76">
        <v>6543.37</v>
      </c>
      <c r="L20" s="73">
        <f t="shared" si="2"/>
        <v>4.8107845234924545E-3</v>
      </c>
      <c r="N20" s="77">
        <f t="shared" si="3"/>
        <v>11299</v>
      </c>
      <c r="O20" s="77">
        <f t="shared" si="4"/>
        <v>102352.31</v>
      </c>
      <c r="P20" s="78">
        <f t="shared" si="5"/>
        <v>7.4887183193848655E-2</v>
      </c>
    </row>
    <row r="21" spans="1:16" ht="15" x14ac:dyDescent="0.25">
      <c r="A21" s="70" t="s">
        <v>100</v>
      </c>
      <c r="B21" s="79">
        <v>0</v>
      </c>
      <c r="C21" s="76">
        <v>0</v>
      </c>
      <c r="D21" s="73">
        <f t="shared" si="0"/>
        <v>0</v>
      </c>
      <c r="F21" s="75">
        <v>3</v>
      </c>
      <c r="G21" s="76">
        <v>641.24</v>
      </c>
      <c r="H21" s="73">
        <f t="shared" si="1"/>
        <v>4.7144933999518623E-4</v>
      </c>
      <c r="J21" s="75">
        <v>0</v>
      </c>
      <c r="K21" s="76">
        <v>0</v>
      </c>
      <c r="L21" s="73">
        <f t="shared" si="2"/>
        <v>0</v>
      </c>
      <c r="N21" s="77">
        <f t="shared" si="3"/>
        <v>3</v>
      </c>
      <c r="O21" s="77">
        <f t="shared" si="4"/>
        <v>641.24</v>
      </c>
      <c r="P21" s="78">
        <f t="shared" si="5"/>
        <v>4.6917023515369131E-4</v>
      </c>
    </row>
    <row r="22" spans="1:16" ht="15" x14ac:dyDescent="0.25">
      <c r="A22" s="70" t="s">
        <v>15</v>
      </c>
      <c r="B22" s="79">
        <v>0</v>
      </c>
      <c r="C22" s="76">
        <v>0</v>
      </c>
      <c r="D22" s="73">
        <f t="shared" si="0"/>
        <v>0</v>
      </c>
      <c r="F22" s="75">
        <v>40</v>
      </c>
      <c r="G22" s="76">
        <v>13067.7</v>
      </c>
      <c r="H22" s="73">
        <f t="shared" si="1"/>
        <v>9.6075705512056256E-3</v>
      </c>
      <c r="J22" s="75">
        <v>0</v>
      </c>
      <c r="K22" s="76">
        <v>0</v>
      </c>
      <c r="L22" s="73">
        <f t="shared" si="2"/>
        <v>0</v>
      </c>
      <c r="N22" s="77">
        <f t="shared" si="3"/>
        <v>40</v>
      </c>
      <c r="O22" s="77">
        <f t="shared" si="4"/>
        <v>13067.7</v>
      </c>
      <c r="P22" s="78">
        <f t="shared" si="5"/>
        <v>9.5611251355465846E-3</v>
      </c>
    </row>
    <row r="23" spans="1:16" ht="15" x14ac:dyDescent="0.25">
      <c r="A23" s="70" t="s">
        <v>21</v>
      </c>
      <c r="B23" s="79">
        <v>0</v>
      </c>
      <c r="C23" s="76">
        <v>0</v>
      </c>
      <c r="D23" s="73">
        <f t="shared" si="0"/>
        <v>0</v>
      </c>
      <c r="F23" s="75">
        <v>261</v>
      </c>
      <c r="G23" s="76">
        <v>96892.64</v>
      </c>
      <c r="H23" s="73">
        <f t="shared" si="1"/>
        <v>7.123693340775869E-2</v>
      </c>
      <c r="J23" s="75">
        <v>0</v>
      </c>
      <c r="K23" s="76">
        <v>0</v>
      </c>
      <c r="L23" s="73">
        <f t="shared" si="2"/>
        <v>0</v>
      </c>
      <c r="N23" s="77">
        <f t="shared" si="3"/>
        <v>261</v>
      </c>
      <c r="O23" s="77">
        <f t="shared" si="4"/>
        <v>96892.64</v>
      </c>
      <c r="P23" s="78">
        <f t="shared" si="5"/>
        <v>7.0892556131030432E-2</v>
      </c>
    </row>
    <row r="24" spans="1:16" ht="13.9" customHeight="1" x14ac:dyDescent="0.25">
      <c r="A24" s="80" t="s">
        <v>27</v>
      </c>
      <c r="B24" s="81">
        <f>SUM(B13:B23)</f>
        <v>4</v>
      </c>
      <c r="C24" s="81">
        <f>SUM(C13:C23)</f>
        <v>63.86</v>
      </c>
      <c r="D24" s="82">
        <f>SUM(D13:D23)</f>
        <v>1</v>
      </c>
      <c r="F24" s="81">
        <f>SUM(F13:F23)</f>
        <v>13402</v>
      </c>
      <c r="G24" s="81">
        <f>SUM(G13:G23)</f>
        <v>1360146.1399999997</v>
      </c>
      <c r="H24" s="82">
        <f>SUM(H13:H23)</f>
        <v>1.0000000000000002</v>
      </c>
      <c r="J24" s="81">
        <f>SUM(J13:J23)</f>
        <v>754</v>
      </c>
      <c r="K24" s="81">
        <f>SUM(K13:K23)</f>
        <v>6543.37</v>
      </c>
      <c r="L24" s="82">
        <f>SUM(L13:L23)</f>
        <v>4.8107845234924545E-3</v>
      </c>
      <c r="N24" s="129">
        <f>SUM(N13:N23)</f>
        <v>14160</v>
      </c>
      <c r="O24" s="129">
        <f>SUM(O13:O23)</f>
        <v>1366753.3699999999</v>
      </c>
      <c r="P24" s="130">
        <f>SUM(P13:P23)</f>
        <v>1.0000000000000002</v>
      </c>
    </row>
    <row r="25" spans="1:16" s="84" customFormat="1" ht="18" customHeight="1" x14ac:dyDescent="0.25">
      <c r="A25" s="83"/>
      <c r="B25" s="85"/>
      <c r="C25" s="86"/>
      <c r="D25" s="87"/>
    </row>
    <row r="26" spans="1:16" ht="18" x14ac:dyDescent="0.2">
      <c r="A26" s="357" t="s">
        <v>83</v>
      </c>
      <c r="B26" s="357"/>
      <c r="C26" s="357"/>
      <c r="D26" s="357"/>
    </row>
    <row r="27" spans="1:16" ht="6" customHeight="1" x14ac:dyDescent="0.25">
      <c r="A27" s="66"/>
    </row>
    <row r="28" spans="1:16" ht="15.75" x14ac:dyDescent="0.25">
      <c r="A28" s="66"/>
      <c r="B28" s="354" t="s">
        <v>72</v>
      </c>
      <c r="C28" s="355"/>
      <c r="D28" s="356"/>
      <c r="F28" s="354" t="s">
        <v>71</v>
      </c>
      <c r="G28" s="355"/>
      <c r="H28" s="356"/>
      <c r="J28" s="354" t="s">
        <v>106</v>
      </c>
      <c r="K28" s="355"/>
      <c r="L28" s="356"/>
      <c r="N28" s="345" t="s">
        <v>107</v>
      </c>
      <c r="O28" s="346"/>
      <c r="P28" s="347"/>
    </row>
    <row r="29" spans="1:16" ht="45" x14ac:dyDescent="0.2">
      <c r="A29" s="74" t="s">
        <v>26</v>
      </c>
      <c r="B29" s="189" t="s">
        <v>59</v>
      </c>
      <c r="C29" s="190" t="s">
        <v>93</v>
      </c>
      <c r="D29" s="190" t="s">
        <v>94</v>
      </c>
      <c r="F29" s="68" t="s">
        <v>59</v>
      </c>
      <c r="G29" s="69" t="s">
        <v>93</v>
      </c>
      <c r="H29" s="69" t="s">
        <v>94</v>
      </c>
      <c r="J29" s="68" t="s">
        <v>59</v>
      </c>
      <c r="K29" s="69" t="s">
        <v>93</v>
      </c>
      <c r="L29" s="69" t="s">
        <v>94</v>
      </c>
      <c r="N29" s="68" t="s">
        <v>59</v>
      </c>
      <c r="O29" s="69" t="s">
        <v>93</v>
      </c>
      <c r="P29" s="69" t="s">
        <v>94</v>
      </c>
    </row>
    <row r="30" spans="1:16" x14ac:dyDescent="0.2">
      <c r="A30" s="70" t="s">
        <v>18</v>
      </c>
      <c r="B30" s="182">
        <v>0</v>
      </c>
      <c r="C30" s="72">
        <v>0</v>
      </c>
      <c r="D30" s="73">
        <v>0</v>
      </c>
      <c r="F30" s="182">
        <v>123</v>
      </c>
      <c r="G30" s="72">
        <v>186991.73</v>
      </c>
      <c r="H30" s="73">
        <f>G30/$G$31</f>
        <v>1</v>
      </c>
      <c r="J30" s="182">
        <v>0</v>
      </c>
      <c r="K30" s="72">
        <v>0</v>
      </c>
      <c r="L30" s="73">
        <f>K30/$G$31</f>
        <v>0</v>
      </c>
      <c r="N30" s="182">
        <f>SUM(B30+F30+J30)</f>
        <v>123</v>
      </c>
      <c r="O30" s="182">
        <f>SUM(C30+G30+K30)</f>
        <v>186991.73</v>
      </c>
      <c r="P30" s="73">
        <f>O30/$O$31</f>
        <v>1</v>
      </c>
    </row>
    <row r="31" spans="1:16" ht="13.9" customHeight="1" x14ac:dyDescent="0.25">
      <c r="A31" s="80" t="s">
        <v>27</v>
      </c>
      <c r="B31" s="81">
        <f>SUM(B30:B30)</f>
        <v>0</v>
      </c>
      <c r="C31" s="81">
        <f>SUM(C30:C30)</f>
        <v>0</v>
      </c>
      <c r="D31" s="82">
        <f>SUM(D30:D30)</f>
        <v>0</v>
      </c>
      <c r="F31" s="81">
        <f>SUM(F30:F30)</f>
        <v>123</v>
      </c>
      <c r="G31" s="81">
        <f>SUM(G30:G30)</f>
        <v>186991.73</v>
      </c>
      <c r="H31" s="82">
        <f>SUM(H30:H30)</f>
        <v>1</v>
      </c>
      <c r="J31" s="81">
        <f>SUM(J30:J30)</f>
        <v>0</v>
      </c>
      <c r="K31" s="81">
        <f>SUM(K30:K30)</f>
        <v>0</v>
      </c>
      <c r="L31" s="82">
        <f>SUM(L30:L30)</f>
        <v>0</v>
      </c>
      <c r="N31" s="129">
        <f>SUM(N30:N30)</f>
        <v>123</v>
      </c>
      <c r="O31" s="129">
        <f>SUM(O30:O30)</f>
        <v>186991.73</v>
      </c>
      <c r="P31" s="130">
        <f>SUM(P30:P30)</f>
        <v>1</v>
      </c>
    </row>
    <row r="32" spans="1:16" s="118" customFormat="1" ht="18.600000000000001" customHeight="1" x14ac:dyDescent="0.25">
      <c r="A32" s="169"/>
      <c r="B32" s="168"/>
      <c r="C32" s="168"/>
      <c r="D32" s="167"/>
      <c r="F32" s="168"/>
      <c r="G32" s="168"/>
      <c r="H32" s="167"/>
      <c r="J32" s="168"/>
      <c r="K32" s="168"/>
      <c r="L32" s="167"/>
      <c r="N32" s="168"/>
      <c r="O32" s="168"/>
      <c r="P32" s="167"/>
    </row>
    <row r="33" spans="1:12" ht="18.600000000000001" customHeight="1" x14ac:dyDescent="0.2">
      <c r="A33" s="173" t="s">
        <v>29</v>
      </c>
      <c r="B33" s="171"/>
      <c r="C33" s="171"/>
      <c r="D33" s="171"/>
      <c r="F33" s="349" t="str">
        <f>'Pipeline - Solar Summary'!F1</f>
        <v xml:space="preserve">Previously Reported in SRP through 10/31/2021                                    </v>
      </c>
      <c r="G33" s="349"/>
      <c r="H33" s="349"/>
      <c r="J33" s="350" t="s">
        <v>101</v>
      </c>
      <c r="K33" s="350"/>
      <c r="L33" s="116"/>
    </row>
    <row r="34" spans="1:12" ht="6" customHeight="1" x14ac:dyDescent="0.25">
      <c r="A34" s="66"/>
      <c r="F34" s="349"/>
      <c r="G34" s="349"/>
      <c r="H34" s="349"/>
      <c r="J34" s="350"/>
      <c r="K34" s="350"/>
      <c r="L34" s="65"/>
    </row>
    <row r="35" spans="1:12" ht="18" x14ac:dyDescent="0.2">
      <c r="B35" s="342" t="s">
        <v>72</v>
      </c>
      <c r="C35" s="342"/>
      <c r="D35" s="342"/>
      <c r="E35" s="88"/>
      <c r="F35" s="339"/>
      <c r="G35" s="339"/>
      <c r="H35" s="339"/>
      <c r="I35" s="88"/>
      <c r="J35" s="341"/>
      <c r="K35" s="341"/>
      <c r="L35" s="117"/>
    </row>
    <row r="36" spans="1:12" ht="30" customHeight="1" x14ac:dyDescent="0.2">
      <c r="A36" s="89" t="s">
        <v>62</v>
      </c>
      <c r="B36" s="90" t="s">
        <v>4</v>
      </c>
      <c r="C36" s="91" t="s">
        <v>93</v>
      </c>
      <c r="D36" s="91" t="s">
        <v>94</v>
      </c>
      <c r="F36" s="92" t="s">
        <v>48</v>
      </c>
      <c r="G36" s="348" t="s">
        <v>97</v>
      </c>
      <c r="H36" s="348"/>
      <c r="J36" s="49" t="s">
        <v>48</v>
      </c>
      <c r="K36" s="49" t="s">
        <v>80</v>
      </c>
      <c r="L36" s="65"/>
    </row>
    <row r="37" spans="1:12" x14ac:dyDescent="0.2">
      <c r="A37" s="93" t="s">
        <v>5</v>
      </c>
      <c r="B37" s="94">
        <v>0</v>
      </c>
      <c r="C37" s="94">
        <v>0</v>
      </c>
      <c r="D37" s="95">
        <f>C37/$C$41</f>
        <v>0</v>
      </c>
      <c r="F37" s="195">
        <v>0</v>
      </c>
      <c r="G37" s="352">
        <v>0</v>
      </c>
      <c r="H37" s="353"/>
      <c r="J37" s="124">
        <f t="shared" ref="J37:K40" si="9">B37-F37</f>
        <v>0</v>
      </c>
      <c r="K37" s="125">
        <f t="shared" si="9"/>
        <v>0</v>
      </c>
      <c r="L37" s="65"/>
    </row>
    <row r="38" spans="1:12" x14ac:dyDescent="0.2">
      <c r="A38" s="93" t="s">
        <v>63</v>
      </c>
      <c r="B38" s="94">
        <v>0</v>
      </c>
      <c r="C38" s="94">
        <v>0</v>
      </c>
      <c r="D38" s="95">
        <f>C38/$C$41</f>
        <v>0</v>
      </c>
      <c r="F38" s="195">
        <v>0</v>
      </c>
      <c r="G38" s="352">
        <v>0</v>
      </c>
      <c r="H38" s="353"/>
      <c r="J38" s="124">
        <f t="shared" si="9"/>
        <v>0</v>
      </c>
      <c r="K38" s="125">
        <f t="shared" si="9"/>
        <v>0</v>
      </c>
      <c r="L38" s="65"/>
    </row>
    <row r="39" spans="1:12" x14ac:dyDescent="0.2">
      <c r="A39" s="93" t="s">
        <v>6</v>
      </c>
      <c r="B39" s="94">
        <v>0</v>
      </c>
      <c r="C39" s="94">
        <v>0</v>
      </c>
      <c r="D39" s="95">
        <f>C39/$C$41</f>
        <v>0</v>
      </c>
      <c r="F39" s="195">
        <v>0</v>
      </c>
      <c r="G39" s="352">
        <v>0</v>
      </c>
      <c r="H39" s="353"/>
      <c r="J39" s="124">
        <f t="shared" si="9"/>
        <v>0</v>
      </c>
      <c r="K39" s="125">
        <f t="shared" si="9"/>
        <v>0</v>
      </c>
      <c r="L39" s="65"/>
    </row>
    <row r="40" spans="1:12" x14ac:dyDescent="0.2">
      <c r="A40" s="97" t="s">
        <v>7</v>
      </c>
      <c r="B40" s="98">
        <v>3</v>
      </c>
      <c r="C40" s="98">
        <v>25739.82</v>
      </c>
      <c r="D40" s="95">
        <f>C40/$C$41</f>
        <v>1</v>
      </c>
      <c r="F40" s="99">
        <v>3</v>
      </c>
      <c r="G40" s="352">
        <v>25739.82</v>
      </c>
      <c r="H40" s="353"/>
      <c r="J40" s="124">
        <f t="shared" si="9"/>
        <v>0</v>
      </c>
      <c r="K40" s="125">
        <f t="shared" si="9"/>
        <v>0</v>
      </c>
      <c r="L40" s="100"/>
    </row>
    <row r="41" spans="1:12" ht="15" x14ac:dyDescent="0.2">
      <c r="A41" s="91" t="s">
        <v>8</v>
      </c>
      <c r="B41" s="101">
        <f>SUM(B37:B40)</f>
        <v>3</v>
      </c>
      <c r="C41" s="101">
        <f>SUM(C37:C40)</f>
        <v>25739.82</v>
      </c>
      <c r="D41" s="102">
        <f>SUM(D37:D40)</f>
        <v>1</v>
      </c>
      <c r="F41" s="103">
        <f>SUM(F37:F40)</f>
        <v>3</v>
      </c>
      <c r="G41" s="351">
        <f>SUM(G37:G40)</f>
        <v>25739.82</v>
      </c>
      <c r="H41" s="351"/>
      <c r="J41" s="50">
        <f>SUM(J37:J40)</f>
        <v>0</v>
      </c>
      <c r="K41" s="126">
        <f>SUM(K37:K40)</f>
        <v>0</v>
      </c>
      <c r="L41" s="100"/>
    </row>
    <row r="42" spans="1:12" s="199" customFormat="1" ht="7.9" customHeight="1" x14ac:dyDescent="0.2">
      <c r="C42" s="67"/>
    </row>
    <row r="43" spans="1:12" s="118" customFormat="1" ht="12.6" customHeight="1" x14ac:dyDescent="0.2">
      <c r="A43" s="120"/>
      <c r="B43" s="121"/>
      <c r="C43" s="121"/>
      <c r="D43" s="122"/>
      <c r="F43" s="338" t="str">
        <f>'Pipeline - Solar Summary'!N1</f>
        <v xml:space="preserve">Previously Reported in TI through 10/31/21                                    </v>
      </c>
      <c r="G43" s="338"/>
      <c r="H43" s="338"/>
      <c r="J43" s="340" t="s">
        <v>101</v>
      </c>
      <c r="K43" s="340"/>
      <c r="L43" s="123"/>
    </row>
    <row r="44" spans="1:12" ht="17.45" customHeight="1" x14ac:dyDescent="0.2">
      <c r="A44" s="179"/>
      <c r="B44" s="342" t="s">
        <v>71</v>
      </c>
      <c r="C44" s="342"/>
      <c r="D44" s="342"/>
      <c r="E44" s="88"/>
      <c r="F44" s="339"/>
      <c r="G44" s="339"/>
      <c r="H44" s="339"/>
      <c r="I44" s="88"/>
      <c r="J44" s="341"/>
      <c r="K44" s="341"/>
      <c r="L44" s="65"/>
    </row>
    <row r="45" spans="1:12" ht="30" x14ac:dyDescent="0.2">
      <c r="A45" s="89" t="s">
        <v>62</v>
      </c>
      <c r="B45" s="90" t="s">
        <v>4</v>
      </c>
      <c r="C45" s="91" t="s">
        <v>93</v>
      </c>
      <c r="D45" s="91" t="s">
        <v>94</v>
      </c>
      <c r="F45" s="92" t="s">
        <v>48</v>
      </c>
      <c r="G45" s="343" t="s">
        <v>80</v>
      </c>
      <c r="H45" s="343"/>
      <c r="J45" s="49" t="s">
        <v>48</v>
      </c>
      <c r="K45" s="127" t="s">
        <v>80</v>
      </c>
      <c r="L45" s="65"/>
    </row>
    <row r="46" spans="1:12" x14ac:dyDescent="0.2">
      <c r="A46" s="93" t="s">
        <v>63</v>
      </c>
      <c r="B46" s="94">
        <v>0</v>
      </c>
      <c r="C46" s="94">
        <v>0</v>
      </c>
      <c r="D46" s="95">
        <f>C46/$C$41</f>
        <v>0</v>
      </c>
      <c r="F46" s="96">
        <v>0</v>
      </c>
      <c r="G46" s="344">
        <v>0</v>
      </c>
      <c r="H46" s="344"/>
      <c r="J46" s="124">
        <f>B46-F46</f>
        <v>0</v>
      </c>
      <c r="K46" s="125">
        <f>C46-G46</f>
        <v>0</v>
      </c>
      <c r="L46" s="65"/>
    </row>
    <row r="47" spans="1:12" x14ac:dyDescent="0.2">
      <c r="A47" s="97" t="s">
        <v>7</v>
      </c>
      <c r="B47" s="183">
        <v>8</v>
      </c>
      <c r="C47" s="183">
        <v>88576.56</v>
      </c>
      <c r="D47" s="95">
        <f>C47/$C$41</f>
        <v>3.4412268617263058</v>
      </c>
      <c r="F47" s="198">
        <v>10</v>
      </c>
      <c r="G47" s="344">
        <v>94855.91</v>
      </c>
      <c r="H47" s="344"/>
      <c r="J47" s="124">
        <f>B47-F47</f>
        <v>-2</v>
      </c>
      <c r="K47" s="124">
        <f>C47-G47</f>
        <v>-6279.3500000000058</v>
      </c>
      <c r="L47" s="65"/>
    </row>
    <row r="48" spans="1:12" ht="15" x14ac:dyDescent="0.2">
      <c r="A48" s="91" t="s">
        <v>8</v>
      </c>
      <c r="B48" s="101">
        <f>SUM(B46:B47)</f>
        <v>8</v>
      </c>
      <c r="C48" s="101">
        <f>SUM(C46:C47)</f>
        <v>88576.56</v>
      </c>
      <c r="D48" s="102">
        <f>SUM(D46:D47)</f>
        <v>3.4412268617263058</v>
      </c>
      <c r="F48" s="103">
        <f>SUM(F46:F47)</f>
        <v>10</v>
      </c>
      <c r="G48" s="337">
        <f>SUM(G46:G47)</f>
        <v>94855.91</v>
      </c>
      <c r="H48" s="337"/>
      <c r="J48" s="128">
        <f>SUM(J46:J47)</f>
        <v>-2</v>
      </c>
      <c r="K48" s="50">
        <f>SUM(K46:K47)</f>
        <v>-6279.3500000000058</v>
      </c>
      <c r="L48" s="65"/>
    </row>
    <row r="49" spans="1:12" ht="7.9" customHeight="1" x14ac:dyDescent="0.2">
      <c r="J49" s="65"/>
      <c r="K49" s="65"/>
      <c r="L49" s="65"/>
    </row>
    <row r="50" spans="1:12" s="199" customFormat="1" ht="32.450000000000003" customHeight="1" x14ac:dyDescent="0.2">
      <c r="A50" s="336" t="s">
        <v>142</v>
      </c>
      <c r="B50" s="336"/>
      <c r="C50" s="336"/>
      <c r="D50" s="336"/>
      <c r="E50" s="336"/>
      <c r="F50" s="336"/>
    </row>
    <row r="51" spans="1:12" s="199" customFormat="1" ht="31.5" x14ac:dyDescent="0.25">
      <c r="A51" s="246" t="s">
        <v>141</v>
      </c>
      <c r="B51" s="247" t="s">
        <v>132</v>
      </c>
      <c r="C51" s="248" t="s">
        <v>133</v>
      </c>
      <c r="D51" s="243"/>
      <c r="E51" s="243"/>
      <c r="F51" s="243"/>
    </row>
    <row r="52" spans="1:12" s="199" customFormat="1" ht="15" x14ac:dyDescent="0.25">
      <c r="A52" s="241" t="s">
        <v>139</v>
      </c>
      <c r="B52" s="245" t="s">
        <v>134</v>
      </c>
      <c r="C52" s="250">
        <v>2292.5</v>
      </c>
      <c r="D52" s="251"/>
      <c r="E52" s="243"/>
      <c r="F52" s="252"/>
    </row>
    <row r="53" spans="1:12" s="244" customFormat="1" ht="15" x14ac:dyDescent="0.25">
      <c r="A53" s="241" t="s">
        <v>140</v>
      </c>
      <c r="B53" s="245" t="s">
        <v>134</v>
      </c>
      <c r="C53" s="250">
        <v>3986.85</v>
      </c>
      <c r="D53" s="243"/>
      <c r="E53" s="243"/>
      <c r="F53" s="243"/>
    </row>
    <row r="54" spans="1:12" ht="13.9" customHeight="1" x14ac:dyDescent="0.2">
      <c r="D54" s="100"/>
      <c r="F54" s="338" t="str">
        <f>'Pipeline - Solar Summary'!V1</f>
        <v xml:space="preserve">Previously Reported in ADI through 10/31/21                                    </v>
      </c>
      <c r="G54" s="338"/>
      <c r="H54" s="338"/>
      <c r="J54" s="340" t="s">
        <v>101</v>
      </c>
      <c r="K54" s="340"/>
      <c r="L54" s="65"/>
    </row>
    <row r="55" spans="1:12" s="199" customFormat="1" ht="18.75" x14ac:dyDescent="0.2">
      <c r="A55" s="179"/>
      <c r="B55" s="342" t="s">
        <v>106</v>
      </c>
      <c r="C55" s="342"/>
      <c r="D55" s="342"/>
      <c r="E55" s="88"/>
      <c r="F55" s="339"/>
      <c r="G55" s="339"/>
      <c r="H55" s="339"/>
      <c r="I55" s="88"/>
      <c r="J55" s="341"/>
      <c r="K55" s="341"/>
    </row>
    <row r="56" spans="1:12" s="199" customFormat="1" ht="30" x14ac:dyDescent="0.2">
      <c r="A56" s="89" t="s">
        <v>62</v>
      </c>
      <c r="B56" s="90" t="s">
        <v>4</v>
      </c>
      <c r="C56" s="91" t="s">
        <v>93</v>
      </c>
      <c r="D56" s="91" t="s">
        <v>94</v>
      </c>
      <c r="F56" s="92" t="s">
        <v>48</v>
      </c>
      <c r="G56" s="343" t="s">
        <v>80</v>
      </c>
      <c r="H56" s="343"/>
      <c r="J56" s="49" t="s">
        <v>48</v>
      </c>
      <c r="K56" s="127" t="s">
        <v>80</v>
      </c>
    </row>
    <row r="57" spans="1:12" s="199" customFormat="1" x14ac:dyDescent="0.2">
      <c r="A57" s="93" t="s">
        <v>109</v>
      </c>
      <c r="B57" s="94">
        <v>0</v>
      </c>
      <c r="C57" s="94">
        <v>0</v>
      </c>
      <c r="D57" s="95">
        <f>C57/$C$41</f>
        <v>0</v>
      </c>
      <c r="F57" s="201">
        <v>0</v>
      </c>
      <c r="G57" s="344">
        <v>0</v>
      </c>
      <c r="H57" s="344"/>
      <c r="J57" s="124">
        <f>B57-F57</f>
        <v>0</v>
      </c>
      <c r="K57" s="125">
        <f>C57-G57</f>
        <v>0</v>
      </c>
    </row>
    <row r="58" spans="1:12" s="199" customFormat="1" ht="15" x14ac:dyDescent="0.2">
      <c r="A58" s="91" t="s">
        <v>8</v>
      </c>
      <c r="B58" s="101">
        <f>SUM(B57:B57)</f>
        <v>0</v>
      </c>
      <c r="C58" s="101">
        <f>SUM(C57:C57)</f>
        <v>0</v>
      </c>
      <c r="D58" s="102">
        <f>SUM(D57:D57)</f>
        <v>0</v>
      </c>
      <c r="F58" s="103">
        <f>SUM(F57:F57)</f>
        <v>0</v>
      </c>
      <c r="G58" s="337">
        <f>SUM(G57:G57)</f>
        <v>0</v>
      </c>
      <c r="H58" s="337"/>
      <c r="J58" s="128">
        <f>SUM(J57:J57)</f>
        <v>0</v>
      </c>
      <c r="K58" s="126">
        <f>SUM(K57:K57)</f>
        <v>0</v>
      </c>
    </row>
    <row r="59" spans="1:12" x14ac:dyDescent="0.2">
      <c r="J59" s="65"/>
      <c r="K59" s="65"/>
      <c r="L59" s="65"/>
    </row>
    <row r="60" spans="1:12" x14ac:dyDescent="0.2">
      <c r="J60" s="65"/>
      <c r="K60" s="65"/>
      <c r="L60" s="65"/>
    </row>
    <row r="61" spans="1:12" x14ac:dyDescent="0.2">
      <c r="J61" s="65"/>
      <c r="K61" s="65"/>
      <c r="L61" s="65"/>
    </row>
    <row r="62" spans="1:12" x14ac:dyDescent="0.2">
      <c r="J62" s="65"/>
      <c r="K62" s="65"/>
      <c r="L62" s="65"/>
    </row>
  </sheetData>
  <mergeCells count="33">
    <mergeCell ref="A9:D9"/>
    <mergeCell ref="B11:D11"/>
    <mergeCell ref="F11:H11"/>
    <mergeCell ref="F28:H28"/>
    <mergeCell ref="A26:D26"/>
    <mergeCell ref="B28:D28"/>
    <mergeCell ref="N11:P11"/>
    <mergeCell ref="G36:H36"/>
    <mergeCell ref="F33:H35"/>
    <mergeCell ref="N28:P28"/>
    <mergeCell ref="J43:K44"/>
    <mergeCell ref="J33:K35"/>
    <mergeCell ref="G41:H41"/>
    <mergeCell ref="G38:H38"/>
    <mergeCell ref="G39:H39"/>
    <mergeCell ref="G40:H40"/>
    <mergeCell ref="G37:H37"/>
    <mergeCell ref="F43:H44"/>
    <mergeCell ref="J11:L11"/>
    <mergeCell ref="J28:L28"/>
    <mergeCell ref="G47:H47"/>
    <mergeCell ref="G48:H48"/>
    <mergeCell ref="B35:D35"/>
    <mergeCell ref="B44:D44"/>
    <mergeCell ref="G45:H45"/>
    <mergeCell ref="G46:H46"/>
    <mergeCell ref="A50:F50"/>
    <mergeCell ref="G58:H58"/>
    <mergeCell ref="F54:H55"/>
    <mergeCell ref="J54:K55"/>
    <mergeCell ref="B55:D55"/>
    <mergeCell ref="G56:H56"/>
    <mergeCell ref="G57:H57"/>
  </mergeCells>
  <pageMargins left="0.25" right="0.25" top="0.75" bottom="0.75" header="0.3" footer="0.3"/>
  <pageSetup scale="73" fitToHeight="0" orientation="landscape" horizontalDpi="4294967293" verticalDpi="0" r:id="rId1"/>
  <rowBreaks count="1" manualBreakCount="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dimension ref="A1:R39"/>
  <sheetViews>
    <sheetView showGridLines="0" zoomScaleNormal="100" workbookViewId="0"/>
  </sheetViews>
  <sheetFormatPr defaultColWidth="8.85546875" defaultRowHeight="15" x14ac:dyDescent="0.25"/>
  <cols>
    <col min="1" max="1" width="45.28515625" style="57" customWidth="1"/>
    <col min="2" max="2" width="12.140625" style="57" customWidth="1"/>
    <col min="3" max="3" width="15.5703125" style="57" customWidth="1"/>
    <col min="4" max="4" width="14.42578125" style="57" bestFit="1" customWidth="1"/>
    <col min="5" max="5" width="14.42578125" style="192" customWidth="1"/>
    <col min="6" max="6" width="14" style="57" customWidth="1"/>
    <col min="7" max="7" width="15.42578125" style="57" customWidth="1"/>
    <col min="8" max="8" width="15.42578125" style="192" customWidth="1"/>
    <col min="9" max="9" width="13.28515625" style="57" customWidth="1"/>
    <col min="10" max="10" width="0.7109375" style="3" customWidth="1"/>
    <col min="11" max="11" width="14.42578125" style="57" customWidth="1"/>
    <col min="12" max="12" width="13.42578125" style="57" customWidth="1"/>
    <col min="13" max="13" width="0.7109375" style="3" customWidth="1"/>
    <col min="14" max="14" width="13.28515625" style="57" customWidth="1"/>
    <col min="15" max="15" width="14.140625" style="57" customWidth="1"/>
    <col min="16" max="16" width="0.7109375" style="3" customWidth="1"/>
    <col min="17" max="17" width="11.7109375" style="57" customWidth="1"/>
    <col min="18" max="18" width="17.28515625" style="57" customWidth="1"/>
    <col min="19" max="16384" width="8.85546875" style="57"/>
  </cols>
  <sheetData>
    <row r="1" spans="1:16" ht="21.6" customHeight="1" x14ac:dyDescent="0.25">
      <c r="A1" s="176" t="s">
        <v>90</v>
      </c>
      <c r="B1" s="178"/>
      <c r="C1" s="178"/>
      <c r="D1" s="178"/>
      <c r="E1" s="178"/>
      <c r="F1" s="178"/>
      <c r="G1" s="178"/>
      <c r="H1" s="178"/>
      <c r="I1" s="178"/>
      <c r="J1" s="197"/>
      <c r="K1" s="178"/>
      <c r="L1" s="178"/>
      <c r="M1" s="197"/>
      <c r="P1" s="197"/>
    </row>
    <row r="2" spans="1:16" ht="21" x14ac:dyDescent="0.35">
      <c r="A2" s="157" t="str">
        <f>'Pipeline - Solar Summary'!A2</f>
        <v>as of 11/30/2021</v>
      </c>
      <c r="B2" s="158"/>
      <c r="C2" s="158"/>
      <c r="D2" s="158"/>
      <c r="E2" s="158"/>
      <c r="F2" s="158"/>
      <c r="G2" s="158"/>
      <c r="H2" s="158"/>
      <c r="I2" s="158"/>
      <c r="K2" s="158"/>
      <c r="L2" s="158"/>
    </row>
    <row r="3" spans="1:16" ht="5.45" customHeight="1" x14ac:dyDescent="0.25"/>
    <row r="4" spans="1:16" ht="45" x14ac:dyDescent="0.25">
      <c r="A4" s="107" t="s">
        <v>64</v>
      </c>
      <c r="B4" s="108" t="s">
        <v>65</v>
      </c>
      <c r="C4" s="68" t="s">
        <v>59</v>
      </c>
      <c r="D4" s="69" t="s">
        <v>93</v>
      </c>
      <c r="E4" s="196" t="s">
        <v>94</v>
      </c>
      <c r="G4" s="192"/>
      <c r="H4" s="57"/>
    </row>
    <row r="5" spans="1:16" ht="28.9" customHeight="1" x14ac:dyDescent="0.25">
      <c r="A5" s="109" t="s">
        <v>66</v>
      </c>
      <c r="B5" s="108">
        <v>1</v>
      </c>
      <c r="C5" s="187">
        <v>8</v>
      </c>
      <c r="D5" s="187">
        <v>88576.56</v>
      </c>
      <c r="E5" s="110">
        <f>D5/D14</f>
        <v>5.4151603956932748E-2</v>
      </c>
      <c r="G5" s="192"/>
      <c r="H5" s="369"/>
      <c r="I5" s="369"/>
      <c r="J5" s="369"/>
      <c r="K5" s="369"/>
      <c r="M5" s="192"/>
      <c r="P5" s="192"/>
    </row>
    <row r="6" spans="1:16" ht="32.450000000000003" customHeight="1" x14ac:dyDescent="0.25">
      <c r="A6" s="109" t="s">
        <v>91</v>
      </c>
      <c r="B6" s="108">
        <v>1</v>
      </c>
      <c r="C6" s="180"/>
      <c r="D6" s="181"/>
      <c r="E6" s="110">
        <f>D6/D14</f>
        <v>0</v>
      </c>
      <c r="F6" s="27"/>
      <c r="G6" s="27"/>
      <c r="H6" s="27"/>
      <c r="I6" s="27"/>
    </row>
    <row r="7" spans="1:16" ht="29.45" customHeight="1" x14ac:dyDescent="0.25">
      <c r="A7" s="109" t="s">
        <v>67</v>
      </c>
      <c r="B7" s="108">
        <v>1</v>
      </c>
      <c r="C7" s="188">
        <v>2739</v>
      </c>
      <c r="D7" s="186">
        <v>1102367.8</v>
      </c>
      <c r="E7" s="110">
        <f>D7/D14</f>
        <v>0.67393658684052815</v>
      </c>
      <c r="G7" s="192"/>
      <c r="H7" s="57"/>
    </row>
    <row r="8" spans="1:16" ht="28.9" customHeight="1" x14ac:dyDescent="0.25">
      <c r="A8" s="109" t="s">
        <v>57</v>
      </c>
      <c r="B8" s="108">
        <v>0.85</v>
      </c>
      <c r="C8" s="188">
        <v>123</v>
      </c>
      <c r="D8" s="186">
        <v>186991.73</v>
      </c>
      <c r="E8" s="110">
        <f>D8/D14</f>
        <v>0.11431807812565424</v>
      </c>
      <c r="G8" s="192"/>
      <c r="H8" s="57"/>
    </row>
    <row r="9" spans="1:16" s="192" customFormat="1" ht="28.9" customHeight="1" x14ac:dyDescent="0.25">
      <c r="A9" s="109" t="s">
        <v>99</v>
      </c>
      <c r="B9" s="108">
        <v>0.6</v>
      </c>
      <c r="C9" s="188">
        <v>2</v>
      </c>
      <c r="D9" s="186">
        <v>18509.84</v>
      </c>
      <c r="E9" s="110">
        <f>D9/D14</f>
        <v>1.1316058390461224E-2</v>
      </c>
      <c r="J9" s="3"/>
      <c r="M9" s="3"/>
      <c r="P9" s="3"/>
    </row>
    <row r="10" spans="1:16" ht="28.9" customHeight="1" x14ac:dyDescent="0.25">
      <c r="A10" s="109" t="s">
        <v>92</v>
      </c>
      <c r="B10" s="108">
        <v>0.6</v>
      </c>
      <c r="C10" s="180"/>
      <c r="D10" s="181"/>
      <c r="E10" s="110">
        <f>D10/D14</f>
        <v>0</v>
      </c>
      <c r="G10" s="192"/>
      <c r="H10" s="57"/>
    </row>
    <row r="11" spans="1:16" ht="28.9" customHeight="1" x14ac:dyDescent="0.25">
      <c r="A11" s="109" t="s">
        <v>68</v>
      </c>
      <c r="B11" s="108">
        <v>0.6</v>
      </c>
      <c r="C11" s="188">
        <v>140</v>
      </c>
      <c r="D11" s="186">
        <v>2584.13</v>
      </c>
      <c r="E11" s="110">
        <f>D11/D14</f>
        <v>1.5798173278938426E-3</v>
      </c>
      <c r="G11" s="192"/>
      <c r="H11" s="57"/>
    </row>
    <row r="12" spans="1:16" ht="28.15" customHeight="1" x14ac:dyDescent="0.25">
      <c r="A12" s="109" t="s">
        <v>69</v>
      </c>
      <c r="B12" s="108">
        <v>0.6</v>
      </c>
      <c r="C12" s="188">
        <v>10448</v>
      </c>
      <c r="D12" s="186">
        <v>98905.09</v>
      </c>
      <c r="E12" s="110">
        <f>D12/D14</f>
        <v>6.0465988552781791E-2</v>
      </c>
      <c r="G12" s="192"/>
      <c r="H12" s="191"/>
    </row>
    <row r="13" spans="1:16" ht="30" customHeight="1" x14ac:dyDescent="0.25">
      <c r="A13" s="109" t="s">
        <v>70</v>
      </c>
      <c r="B13" s="108">
        <v>0.6</v>
      </c>
      <c r="C13" s="188">
        <v>73</v>
      </c>
      <c r="D13" s="186">
        <v>137779.28</v>
      </c>
      <c r="E13" s="110">
        <f>D13/D14</f>
        <v>8.4231866805747985E-2</v>
      </c>
      <c r="G13" s="192"/>
      <c r="H13" s="57"/>
      <c r="L13" s="115"/>
    </row>
    <row r="14" spans="1:16" x14ac:dyDescent="0.25">
      <c r="B14" s="111"/>
      <c r="C14" s="112">
        <f>SUM(C5:C13)</f>
        <v>13533</v>
      </c>
      <c r="D14" s="113">
        <f>SUM(D5:D13)</f>
        <v>1635714.4300000002</v>
      </c>
      <c r="E14" s="114">
        <f>SUM(E5:E13)</f>
        <v>1</v>
      </c>
      <c r="G14" s="192"/>
      <c r="H14" s="57"/>
      <c r="L14" s="115"/>
    </row>
    <row r="15" spans="1:16" ht="7.15" customHeight="1" x14ac:dyDescent="0.25">
      <c r="C15" s="194"/>
      <c r="D15" s="194"/>
      <c r="E15" s="194"/>
    </row>
    <row r="16" spans="1:16" s="192" customFormat="1" x14ac:dyDescent="0.25">
      <c r="C16" s="371"/>
      <c r="D16" s="372"/>
      <c r="E16" s="372"/>
      <c r="F16" s="372"/>
      <c r="G16" s="372"/>
      <c r="H16" s="372"/>
      <c r="I16" s="372"/>
      <c r="J16" s="372"/>
      <c r="K16" s="372"/>
    </row>
    <row r="17" spans="1:18" s="192" customFormat="1" ht="20.25" x14ac:dyDescent="0.25">
      <c r="A17" s="370" t="s">
        <v>110</v>
      </c>
      <c r="B17" s="370"/>
      <c r="C17" s="370"/>
      <c r="D17" s="370"/>
      <c r="E17" s="233"/>
      <c r="F17" s="199"/>
      <c r="G17" s="199"/>
      <c r="H17" s="199"/>
      <c r="I17" s="199"/>
      <c r="J17" s="119"/>
      <c r="K17" s="84"/>
      <c r="L17" s="84"/>
      <c r="M17" s="119"/>
      <c r="N17" s="84"/>
      <c r="P17" s="119"/>
      <c r="Q17" s="84"/>
    </row>
    <row r="18" spans="1:18" s="199" customFormat="1" ht="6" customHeight="1" x14ac:dyDescent="0.25">
      <c r="A18" s="66"/>
      <c r="C18" s="67"/>
      <c r="J18" s="119"/>
      <c r="M18" s="119"/>
      <c r="P18" s="119"/>
    </row>
    <row r="19" spans="1:18" s="192" customFormat="1" x14ac:dyDescent="0.25">
      <c r="A19" s="202" t="s">
        <v>106</v>
      </c>
      <c r="C19" s="239"/>
      <c r="D19" s="239"/>
      <c r="E19" s="239"/>
      <c r="F19" s="239"/>
      <c r="G19" s="239"/>
      <c r="H19" s="239"/>
      <c r="I19" s="239"/>
      <c r="J19" s="239"/>
      <c r="K19" s="239"/>
      <c r="L19" s="239"/>
      <c r="M19" s="239"/>
      <c r="N19" s="239"/>
      <c r="O19" s="239"/>
      <c r="P19" s="239"/>
      <c r="Q19" s="239"/>
      <c r="R19" s="239"/>
    </row>
    <row r="20" spans="1:18" s="192" customFormat="1" ht="13.9" customHeight="1" x14ac:dyDescent="0.25">
      <c r="A20" s="363" t="s">
        <v>111</v>
      </c>
      <c r="B20" s="366" t="s">
        <v>112</v>
      </c>
      <c r="C20" s="366"/>
      <c r="D20" s="367" t="s">
        <v>113</v>
      </c>
      <c r="E20" s="367"/>
      <c r="F20" s="368" t="s">
        <v>114</v>
      </c>
      <c r="G20" s="368"/>
      <c r="H20" s="359" t="s">
        <v>115</v>
      </c>
      <c r="I20" s="359"/>
      <c r="J20" s="234"/>
      <c r="K20" s="359" t="s">
        <v>2</v>
      </c>
      <c r="L20" s="359"/>
      <c r="M20" s="234"/>
      <c r="N20" s="359" t="s">
        <v>57</v>
      </c>
      <c r="O20" s="359"/>
      <c r="P20" s="234"/>
      <c r="Q20" s="360" t="s">
        <v>116</v>
      </c>
      <c r="R20" s="360"/>
    </row>
    <row r="21" spans="1:18" s="192" customFormat="1" x14ac:dyDescent="0.25">
      <c r="A21" s="364"/>
      <c r="B21" s="366"/>
      <c r="C21" s="366"/>
      <c r="D21" s="361" t="s">
        <v>117</v>
      </c>
      <c r="E21" s="361"/>
      <c r="F21" s="361" t="s">
        <v>118</v>
      </c>
      <c r="G21" s="361"/>
      <c r="H21" s="362" t="s">
        <v>119</v>
      </c>
      <c r="I21" s="362"/>
      <c r="J21" s="235"/>
      <c r="K21" s="362" t="s">
        <v>119</v>
      </c>
      <c r="L21" s="362"/>
      <c r="M21" s="235"/>
      <c r="N21" s="362" t="s">
        <v>119</v>
      </c>
      <c r="O21" s="362"/>
      <c r="P21" s="235"/>
      <c r="Q21" s="360"/>
      <c r="R21" s="360"/>
    </row>
    <row r="22" spans="1:18" s="192" customFormat="1" x14ac:dyDescent="0.25">
      <c r="A22" s="365"/>
      <c r="B22" s="205" t="s">
        <v>120</v>
      </c>
      <c r="C22" s="206" t="s">
        <v>121</v>
      </c>
      <c r="D22" s="207" t="s">
        <v>120</v>
      </c>
      <c r="E22" s="207" t="s">
        <v>121</v>
      </c>
      <c r="F22" s="208" t="s">
        <v>120</v>
      </c>
      <c r="G22" s="208" t="s">
        <v>121</v>
      </c>
      <c r="H22" s="205" t="s">
        <v>120</v>
      </c>
      <c r="I22" s="205" t="s">
        <v>121</v>
      </c>
      <c r="J22" s="236"/>
      <c r="K22" s="205" t="s">
        <v>120</v>
      </c>
      <c r="L22" s="205" t="s">
        <v>121</v>
      </c>
      <c r="M22" s="236"/>
      <c r="N22" s="205" t="s">
        <v>120</v>
      </c>
      <c r="O22" s="205" t="s">
        <v>121</v>
      </c>
      <c r="P22" s="236"/>
      <c r="Q22" s="209" t="s">
        <v>120</v>
      </c>
      <c r="R22" s="209" t="s">
        <v>122</v>
      </c>
    </row>
    <row r="23" spans="1:18" s="192" customFormat="1" x14ac:dyDescent="0.25">
      <c r="A23" s="210" t="s">
        <v>123</v>
      </c>
      <c r="B23" s="211"/>
      <c r="C23" s="84"/>
      <c r="D23" s="84"/>
      <c r="E23" s="84"/>
      <c r="F23" s="84"/>
      <c r="G23" s="84"/>
      <c r="H23" s="84"/>
      <c r="I23" s="84"/>
      <c r="J23" s="119"/>
      <c r="K23" s="84"/>
      <c r="L23" s="84"/>
      <c r="M23" s="119"/>
      <c r="N23" s="84"/>
      <c r="O23" s="84"/>
      <c r="P23" s="119"/>
      <c r="Q23" s="84"/>
      <c r="R23" s="84"/>
    </row>
    <row r="24" spans="1:18" s="192" customFormat="1" x14ac:dyDescent="0.25">
      <c r="A24" s="212" t="s">
        <v>9</v>
      </c>
      <c r="B24" s="240">
        <v>754</v>
      </c>
      <c r="C24" s="216">
        <v>6543.37</v>
      </c>
      <c r="D24" s="214">
        <v>0</v>
      </c>
      <c r="E24" s="213">
        <v>0</v>
      </c>
      <c r="F24" s="214">
        <v>0</v>
      </c>
      <c r="G24" s="213">
        <v>0</v>
      </c>
      <c r="H24" s="215">
        <f>SUM(D24+F24)</f>
        <v>0</v>
      </c>
      <c r="I24" s="216">
        <f>SUM(E24+G24)</f>
        <v>0</v>
      </c>
      <c r="J24" s="237"/>
      <c r="K24" s="240">
        <v>0</v>
      </c>
      <c r="L24" s="216">
        <v>0</v>
      </c>
      <c r="M24" s="237"/>
      <c r="N24" s="240">
        <v>0</v>
      </c>
      <c r="O24" s="216">
        <v>0</v>
      </c>
      <c r="P24" s="237"/>
      <c r="Q24" s="217">
        <f>SUM(B24+H24+K24+N24)</f>
        <v>754</v>
      </c>
      <c r="R24" s="218">
        <f>SUM(C24+I24+L24+O24)</f>
        <v>6543.37</v>
      </c>
    </row>
    <row r="25" spans="1:18" s="192" customFormat="1" ht="6" customHeight="1" x14ac:dyDescent="0.25">
      <c r="A25" s="219"/>
      <c r="B25" s="220"/>
      <c r="C25" s="221"/>
      <c r="D25" s="222"/>
      <c r="E25" s="222"/>
      <c r="F25" s="222"/>
      <c r="G25" s="221"/>
      <c r="H25" s="222"/>
      <c r="I25" s="221"/>
      <c r="J25" s="237"/>
      <c r="K25" s="222"/>
      <c r="L25" s="221"/>
      <c r="M25" s="237"/>
      <c r="N25" s="222"/>
      <c r="O25" s="221"/>
      <c r="P25" s="237"/>
      <c r="Q25" s="223"/>
      <c r="R25" s="84"/>
    </row>
    <row r="26" spans="1:18" s="192" customFormat="1" x14ac:dyDescent="0.25">
      <c r="A26" s="210" t="s">
        <v>124</v>
      </c>
      <c r="B26" s="220"/>
      <c r="C26" s="221"/>
      <c r="D26" s="222"/>
      <c r="E26" s="222"/>
      <c r="F26" s="222"/>
      <c r="G26" s="221"/>
      <c r="H26" s="222"/>
      <c r="I26" s="221"/>
      <c r="J26" s="237"/>
      <c r="K26" s="222"/>
      <c r="L26" s="221"/>
      <c r="M26" s="237"/>
      <c r="N26" s="222"/>
      <c r="O26" s="221"/>
      <c r="P26" s="237"/>
      <c r="Q26" s="223"/>
      <c r="R26" s="84"/>
    </row>
    <row r="27" spans="1:18" s="192" customFormat="1" x14ac:dyDescent="0.25">
      <c r="A27" s="224" t="s">
        <v>125</v>
      </c>
      <c r="B27" s="240">
        <v>0</v>
      </c>
      <c r="C27" s="216">
        <v>0</v>
      </c>
      <c r="D27" s="214">
        <v>0</v>
      </c>
      <c r="E27" s="213">
        <v>0</v>
      </c>
      <c r="F27" s="214">
        <v>0</v>
      </c>
      <c r="G27" s="213">
        <v>0</v>
      </c>
      <c r="H27" s="215">
        <f t="shared" ref="H27:H30" si="0">SUM(D27+F27)</f>
        <v>0</v>
      </c>
      <c r="I27" s="216">
        <f t="shared" ref="I27:I30" si="1">SUM(E27+G27)</f>
        <v>0</v>
      </c>
      <c r="J27" s="237"/>
      <c r="K27" s="240">
        <v>0</v>
      </c>
      <c r="L27" s="216">
        <v>0</v>
      </c>
      <c r="M27" s="237"/>
      <c r="N27" s="240">
        <v>0</v>
      </c>
      <c r="O27" s="216">
        <v>0</v>
      </c>
      <c r="P27" s="237"/>
      <c r="Q27" s="217">
        <f t="shared" ref="Q27:Q30" si="2">SUM(B27+H27+K27+N27)</f>
        <v>0</v>
      </c>
      <c r="R27" s="218">
        <f t="shared" ref="R27:R30" si="3">SUM(C27+I27+L27+O27)</f>
        <v>0</v>
      </c>
    </row>
    <row r="28" spans="1:18" s="192" customFormat="1" x14ac:dyDescent="0.25">
      <c r="A28" s="224" t="s">
        <v>126</v>
      </c>
      <c r="B28" s="240">
        <v>0</v>
      </c>
      <c r="C28" s="216">
        <v>0</v>
      </c>
      <c r="D28" s="214">
        <v>0</v>
      </c>
      <c r="E28" s="213">
        <v>0</v>
      </c>
      <c r="F28" s="214">
        <v>0</v>
      </c>
      <c r="G28" s="213">
        <v>0</v>
      </c>
      <c r="H28" s="215">
        <f t="shared" si="0"/>
        <v>0</v>
      </c>
      <c r="I28" s="216">
        <f t="shared" si="1"/>
        <v>0</v>
      </c>
      <c r="J28" s="237"/>
      <c r="K28" s="240">
        <v>0</v>
      </c>
      <c r="L28" s="216">
        <v>0</v>
      </c>
      <c r="M28" s="237"/>
      <c r="N28" s="240">
        <v>0</v>
      </c>
      <c r="O28" s="216">
        <v>0</v>
      </c>
      <c r="P28" s="237"/>
      <c r="Q28" s="217">
        <f t="shared" si="2"/>
        <v>0</v>
      </c>
      <c r="R28" s="218">
        <f t="shared" si="3"/>
        <v>0</v>
      </c>
    </row>
    <row r="29" spans="1:18" s="192" customFormat="1" x14ac:dyDescent="0.25">
      <c r="A29" s="225" t="s">
        <v>99</v>
      </c>
      <c r="B29" s="240">
        <v>0</v>
      </c>
      <c r="C29" s="216">
        <v>0</v>
      </c>
      <c r="D29" s="226">
        <v>0</v>
      </c>
      <c r="E29" s="213">
        <v>0</v>
      </c>
      <c r="F29" s="214">
        <v>0</v>
      </c>
      <c r="G29" s="213">
        <v>0</v>
      </c>
      <c r="H29" s="215">
        <f t="shared" si="0"/>
        <v>0</v>
      </c>
      <c r="I29" s="216">
        <f t="shared" si="1"/>
        <v>0</v>
      </c>
      <c r="J29" s="237"/>
      <c r="K29" s="240">
        <v>0</v>
      </c>
      <c r="L29" s="216">
        <v>0</v>
      </c>
      <c r="M29" s="237"/>
      <c r="N29" s="240">
        <v>0</v>
      </c>
      <c r="O29" s="216">
        <v>0</v>
      </c>
      <c r="P29" s="237"/>
      <c r="Q29" s="217">
        <f t="shared" si="2"/>
        <v>0</v>
      </c>
      <c r="R29" s="218">
        <f t="shared" si="3"/>
        <v>0</v>
      </c>
    </row>
    <row r="30" spans="1:18" s="192" customFormat="1" x14ac:dyDescent="0.25">
      <c r="A30" s="224" t="s">
        <v>127</v>
      </c>
      <c r="B30" s="240">
        <v>0</v>
      </c>
      <c r="C30" s="216">
        <v>0</v>
      </c>
      <c r="D30" s="214">
        <v>0</v>
      </c>
      <c r="E30" s="213">
        <v>0</v>
      </c>
      <c r="F30" s="214">
        <v>0</v>
      </c>
      <c r="G30" s="213">
        <v>0</v>
      </c>
      <c r="H30" s="215">
        <f t="shared" si="0"/>
        <v>0</v>
      </c>
      <c r="I30" s="216">
        <f t="shared" si="1"/>
        <v>0</v>
      </c>
      <c r="J30" s="237"/>
      <c r="K30" s="240">
        <v>0</v>
      </c>
      <c r="L30" s="216">
        <v>0</v>
      </c>
      <c r="M30" s="237"/>
      <c r="N30" s="240">
        <v>0</v>
      </c>
      <c r="O30" s="216">
        <v>0</v>
      </c>
      <c r="P30" s="237"/>
      <c r="Q30" s="217">
        <f t="shared" si="2"/>
        <v>0</v>
      </c>
      <c r="R30" s="218">
        <f t="shared" si="3"/>
        <v>0</v>
      </c>
    </row>
    <row r="31" spans="1:18" s="192" customFormat="1" ht="6" customHeight="1" x14ac:dyDescent="0.25">
      <c r="A31" s="219"/>
      <c r="B31" s="220"/>
      <c r="C31" s="221"/>
      <c r="D31" s="222"/>
      <c r="E31" s="222"/>
      <c r="F31" s="222"/>
      <c r="G31" s="221"/>
      <c r="H31" s="222"/>
      <c r="I31" s="221"/>
      <c r="J31" s="237"/>
      <c r="K31" s="222"/>
      <c r="L31" s="221"/>
      <c r="M31" s="237"/>
      <c r="N31" s="222"/>
      <c r="O31" s="221"/>
      <c r="P31" s="237"/>
      <c r="Q31" s="223"/>
      <c r="R31" s="84"/>
    </row>
    <row r="32" spans="1:18" s="192" customFormat="1" x14ac:dyDescent="0.25">
      <c r="A32" s="210" t="s">
        <v>57</v>
      </c>
      <c r="B32" s="220"/>
      <c r="C32" s="221"/>
      <c r="D32" s="222"/>
      <c r="E32" s="222"/>
      <c r="F32" s="222"/>
      <c r="G32" s="221"/>
      <c r="H32" s="222"/>
      <c r="I32" s="221"/>
      <c r="J32" s="237"/>
      <c r="K32" s="222"/>
      <c r="L32" s="221"/>
      <c r="M32" s="237"/>
      <c r="N32" s="222"/>
      <c r="O32" s="221"/>
      <c r="P32" s="237"/>
      <c r="Q32" s="223"/>
      <c r="R32" s="84"/>
    </row>
    <row r="33" spans="1:18" s="192" customFormat="1" x14ac:dyDescent="0.25">
      <c r="A33" s="224" t="s">
        <v>128</v>
      </c>
      <c r="B33" s="240">
        <v>0</v>
      </c>
      <c r="C33" s="216">
        <v>0</v>
      </c>
      <c r="D33" s="214">
        <v>0</v>
      </c>
      <c r="E33" s="213">
        <v>0</v>
      </c>
      <c r="F33" s="214">
        <v>0</v>
      </c>
      <c r="G33" s="213">
        <v>0</v>
      </c>
      <c r="H33" s="215">
        <f t="shared" ref="H33:H34" si="4">SUM(D33+F33)</f>
        <v>0</v>
      </c>
      <c r="I33" s="216">
        <f t="shared" ref="I33:I34" si="5">SUM(E33+G33)</f>
        <v>0</v>
      </c>
      <c r="J33" s="237"/>
      <c r="K33" s="240">
        <v>0</v>
      </c>
      <c r="L33" s="216">
        <v>0</v>
      </c>
      <c r="M33" s="237"/>
      <c r="N33" s="240">
        <v>0</v>
      </c>
      <c r="O33" s="216">
        <v>0</v>
      </c>
      <c r="P33" s="237"/>
      <c r="Q33" s="217">
        <f t="shared" ref="Q33:Q34" si="6">SUM(B33+H33+K33+N33)</f>
        <v>0</v>
      </c>
      <c r="R33" s="218">
        <f t="shared" ref="R33:R34" si="7">SUM(C33+I33+L33+O33)</f>
        <v>0</v>
      </c>
    </row>
    <row r="34" spans="1:18" s="192" customFormat="1" x14ac:dyDescent="0.25">
      <c r="A34" s="224" t="s">
        <v>129</v>
      </c>
      <c r="B34" s="240">
        <v>0</v>
      </c>
      <c r="C34" s="216">
        <v>0</v>
      </c>
      <c r="D34" s="214">
        <v>0</v>
      </c>
      <c r="E34" s="213">
        <v>0</v>
      </c>
      <c r="F34" s="214">
        <v>0</v>
      </c>
      <c r="G34" s="213">
        <v>0</v>
      </c>
      <c r="H34" s="215">
        <f t="shared" si="4"/>
        <v>0</v>
      </c>
      <c r="I34" s="216">
        <f t="shared" si="5"/>
        <v>0</v>
      </c>
      <c r="J34" s="237"/>
      <c r="K34" s="240">
        <v>0</v>
      </c>
      <c r="L34" s="216">
        <v>0</v>
      </c>
      <c r="M34" s="237"/>
      <c r="N34" s="240">
        <v>0</v>
      </c>
      <c r="O34" s="216">
        <v>0</v>
      </c>
      <c r="P34" s="237"/>
      <c r="Q34" s="217">
        <f t="shared" si="6"/>
        <v>0</v>
      </c>
      <c r="R34" s="218">
        <f t="shared" si="7"/>
        <v>0</v>
      </c>
    </row>
    <row r="35" spans="1:18" s="192" customFormat="1" ht="6" customHeight="1" x14ac:dyDescent="0.25">
      <c r="A35" s="219"/>
      <c r="B35" s="220"/>
      <c r="C35" s="221"/>
      <c r="D35" s="222"/>
      <c r="E35" s="222"/>
      <c r="F35" s="222"/>
      <c r="G35" s="221"/>
      <c r="H35" s="222"/>
      <c r="I35" s="221"/>
      <c r="J35" s="237"/>
      <c r="K35" s="222"/>
      <c r="L35" s="221"/>
      <c r="M35" s="237"/>
      <c r="N35" s="222"/>
      <c r="O35" s="221"/>
      <c r="P35" s="237"/>
      <c r="Q35" s="223"/>
      <c r="R35" s="84"/>
    </row>
    <row r="36" spans="1:18" s="192" customFormat="1" x14ac:dyDescent="0.25">
      <c r="A36" s="210" t="s">
        <v>2</v>
      </c>
      <c r="B36" s="220"/>
      <c r="C36" s="221"/>
      <c r="D36" s="222"/>
      <c r="E36" s="222"/>
      <c r="F36" s="222"/>
      <c r="G36" s="221"/>
      <c r="H36" s="222"/>
      <c r="I36" s="221"/>
      <c r="J36" s="237"/>
      <c r="K36" s="222"/>
      <c r="L36" s="221"/>
      <c r="M36" s="237"/>
      <c r="N36" s="222"/>
      <c r="O36" s="221"/>
      <c r="P36" s="237"/>
      <c r="Q36" s="223"/>
      <c r="R36" s="84"/>
    </row>
    <row r="37" spans="1:18" s="192" customFormat="1" x14ac:dyDescent="0.25">
      <c r="A37" s="224" t="s">
        <v>109</v>
      </c>
      <c r="B37" s="240">
        <v>0</v>
      </c>
      <c r="C37" s="216">
        <v>0</v>
      </c>
      <c r="D37" s="214">
        <v>0</v>
      </c>
      <c r="E37" s="213">
        <v>0</v>
      </c>
      <c r="F37" s="214">
        <v>0</v>
      </c>
      <c r="G37" s="213">
        <v>0</v>
      </c>
      <c r="H37" s="215">
        <f>SUM(D37+F37)</f>
        <v>0</v>
      </c>
      <c r="I37" s="216">
        <f t="shared" ref="I37" si="8">SUM(E37+G37)</f>
        <v>0</v>
      </c>
      <c r="J37" s="237"/>
      <c r="K37" s="240">
        <v>0</v>
      </c>
      <c r="L37" s="216">
        <v>0</v>
      </c>
      <c r="M37" s="237"/>
      <c r="N37" s="240">
        <v>0</v>
      </c>
      <c r="O37" s="216">
        <v>0</v>
      </c>
      <c r="P37" s="237"/>
      <c r="Q37" s="217">
        <f t="shared" ref="Q37" si="9">SUM(B37+H37+K37+N37)</f>
        <v>0</v>
      </c>
      <c r="R37" s="218">
        <f>SUM(C37+I37+L37+O37)</f>
        <v>0</v>
      </c>
    </row>
    <row r="38" spans="1:18" s="192" customFormat="1" ht="6" customHeight="1" x14ac:dyDescent="0.25">
      <c r="A38" s="219"/>
      <c r="B38" s="220"/>
      <c r="C38" s="221"/>
      <c r="D38" s="222"/>
      <c r="E38" s="222"/>
      <c r="F38" s="222"/>
      <c r="G38" s="221"/>
      <c r="H38" s="222"/>
      <c r="I38" s="221"/>
      <c r="J38" s="237"/>
      <c r="K38" s="222"/>
      <c r="L38" s="221"/>
      <c r="M38" s="237"/>
      <c r="N38" s="222"/>
      <c r="O38" s="221"/>
      <c r="P38" s="237"/>
      <c r="Q38" s="223"/>
      <c r="R38" s="84"/>
    </row>
    <row r="39" spans="1:18" s="192" customFormat="1" x14ac:dyDescent="0.25">
      <c r="A39" s="80" t="s">
        <v>27</v>
      </c>
      <c r="B39" s="227">
        <f t="shared" ref="B39:I39" si="10">SUM(B24+B27+B28+B29+B30+B33+B34+B37)</f>
        <v>754</v>
      </c>
      <c r="C39" s="228">
        <f t="shared" si="10"/>
        <v>6543.37</v>
      </c>
      <c r="D39" s="229">
        <f t="shared" si="10"/>
        <v>0</v>
      </c>
      <c r="E39" s="229"/>
      <c r="F39" s="229">
        <f t="shared" si="10"/>
        <v>0</v>
      </c>
      <c r="G39" s="230">
        <f t="shared" si="10"/>
        <v>0</v>
      </c>
      <c r="H39" s="227">
        <f t="shared" si="10"/>
        <v>0</v>
      </c>
      <c r="I39" s="228">
        <f t="shared" si="10"/>
        <v>0</v>
      </c>
      <c r="J39" s="238"/>
      <c r="K39" s="227">
        <f>SUM(K24+K27+K28+K29+K30+K33+K34+K37)</f>
        <v>0</v>
      </c>
      <c r="L39" s="228">
        <f>SUM(L24+L27+L28+L29+L30+L33+L34+L37)</f>
        <v>0</v>
      </c>
      <c r="M39" s="238"/>
      <c r="N39" s="227">
        <f>SUM(N24+N27+N28+N29+N30+N33+N34+N37)</f>
        <v>0</v>
      </c>
      <c r="O39" s="228">
        <f>SUM(O24+O27+O28+O29+O30+O33+O34+O37)</f>
        <v>0</v>
      </c>
      <c r="P39" s="238"/>
      <c r="Q39" s="231">
        <f>SUM(Q24+Q27+Q28+Q29+Q30+Q33+Q34+Q37)</f>
        <v>754</v>
      </c>
      <c r="R39" s="232">
        <f>SUM(R24+R27+R28+R29+R30+R33+R34+R37)</f>
        <v>6543.37</v>
      </c>
    </row>
  </sheetData>
  <mergeCells count="16">
    <mergeCell ref="A20:A22"/>
    <mergeCell ref="B20:C21"/>
    <mergeCell ref="D20:E20"/>
    <mergeCell ref="F20:G20"/>
    <mergeCell ref="H5:K5"/>
    <mergeCell ref="A17:D17"/>
    <mergeCell ref="C16:K16"/>
    <mergeCell ref="K20:L20"/>
    <mergeCell ref="N20:O20"/>
    <mergeCell ref="Q20:R21"/>
    <mergeCell ref="D21:E21"/>
    <mergeCell ref="F21:G21"/>
    <mergeCell ref="H21:I21"/>
    <mergeCell ref="K21:L21"/>
    <mergeCell ref="N21:O21"/>
    <mergeCell ref="H20:I2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1"/>
  <sheetViews>
    <sheetView showGridLines="0" workbookViewId="0">
      <selection sqref="A1:J1"/>
    </sheetView>
  </sheetViews>
  <sheetFormatPr defaultColWidth="9.140625" defaultRowHeight="15" x14ac:dyDescent="0.2"/>
  <cols>
    <col min="1" max="1" width="7" style="28" customWidth="1"/>
    <col min="2" max="2" width="9.140625" style="28"/>
    <col min="3" max="3" width="8.7109375" style="28" customWidth="1"/>
    <col min="4" max="4" width="8.28515625" style="28" bestFit="1" customWidth="1"/>
    <col min="5" max="5" width="19" style="28" customWidth="1"/>
    <col min="6" max="6" width="13" style="28" customWidth="1"/>
    <col min="7" max="7" width="1.28515625" style="152" customWidth="1"/>
    <col min="8" max="8" width="8" style="28" bestFit="1" customWidth="1"/>
    <col min="9" max="9" width="14.85546875" style="28" bestFit="1" customWidth="1"/>
    <col min="10" max="10" width="13" style="28" customWidth="1"/>
    <col min="11" max="11" width="1.28515625" style="152" customWidth="1"/>
    <col min="12" max="12" width="8" style="28" bestFit="1" customWidth="1"/>
    <col min="13" max="13" width="14.85546875" style="28" bestFit="1" customWidth="1"/>
    <col min="14" max="14" width="13" style="28" customWidth="1"/>
    <col min="15" max="15" width="1.28515625" style="152" customWidth="1"/>
    <col min="16" max="16" width="13.7109375" style="28" customWidth="1"/>
    <col min="17" max="17" width="16" style="28" customWidth="1"/>
    <col min="18" max="18" width="12.28515625" style="28" customWidth="1"/>
    <col min="19" max="16384" width="9.140625" style="28"/>
  </cols>
  <sheetData>
    <row r="1" spans="1:18" ht="18" x14ac:dyDescent="0.2">
      <c r="A1" s="373" t="s">
        <v>84</v>
      </c>
      <c r="B1" s="373"/>
      <c r="C1" s="373"/>
      <c r="D1" s="373"/>
      <c r="E1" s="373"/>
      <c r="F1" s="373"/>
      <c r="G1" s="373"/>
      <c r="H1" s="373"/>
      <c r="I1" s="373"/>
      <c r="J1" s="373"/>
      <c r="K1" s="203"/>
      <c r="L1" s="203"/>
      <c r="M1" s="203"/>
      <c r="N1" s="203"/>
      <c r="O1" s="137"/>
      <c r="P1" s="54"/>
      <c r="Q1" s="54"/>
      <c r="R1" s="136"/>
    </row>
    <row r="2" spans="1:18" ht="18" x14ac:dyDescent="0.2">
      <c r="A2" s="177" t="str">
        <f>'Pipeline - Solar Summary'!A2</f>
        <v>as of 11/30/2021</v>
      </c>
      <c r="B2" s="55"/>
      <c r="C2" s="55"/>
      <c r="D2" s="55"/>
      <c r="E2" s="55"/>
      <c r="F2" s="55"/>
      <c r="G2" s="138"/>
      <c r="H2" s="55"/>
      <c r="I2" s="55"/>
      <c r="J2" s="55"/>
      <c r="K2" s="138"/>
      <c r="L2" s="159"/>
      <c r="M2" s="159"/>
      <c r="N2" s="159"/>
      <c r="O2" s="138"/>
      <c r="P2" s="55"/>
      <c r="Q2" s="55"/>
      <c r="R2" s="55"/>
    </row>
    <row r="3" spans="1:18" ht="18" x14ac:dyDescent="0.2">
      <c r="A3" s="177"/>
      <c r="B3" s="159"/>
      <c r="C3" s="159"/>
      <c r="D3" s="159"/>
      <c r="E3" s="159"/>
      <c r="F3" s="159"/>
      <c r="G3" s="138"/>
      <c r="H3" s="159"/>
      <c r="I3" s="159"/>
      <c r="J3" s="159"/>
      <c r="K3" s="138"/>
      <c r="L3" s="159"/>
      <c r="M3" s="159"/>
      <c r="N3" s="159"/>
      <c r="O3" s="138"/>
      <c r="P3" s="159"/>
      <c r="Q3" s="159"/>
      <c r="R3" s="159"/>
    </row>
    <row r="4" spans="1:18" ht="15.75" x14ac:dyDescent="0.2">
      <c r="A4" s="139"/>
      <c r="B4" s="139"/>
      <c r="C4" s="139"/>
      <c r="D4" s="376" t="s">
        <v>72</v>
      </c>
      <c r="E4" s="376"/>
      <c r="F4" s="376"/>
      <c r="G4" s="166"/>
      <c r="H4" s="376" t="s">
        <v>71</v>
      </c>
      <c r="I4" s="376"/>
      <c r="J4" s="376"/>
      <c r="K4" s="166"/>
      <c r="L4" s="376" t="s">
        <v>106</v>
      </c>
      <c r="M4" s="376"/>
      <c r="N4" s="376"/>
      <c r="O4" s="166"/>
      <c r="P4" s="377" t="s">
        <v>130</v>
      </c>
      <c r="Q4" s="377"/>
      <c r="R4" s="377"/>
    </row>
    <row r="5" spans="1:18" s="162" customFormat="1" ht="6" customHeight="1" x14ac:dyDescent="0.2">
      <c r="A5" s="160"/>
      <c r="B5" s="160"/>
      <c r="C5" s="160"/>
      <c r="D5" s="161"/>
      <c r="E5" s="161"/>
      <c r="F5" s="161"/>
      <c r="G5" s="160"/>
      <c r="H5" s="161"/>
      <c r="I5" s="161"/>
      <c r="J5" s="161"/>
      <c r="K5" s="160"/>
      <c r="L5" s="161"/>
      <c r="M5" s="161"/>
      <c r="N5" s="161"/>
      <c r="O5" s="160"/>
      <c r="P5" s="161"/>
      <c r="Q5" s="161"/>
      <c r="R5" s="161"/>
    </row>
    <row r="6" spans="1:18" s="29" customFormat="1" x14ac:dyDescent="0.2">
      <c r="A6" s="140"/>
      <c r="B6" s="140"/>
      <c r="C6" s="140"/>
      <c r="D6" s="378" t="s">
        <v>30</v>
      </c>
      <c r="E6" s="378"/>
      <c r="F6" s="378"/>
      <c r="G6" s="378"/>
      <c r="H6" s="378"/>
      <c r="I6" s="378"/>
      <c r="J6" s="378"/>
      <c r="K6" s="378"/>
      <c r="L6" s="378"/>
      <c r="M6" s="378"/>
      <c r="N6" s="378"/>
      <c r="O6" s="378"/>
      <c r="P6" s="378"/>
      <c r="Q6" s="378"/>
      <c r="R6" s="378"/>
    </row>
    <row r="7" spans="1:18" s="29" customFormat="1" ht="45.6" customHeight="1" x14ac:dyDescent="0.25">
      <c r="A7" s="164" t="s">
        <v>31</v>
      </c>
      <c r="B7" s="165" t="s">
        <v>3</v>
      </c>
      <c r="C7" s="36"/>
      <c r="D7" s="163" t="s">
        <v>73</v>
      </c>
      <c r="E7" s="163" t="s">
        <v>80</v>
      </c>
      <c r="F7" s="163" t="s">
        <v>98</v>
      </c>
      <c r="G7" s="141"/>
      <c r="H7" s="163" t="s">
        <v>73</v>
      </c>
      <c r="I7" s="163" t="s">
        <v>97</v>
      </c>
      <c r="J7" s="163" t="s">
        <v>98</v>
      </c>
      <c r="K7" s="141"/>
      <c r="L7" s="163" t="s">
        <v>73</v>
      </c>
      <c r="M7" s="163" t="s">
        <v>97</v>
      </c>
      <c r="N7" s="163" t="s">
        <v>98</v>
      </c>
      <c r="O7" s="141"/>
      <c r="P7" s="163" t="s">
        <v>73</v>
      </c>
      <c r="Q7" s="163" t="s">
        <v>80</v>
      </c>
      <c r="R7" s="163" t="s">
        <v>98</v>
      </c>
    </row>
    <row r="8" spans="1:18" s="29" customFormat="1" ht="14.25" x14ac:dyDescent="0.2">
      <c r="A8" s="30" t="s">
        <v>10</v>
      </c>
      <c r="B8" s="31" t="s">
        <v>32</v>
      </c>
      <c r="C8" s="31"/>
      <c r="D8" s="32">
        <v>1</v>
      </c>
      <c r="E8" s="32">
        <v>40.119999999999997</v>
      </c>
      <c r="F8" s="73">
        <f>E8/$E$10</f>
        <v>0.62824929533354212</v>
      </c>
      <c r="G8" s="142"/>
      <c r="H8" s="32">
        <v>5345</v>
      </c>
      <c r="I8" s="32">
        <v>611018.66</v>
      </c>
      <c r="J8" s="73">
        <f>I8/$I$10</f>
        <v>0.44923015404800543</v>
      </c>
      <c r="K8" s="142"/>
      <c r="L8" s="32">
        <v>358</v>
      </c>
      <c r="M8" s="32">
        <v>3403.91</v>
      </c>
      <c r="N8" s="73">
        <f>M8/$I$10</f>
        <v>2.5026060802554638E-3</v>
      </c>
      <c r="O8" s="142"/>
      <c r="P8" s="32">
        <f>SUM(D8+H8+L8)</f>
        <v>5704</v>
      </c>
      <c r="Q8" s="32">
        <f>SUM(E8+I8+M8)</f>
        <v>614462.69000000006</v>
      </c>
      <c r="R8" s="73">
        <f>Q8/$Q$10</f>
        <v>0.4495783244346418</v>
      </c>
    </row>
    <row r="9" spans="1:18" s="29" customFormat="1" ht="14.25" x14ac:dyDescent="0.2">
      <c r="A9" s="143" t="s">
        <v>13</v>
      </c>
      <c r="B9" s="144" t="s">
        <v>33</v>
      </c>
      <c r="C9" s="144"/>
      <c r="D9" s="145">
        <v>3</v>
      </c>
      <c r="E9" s="145">
        <v>23.74</v>
      </c>
      <c r="F9" s="146">
        <f>E9/$E$10</f>
        <v>0.37175070466645788</v>
      </c>
      <c r="G9" s="142"/>
      <c r="H9" s="145">
        <v>8057</v>
      </c>
      <c r="I9" s="145">
        <v>749127.48</v>
      </c>
      <c r="J9" s="73">
        <f>I9/$I$10</f>
        <v>0.55076984595199452</v>
      </c>
      <c r="K9" s="142"/>
      <c r="L9" s="145">
        <v>396</v>
      </c>
      <c r="M9" s="145">
        <v>3139.46</v>
      </c>
      <c r="N9" s="73">
        <f>M9/$I$10</f>
        <v>2.3081784432369889E-3</v>
      </c>
      <c r="O9" s="142"/>
      <c r="P9" s="32">
        <f>SUM(D9+H9+L9)</f>
        <v>8456</v>
      </c>
      <c r="Q9" s="32">
        <f>SUM(E9+I9+M9)</f>
        <v>752290.67999999993</v>
      </c>
      <c r="R9" s="73">
        <f>Q9/$Q$10</f>
        <v>0.55042167556535815</v>
      </c>
    </row>
    <row r="10" spans="1:18" s="35" customFormat="1" x14ac:dyDescent="0.25">
      <c r="A10" s="374" t="s">
        <v>8</v>
      </c>
      <c r="B10" s="374"/>
      <c r="C10" s="374"/>
      <c r="D10" s="33">
        <f>SUM(D8:D9)</f>
        <v>4</v>
      </c>
      <c r="E10" s="33">
        <f>SUM(E8:E9)</f>
        <v>63.86</v>
      </c>
      <c r="F10" s="34">
        <f>SUM(F8:F9)</f>
        <v>1</v>
      </c>
      <c r="G10" s="147"/>
      <c r="H10" s="33">
        <f>SUM(H8:H9)</f>
        <v>13402</v>
      </c>
      <c r="I10" s="33">
        <f>SUM(I8:I9)</f>
        <v>1360146.1400000001</v>
      </c>
      <c r="J10" s="34">
        <f>SUM(J8:J9)</f>
        <v>1</v>
      </c>
      <c r="K10" s="147"/>
      <c r="L10" s="33">
        <f>SUM(L8:L9)</f>
        <v>754</v>
      </c>
      <c r="M10" s="33">
        <f>SUM(M8:M9)</f>
        <v>6543.37</v>
      </c>
      <c r="N10" s="34">
        <f>SUM(N8:N9)</f>
        <v>4.8107845234924528E-3</v>
      </c>
      <c r="O10" s="147"/>
      <c r="P10" s="153">
        <f>SUM(P8:P9)</f>
        <v>14160</v>
      </c>
      <c r="Q10" s="153">
        <f>SUM(Q8:Q9)</f>
        <v>1366753.37</v>
      </c>
      <c r="R10" s="154">
        <f>SUM(R8:R9)</f>
        <v>1</v>
      </c>
    </row>
    <row r="11" spans="1:18" s="29" customFormat="1" ht="2.4500000000000002" customHeight="1" x14ac:dyDescent="0.2">
      <c r="A11" s="142"/>
      <c r="B11" s="142"/>
      <c r="C11" s="142"/>
      <c r="D11" s="148"/>
      <c r="E11" s="149"/>
      <c r="F11" s="150"/>
      <c r="G11" s="142"/>
      <c r="H11" s="148"/>
      <c r="I11" s="149"/>
      <c r="J11" s="150"/>
      <c r="K11" s="142"/>
      <c r="L11" s="148"/>
      <c r="M11" s="149"/>
      <c r="N11" s="150"/>
      <c r="O11" s="142"/>
      <c r="P11" s="148"/>
      <c r="Q11" s="149"/>
      <c r="R11" s="150"/>
    </row>
    <row r="12" spans="1:18" s="29" customFormat="1" ht="20.45" customHeight="1" x14ac:dyDescent="0.2">
      <c r="G12" s="142"/>
      <c r="K12" s="142"/>
      <c r="O12" s="142"/>
    </row>
    <row r="13" spans="1:18" s="29" customFormat="1" x14ac:dyDescent="0.2">
      <c r="A13" s="140"/>
      <c r="B13" s="140"/>
      <c r="C13" s="140"/>
      <c r="D13" s="378" t="s">
        <v>34</v>
      </c>
      <c r="E13" s="378"/>
      <c r="F13" s="378"/>
      <c r="G13" s="378"/>
      <c r="H13" s="378"/>
      <c r="I13" s="378"/>
      <c r="J13" s="378"/>
      <c r="K13" s="378"/>
      <c r="L13" s="378"/>
      <c r="M13" s="378"/>
      <c r="N13" s="378"/>
      <c r="O13" s="378"/>
      <c r="P13" s="378"/>
      <c r="Q13" s="378"/>
      <c r="R13" s="378"/>
    </row>
    <row r="14" spans="1:18" s="29" customFormat="1" ht="45.6" customHeight="1" x14ac:dyDescent="0.25">
      <c r="A14" s="164" t="s">
        <v>31</v>
      </c>
      <c r="B14" s="165" t="s">
        <v>3</v>
      </c>
      <c r="C14" s="36"/>
      <c r="D14" s="163" t="s">
        <v>74</v>
      </c>
      <c r="E14" s="163" t="s">
        <v>80</v>
      </c>
      <c r="F14" s="163" t="s">
        <v>98</v>
      </c>
      <c r="G14" s="141"/>
      <c r="H14" s="163" t="s">
        <v>74</v>
      </c>
      <c r="I14" s="163" t="s">
        <v>80</v>
      </c>
      <c r="J14" s="163" t="s">
        <v>98</v>
      </c>
      <c r="K14" s="141"/>
      <c r="L14" s="163" t="s">
        <v>74</v>
      </c>
      <c r="M14" s="163" t="s">
        <v>80</v>
      </c>
      <c r="N14" s="163" t="s">
        <v>98</v>
      </c>
      <c r="O14" s="141"/>
      <c r="P14" s="163" t="s">
        <v>74</v>
      </c>
      <c r="Q14" s="163" t="s">
        <v>80</v>
      </c>
      <c r="R14" s="163" t="s">
        <v>98</v>
      </c>
    </row>
    <row r="15" spans="1:18" s="29" customFormat="1" ht="14.25" x14ac:dyDescent="0.2">
      <c r="A15" s="30" t="s">
        <v>10</v>
      </c>
      <c r="B15" s="31" t="s">
        <v>32</v>
      </c>
      <c r="C15" s="31"/>
      <c r="D15" s="32">
        <v>0</v>
      </c>
      <c r="E15" s="200">
        <v>0</v>
      </c>
      <c r="F15" s="73">
        <f>E15/E17</f>
        <v>0</v>
      </c>
      <c r="G15" s="142"/>
      <c r="H15" s="32">
        <v>3721</v>
      </c>
      <c r="I15" s="32">
        <v>36937.730000000003</v>
      </c>
      <c r="J15" s="73">
        <f>I15/$I$17</f>
        <v>0.38563086990474521</v>
      </c>
      <c r="K15" s="142"/>
      <c r="L15" s="32">
        <v>358</v>
      </c>
      <c r="M15" s="32">
        <v>3403.91</v>
      </c>
      <c r="N15" s="73">
        <f>M15/$I$17</f>
        <v>3.553690966871708E-2</v>
      </c>
      <c r="O15" s="142"/>
      <c r="P15" s="32">
        <f t="shared" ref="P15:P16" si="0">SUM(D15+H15+L15)</f>
        <v>4079</v>
      </c>
      <c r="Q15" s="32">
        <f t="shared" ref="Q15:Q16" si="1">SUM(E15+I15+M15)</f>
        <v>40341.64</v>
      </c>
      <c r="R15" s="73">
        <f>Q15/$Q$17</f>
        <v>0.394144890330272</v>
      </c>
    </row>
    <row r="16" spans="1:18" s="29" customFormat="1" ht="14.25" x14ac:dyDescent="0.2">
      <c r="A16" s="30" t="s">
        <v>13</v>
      </c>
      <c r="B16" s="31" t="s">
        <v>33</v>
      </c>
      <c r="C16" s="31"/>
      <c r="D16" s="32">
        <v>3</v>
      </c>
      <c r="E16" s="32">
        <v>23.74</v>
      </c>
      <c r="F16" s="73">
        <f>E16/E17</f>
        <v>1</v>
      </c>
      <c r="G16" s="142"/>
      <c r="H16" s="32">
        <v>6821</v>
      </c>
      <c r="I16" s="32">
        <v>58847.47</v>
      </c>
      <c r="J16" s="73">
        <f>I16/$I$17</f>
        <v>0.61436913009525473</v>
      </c>
      <c r="K16" s="142"/>
      <c r="L16" s="32">
        <v>396</v>
      </c>
      <c r="M16" s="32">
        <v>3139.46</v>
      </c>
      <c r="N16" s="73">
        <f>M16/$I$17</f>
        <v>3.2776044733424367E-2</v>
      </c>
      <c r="O16" s="142"/>
      <c r="P16" s="32">
        <f t="shared" si="0"/>
        <v>7220</v>
      </c>
      <c r="Q16" s="32">
        <f t="shared" si="1"/>
        <v>62010.67</v>
      </c>
      <c r="R16" s="73">
        <f>Q16/$Q$17</f>
        <v>0.605855109669728</v>
      </c>
    </row>
    <row r="17" spans="1:18" s="35" customFormat="1" x14ac:dyDescent="0.25">
      <c r="A17" s="374" t="s">
        <v>8</v>
      </c>
      <c r="B17" s="374"/>
      <c r="C17" s="374"/>
      <c r="D17" s="33">
        <f>SUM(D15:D16)</f>
        <v>3</v>
      </c>
      <c r="E17" s="33">
        <f>SUM(E15:E16)</f>
        <v>23.74</v>
      </c>
      <c r="F17" s="34">
        <f>SUM(F15:F16)</f>
        <v>1</v>
      </c>
      <c r="G17" s="147"/>
      <c r="H17" s="33">
        <f>SUM(H15:H16)</f>
        <v>10542</v>
      </c>
      <c r="I17" s="33">
        <f>SUM(I15:I16)</f>
        <v>95785.200000000012</v>
      </c>
      <c r="J17" s="34">
        <f>SUM(J15:J16)</f>
        <v>1</v>
      </c>
      <c r="K17" s="147"/>
      <c r="L17" s="33">
        <f>SUM(L15:L16)</f>
        <v>754</v>
      </c>
      <c r="M17" s="33">
        <f>SUM(M15:M16)</f>
        <v>6543.37</v>
      </c>
      <c r="N17" s="34">
        <f>SUM(N15:N16)</f>
        <v>6.831295440214144E-2</v>
      </c>
      <c r="O17" s="147"/>
      <c r="P17" s="153">
        <f>SUM(P15:P16)</f>
        <v>11299</v>
      </c>
      <c r="Q17" s="153">
        <f>SUM(Q15:Q16)</f>
        <v>102352.31</v>
      </c>
      <c r="R17" s="154">
        <f>SUM(R15:R16)</f>
        <v>1</v>
      </c>
    </row>
    <row r="18" spans="1:18" s="29" customFormat="1" ht="1.9" customHeight="1" x14ac:dyDescent="0.2">
      <c r="A18" s="142"/>
      <c r="B18" s="142"/>
      <c r="C18" s="142"/>
      <c r="D18" s="148"/>
      <c r="E18" s="149"/>
      <c r="F18" s="150"/>
      <c r="G18" s="142"/>
      <c r="H18" s="148"/>
      <c r="I18" s="149"/>
      <c r="J18" s="150"/>
      <c r="K18" s="142"/>
      <c r="L18" s="148"/>
      <c r="M18" s="149"/>
      <c r="N18" s="150"/>
      <c r="O18" s="142"/>
      <c r="P18" s="148"/>
      <c r="Q18" s="149"/>
      <c r="R18" s="150"/>
    </row>
    <row r="19" spans="1:18" s="142" customFormat="1" ht="8.4499999999999993" customHeight="1" x14ac:dyDescent="0.2">
      <c r="D19" s="151"/>
      <c r="E19" s="151"/>
      <c r="H19" s="151"/>
      <c r="I19" s="151"/>
      <c r="L19" s="151"/>
      <c r="M19" s="151"/>
      <c r="P19" s="151"/>
      <c r="Q19" s="151"/>
    </row>
    <row r="20" spans="1:18" ht="15" customHeight="1" x14ac:dyDescent="0.2">
      <c r="A20" s="375" t="s">
        <v>76</v>
      </c>
      <c r="B20" s="375"/>
      <c r="C20" s="375"/>
      <c r="D20" s="375"/>
      <c r="E20" s="375"/>
      <c r="F20" s="375"/>
      <c r="G20" s="375"/>
      <c r="H20" s="375"/>
      <c r="I20" s="375"/>
      <c r="J20" s="375"/>
      <c r="K20" s="375"/>
      <c r="L20" s="375"/>
      <c r="M20" s="375"/>
      <c r="N20" s="375"/>
      <c r="O20" s="375"/>
      <c r="P20" s="375"/>
      <c r="Q20" s="375"/>
      <c r="R20" s="375"/>
    </row>
    <row r="21" spans="1:18" x14ac:dyDescent="0.2">
      <c r="A21" s="375"/>
      <c r="B21" s="375"/>
      <c r="C21" s="375"/>
      <c r="D21" s="375"/>
      <c r="E21" s="375"/>
      <c r="F21" s="375"/>
      <c r="G21" s="375"/>
      <c r="H21" s="375"/>
      <c r="I21" s="375"/>
      <c r="J21" s="375"/>
      <c r="K21" s="375"/>
      <c r="L21" s="375"/>
      <c r="M21" s="375"/>
      <c r="N21" s="375"/>
      <c r="O21" s="375"/>
      <c r="P21" s="375"/>
      <c r="Q21" s="375"/>
      <c r="R21" s="375"/>
    </row>
  </sheetData>
  <mergeCells count="10">
    <mergeCell ref="A1:J1"/>
    <mergeCell ref="A17:C17"/>
    <mergeCell ref="A20:R21"/>
    <mergeCell ref="H4:J4"/>
    <mergeCell ref="P4:R4"/>
    <mergeCell ref="D13:R13"/>
    <mergeCell ref="D4:F4"/>
    <mergeCell ref="A10:C10"/>
    <mergeCell ref="D6:R6"/>
    <mergeCell ref="L4:N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M27"/>
  <sheetViews>
    <sheetView showGridLines="0" workbookViewId="0">
      <selection activeCell="C1" sqref="C1"/>
    </sheetView>
  </sheetViews>
  <sheetFormatPr defaultColWidth="8.85546875" defaultRowHeight="15" x14ac:dyDescent="0.25"/>
  <cols>
    <col min="1" max="2" width="2.140625" style="52" customWidth="1"/>
    <col min="3" max="3" width="1.7109375" style="52" customWidth="1"/>
    <col min="4" max="4" width="8.85546875" style="52"/>
    <col min="5" max="5" width="32.140625" style="52" customWidth="1"/>
    <col min="6" max="7" width="8.85546875" style="52"/>
    <col min="8" max="8" width="17.7109375" style="52" bestFit="1" customWidth="1"/>
    <col min="9" max="9" width="66.140625" style="52" customWidth="1"/>
    <col min="10" max="10" width="1.42578125" style="52" customWidth="1"/>
    <col min="11" max="16384" width="8.85546875" style="52"/>
  </cols>
  <sheetData>
    <row r="1" spans="3:13" ht="15.75" thickBot="1" x14ac:dyDescent="0.3"/>
    <row r="2" spans="3:13" x14ac:dyDescent="0.25">
      <c r="C2" s="6"/>
      <c r="D2" s="7"/>
      <c r="E2" s="7"/>
      <c r="F2" s="7"/>
      <c r="G2" s="7"/>
      <c r="H2" s="7"/>
      <c r="I2" s="7"/>
      <c r="J2" s="8"/>
    </row>
    <row r="3" spans="3:13" ht="18" x14ac:dyDescent="0.25">
      <c r="C3" s="9"/>
      <c r="D3" s="10" t="s">
        <v>131</v>
      </c>
      <c r="E3" s="11"/>
      <c r="F3" s="11"/>
      <c r="G3" s="11"/>
      <c r="H3" s="11"/>
      <c r="I3" s="11"/>
      <c r="J3" s="12"/>
    </row>
    <row r="4" spans="3:13" ht="15.75" x14ac:dyDescent="0.25">
      <c r="C4" s="13"/>
      <c r="D4" s="14"/>
      <c r="E4" s="14"/>
      <c r="F4" s="15"/>
      <c r="G4" s="14"/>
      <c r="H4" s="14"/>
      <c r="I4" s="14"/>
      <c r="J4" s="16"/>
    </row>
    <row r="5" spans="3:13" ht="15.75" x14ac:dyDescent="0.25">
      <c r="C5" s="13"/>
      <c r="D5" s="17" t="s">
        <v>22</v>
      </c>
      <c r="E5" s="18"/>
      <c r="F5" s="19"/>
      <c r="G5" s="20"/>
      <c r="H5" s="18"/>
      <c r="I5" s="18"/>
      <c r="J5" s="21"/>
      <c r="K5" s="22"/>
      <c r="L5" s="23"/>
      <c r="M5" s="23"/>
    </row>
    <row r="6" spans="3:13" ht="15.75" x14ac:dyDescent="0.25">
      <c r="C6" s="13"/>
      <c r="D6" s="17"/>
      <c r="E6" s="18"/>
      <c r="F6" s="19"/>
      <c r="G6" s="20"/>
      <c r="H6" s="18"/>
      <c r="I6" s="18"/>
      <c r="J6" s="16"/>
    </row>
    <row r="7" spans="3:13" x14ac:dyDescent="0.25">
      <c r="C7" s="13"/>
      <c r="D7" s="383" t="s">
        <v>14</v>
      </c>
      <c r="E7" s="383"/>
      <c r="F7" s="381" t="s">
        <v>23</v>
      </c>
      <c r="G7" s="381"/>
      <c r="H7" s="381"/>
      <c r="I7" s="381"/>
      <c r="J7" s="16"/>
    </row>
    <row r="8" spans="3:13" x14ac:dyDescent="0.25">
      <c r="C8" s="13"/>
      <c r="D8" s="383"/>
      <c r="E8" s="383"/>
      <c r="F8" s="381"/>
      <c r="G8" s="381"/>
      <c r="H8" s="381"/>
      <c r="I8" s="381"/>
      <c r="J8" s="24"/>
    </row>
    <row r="9" spans="3:13" s="175" customFormat="1" x14ac:dyDescent="0.25">
      <c r="C9" s="13"/>
      <c r="D9" s="383" t="s">
        <v>82</v>
      </c>
      <c r="E9" s="383"/>
      <c r="F9" s="381" t="s">
        <v>85</v>
      </c>
      <c r="G9" s="381"/>
      <c r="H9" s="381"/>
      <c r="I9" s="381"/>
      <c r="J9" s="24"/>
    </row>
    <row r="10" spans="3:13" s="175" customFormat="1" ht="34.15" customHeight="1" x14ac:dyDescent="0.25">
      <c r="C10" s="13"/>
      <c r="D10" s="383"/>
      <c r="E10" s="383"/>
      <c r="F10" s="381"/>
      <c r="G10" s="381"/>
      <c r="H10" s="381"/>
      <c r="I10" s="381"/>
      <c r="J10" s="24"/>
    </row>
    <row r="11" spans="3:13" ht="14.45" customHeight="1" x14ac:dyDescent="0.25">
      <c r="C11" s="13"/>
      <c r="D11" s="379" t="s">
        <v>12</v>
      </c>
      <c r="E11" s="379"/>
      <c r="F11" s="381" t="s">
        <v>24</v>
      </c>
      <c r="G11" s="381"/>
      <c r="H11" s="381"/>
      <c r="I11" s="381"/>
      <c r="J11" s="24"/>
    </row>
    <row r="12" spans="3:13" ht="14.45" customHeight="1" x14ac:dyDescent="0.25">
      <c r="C12" s="13"/>
      <c r="D12" s="379"/>
      <c r="E12" s="379"/>
      <c r="F12" s="381"/>
      <c r="G12" s="381"/>
      <c r="H12" s="381"/>
      <c r="I12" s="381"/>
      <c r="J12" s="16"/>
    </row>
    <row r="13" spans="3:13" ht="14.45" customHeight="1" x14ac:dyDescent="0.25">
      <c r="C13" s="13"/>
      <c r="D13" s="379" t="s">
        <v>47</v>
      </c>
      <c r="E13" s="379"/>
      <c r="F13" s="381" t="s">
        <v>86</v>
      </c>
      <c r="G13" s="381"/>
      <c r="H13" s="381"/>
      <c r="I13" s="381"/>
      <c r="J13" s="16"/>
    </row>
    <row r="14" spans="3:13" ht="14.45" customHeight="1" x14ac:dyDescent="0.25">
      <c r="C14" s="13"/>
      <c r="D14" s="379"/>
      <c r="E14" s="379"/>
      <c r="F14" s="381"/>
      <c r="G14" s="381"/>
      <c r="H14" s="381"/>
      <c r="I14" s="381"/>
      <c r="J14" s="16"/>
    </row>
    <row r="15" spans="3:13" x14ac:dyDescent="0.25">
      <c r="C15" s="13"/>
      <c r="D15" s="379" t="s">
        <v>49</v>
      </c>
      <c r="E15" s="379"/>
      <c r="F15" s="380" t="s">
        <v>25</v>
      </c>
      <c r="G15" s="380"/>
      <c r="H15" s="380"/>
      <c r="I15" s="380"/>
      <c r="J15" s="16"/>
    </row>
    <row r="16" spans="3:13" x14ac:dyDescent="0.25">
      <c r="C16" s="13"/>
      <c r="D16" s="379"/>
      <c r="E16" s="379"/>
      <c r="F16" s="380"/>
      <c r="G16" s="380"/>
      <c r="H16" s="380"/>
      <c r="I16" s="380"/>
      <c r="J16" s="16"/>
    </row>
    <row r="17" spans="3:10" x14ac:dyDescent="0.25">
      <c r="C17" s="13"/>
      <c r="D17" s="379" t="s">
        <v>50</v>
      </c>
      <c r="E17" s="379"/>
      <c r="F17" s="381" t="s">
        <v>52</v>
      </c>
      <c r="G17" s="381"/>
      <c r="H17" s="381"/>
      <c r="I17" s="381"/>
      <c r="J17" s="16"/>
    </row>
    <row r="18" spans="3:10" ht="19.149999999999999" customHeight="1" x14ac:dyDescent="0.25">
      <c r="C18" s="13"/>
      <c r="D18" s="379"/>
      <c r="E18" s="379"/>
      <c r="F18" s="381"/>
      <c r="G18" s="381"/>
      <c r="H18" s="381"/>
      <c r="I18" s="381"/>
      <c r="J18" s="16"/>
    </row>
    <row r="19" spans="3:10" ht="14.45" customHeight="1" x14ac:dyDescent="0.25">
      <c r="C19" s="13"/>
      <c r="D19" s="379" t="s">
        <v>51</v>
      </c>
      <c r="E19" s="379"/>
      <c r="F19" s="381" t="s">
        <v>87</v>
      </c>
      <c r="G19" s="381"/>
      <c r="H19" s="381"/>
      <c r="I19" s="381"/>
      <c r="J19" s="16"/>
    </row>
    <row r="20" spans="3:10" ht="19.899999999999999" customHeight="1" x14ac:dyDescent="0.25">
      <c r="C20" s="13"/>
      <c r="D20" s="379"/>
      <c r="E20" s="379"/>
      <c r="F20" s="381"/>
      <c r="G20" s="381"/>
      <c r="H20" s="381"/>
      <c r="I20" s="381"/>
      <c r="J20" s="16"/>
    </row>
    <row r="21" spans="3:10" ht="14.45" customHeight="1" x14ac:dyDescent="0.25">
      <c r="C21" s="13"/>
      <c r="D21" s="382" t="s">
        <v>56</v>
      </c>
      <c r="E21" s="382"/>
      <c r="F21" s="381" t="s">
        <v>75</v>
      </c>
      <c r="G21" s="381"/>
      <c r="H21" s="381"/>
      <c r="I21" s="381"/>
      <c r="J21" s="16"/>
    </row>
    <row r="22" spans="3:10" ht="21" customHeight="1" x14ac:dyDescent="0.25">
      <c r="C22" s="13"/>
      <c r="D22" s="382"/>
      <c r="E22" s="382"/>
      <c r="F22" s="381"/>
      <c r="G22" s="381"/>
      <c r="H22" s="381"/>
      <c r="I22" s="381"/>
      <c r="J22" s="16"/>
    </row>
    <row r="23" spans="3:10" s="175" customFormat="1" x14ac:dyDescent="0.25">
      <c r="C23" s="13"/>
      <c r="D23" s="379" t="s">
        <v>88</v>
      </c>
      <c r="E23" s="379"/>
      <c r="F23" s="381" t="s">
        <v>89</v>
      </c>
      <c r="G23" s="381"/>
      <c r="H23" s="381"/>
      <c r="I23" s="381"/>
      <c r="J23" s="16"/>
    </row>
    <row r="24" spans="3:10" s="175" customFormat="1" ht="18" customHeight="1" x14ac:dyDescent="0.25">
      <c r="C24" s="13"/>
      <c r="D24" s="379"/>
      <c r="E24" s="379"/>
      <c r="F24" s="381"/>
      <c r="G24" s="381"/>
      <c r="H24" s="381"/>
      <c r="I24" s="381"/>
      <c r="J24" s="16"/>
    </row>
    <row r="25" spans="3:10" x14ac:dyDescent="0.25">
      <c r="C25" s="13"/>
      <c r="D25" s="379" t="s">
        <v>16</v>
      </c>
      <c r="E25" s="379"/>
      <c r="F25" s="380" t="s">
        <v>25</v>
      </c>
      <c r="G25" s="380"/>
      <c r="H25" s="380"/>
      <c r="I25" s="380"/>
      <c r="J25" s="16"/>
    </row>
    <row r="26" spans="3:10" x14ac:dyDescent="0.25">
      <c r="C26" s="13"/>
      <c r="D26" s="379"/>
      <c r="E26" s="379"/>
      <c r="F26" s="380"/>
      <c r="G26" s="380"/>
      <c r="H26" s="380"/>
      <c r="I26" s="380"/>
      <c r="J26" s="16"/>
    </row>
    <row r="27" spans="3:10" ht="15.75" thickBot="1" x14ac:dyDescent="0.3">
      <c r="C27" s="25"/>
      <c r="D27" s="51"/>
      <c r="E27" s="51"/>
      <c r="F27" s="51"/>
      <c r="G27" s="51"/>
      <c r="H27" s="51"/>
      <c r="I27" s="51"/>
      <c r="J27" s="26"/>
    </row>
  </sheetData>
  <mergeCells count="20">
    <mergeCell ref="D11:E12"/>
    <mergeCell ref="F11:I12"/>
    <mergeCell ref="D15:E16"/>
    <mergeCell ref="F15:I16"/>
    <mergeCell ref="D7:E8"/>
    <mergeCell ref="F7:I8"/>
    <mergeCell ref="D9:E10"/>
    <mergeCell ref="F9:I10"/>
    <mergeCell ref="D25:E26"/>
    <mergeCell ref="F25:I26"/>
    <mergeCell ref="D17:E18"/>
    <mergeCell ref="F17:I18"/>
    <mergeCell ref="D13:E14"/>
    <mergeCell ref="F13:I14"/>
    <mergeCell ref="D19:E20"/>
    <mergeCell ref="F19:I20"/>
    <mergeCell ref="D21:E22"/>
    <mergeCell ref="F21:I22"/>
    <mergeCell ref="D23:E24"/>
    <mergeCell ref="F23:I24"/>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2.xml><?xml version="1.0" encoding="utf-8"?>
<ds:datastoreItem xmlns:ds="http://schemas.openxmlformats.org/officeDocument/2006/customXml" ds:itemID="{3CCDFD3E-71BA-4A0F-8D0C-5E25BDDE4E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ab5b6c4f-5201-4d55-98c6-21c366652d49"/>
    <ds:schemaRef ds:uri="http://www.w3.org/XML/1998/namespace"/>
    <ds:schemaRef ds:uri="http://purl.org/dc/dcmitype/"/>
  </ds:schemaRefs>
</ds:datastoreItem>
</file>

<file path=customXml/itemProps3.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VanBlarcom, Tammy</cp:lastModifiedBy>
  <cp:lastPrinted>2020-06-15T15:17:38Z</cp:lastPrinted>
  <dcterms:created xsi:type="dcterms:W3CDTF">2016-07-21T12:43:30Z</dcterms:created>
  <dcterms:modified xsi:type="dcterms:W3CDTF">2021-12-20T18:23:14Z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