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2 Monthly\(1) January 2022\To be Posted on Website\"/>
    </mc:Choice>
  </mc:AlternateContent>
  <xr:revisionPtr revIDLastSave="0" documentId="8_{F737476E-DBF0-4883-B451-86F5FE3789F1}" xr6:coauthVersionLast="47" xr6:coauthVersionMax="47" xr10:uidLastSave="{00000000-0000-0000-0000-000000000000}"/>
  <bookViews>
    <workbookView xWindow="-23148" yWindow="-2760"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Type'!$A$1:$P$49</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2" l="1"/>
  <c r="F40" i="12"/>
  <c r="E40" i="12"/>
  <c r="D40" i="12"/>
  <c r="O40" i="12"/>
  <c r="N40" i="12"/>
  <c r="L40" i="12"/>
  <c r="K40" i="12"/>
  <c r="C40" i="12"/>
  <c r="B40" i="12"/>
  <c r="I27" i="12"/>
  <c r="R27" i="12" s="1"/>
  <c r="H27" i="12"/>
  <c r="Q27" i="12" s="1"/>
  <c r="D14" i="12"/>
  <c r="C14" i="12"/>
  <c r="Q16" i="8"/>
  <c r="Q15" i="8"/>
  <c r="Q9" i="8"/>
  <c r="Q8" i="8"/>
  <c r="P16" i="8"/>
  <c r="P15" i="8"/>
  <c r="P9" i="8"/>
  <c r="P8" i="8"/>
  <c r="M17" i="8"/>
  <c r="L17" i="8"/>
  <c r="M10" i="8"/>
  <c r="L10" i="8"/>
  <c r="I38" i="12"/>
  <c r="R38" i="12" s="1"/>
  <c r="I35" i="12"/>
  <c r="R35" i="12" s="1"/>
  <c r="I34" i="12"/>
  <c r="R34" i="12" s="1"/>
  <c r="I31" i="12"/>
  <c r="R31" i="12" s="1"/>
  <c r="I30" i="12"/>
  <c r="R30" i="12" s="1"/>
  <c r="I29" i="12"/>
  <c r="R29" i="12" s="1"/>
  <c r="I28" i="12"/>
  <c r="R28" i="12" s="1"/>
  <c r="I24" i="12"/>
  <c r="R24" i="12" s="1"/>
  <c r="H38" i="12"/>
  <c r="Q38" i="12" s="1"/>
  <c r="H35" i="12"/>
  <c r="Q35" i="12" s="1"/>
  <c r="H34" i="12"/>
  <c r="Q34" i="12" s="1"/>
  <c r="H31" i="12"/>
  <c r="Q31" i="12" s="1"/>
  <c r="H30" i="12"/>
  <c r="Q30" i="12" s="1"/>
  <c r="H29" i="12"/>
  <c r="Q29" i="12" s="1"/>
  <c r="H28" i="12"/>
  <c r="Q28" i="12" s="1"/>
  <c r="H24" i="12"/>
  <c r="Q24" i="12" s="1"/>
  <c r="F54" i="13"/>
  <c r="F44" i="13"/>
  <c r="G58" i="13"/>
  <c r="F58" i="13"/>
  <c r="C58" i="13"/>
  <c r="B58" i="13"/>
  <c r="K57" i="13"/>
  <c r="K58" i="13" s="1"/>
  <c r="J57" i="13"/>
  <c r="J58" i="13" s="1"/>
  <c r="R40" i="12" l="1"/>
  <c r="Q40" i="12"/>
  <c r="H40" i="12"/>
  <c r="I40" i="12"/>
  <c r="O30" i="13"/>
  <c r="N30" i="13"/>
  <c r="O23" i="13"/>
  <c r="O22" i="13"/>
  <c r="O21" i="13"/>
  <c r="O20" i="13"/>
  <c r="O19" i="13"/>
  <c r="O18" i="13"/>
  <c r="O17" i="13"/>
  <c r="O16" i="13"/>
  <c r="O15" i="13"/>
  <c r="O14" i="13"/>
  <c r="O13" i="13"/>
  <c r="N23" i="13"/>
  <c r="N22" i="13"/>
  <c r="N21" i="13"/>
  <c r="N20" i="13"/>
  <c r="N19" i="13"/>
  <c r="N18" i="13"/>
  <c r="N17" i="13"/>
  <c r="N16" i="13"/>
  <c r="N15" i="13"/>
  <c r="N14" i="13"/>
  <c r="N13" i="13"/>
  <c r="K31" i="13"/>
  <c r="J31" i="13"/>
  <c r="K24" i="13"/>
  <c r="J24" i="13"/>
  <c r="Z24" i="1"/>
  <c r="C6" i="13" s="1"/>
  <c r="Y24" i="1"/>
  <c r="B6" i="13" s="1"/>
  <c r="Z20" i="1"/>
  <c r="C5" i="13" s="1"/>
  <c r="Y20" i="1"/>
  <c r="B5" i="13" s="1"/>
  <c r="Z13" i="1"/>
  <c r="Y13" i="1"/>
  <c r="Z10" i="1"/>
  <c r="Y10" i="1"/>
  <c r="Z7" i="1"/>
  <c r="Y7" i="1"/>
  <c r="Z5" i="1"/>
  <c r="Y5" i="1"/>
  <c r="V16" i="1"/>
  <c r="V28" i="1" s="1"/>
  <c r="U16" i="1"/>
  <c r="U28" i="1" s="1"/>
  <c r="R16" i="1"/>
  <c r="Q16" i="1"/>
  <c r="Q28" i="1" s="1"/>
  <c r="R28" i="1" l="1"/>
  <c r="O31" i="13" l="1"/>
  <c r="N31" i="13"/>
  <c r="C31" i="13"/>
  <c r="B31" i="13"/>
  <c r="P30" i="13" l="1"/>
  <c r="G31" i="13"/>
  <c r="F31" i="13"/>
  <c r="L30" i="13" l="1"/>
  <c r="L31" i="13" s="1"/>
  <c r="P31" i="13"/>
  <c r="D31" i="13"/>
  <c r="H30" i="13"/>
  <c r="H31" i="13" l="1"/>
  <c r="N16" i="1"/>
  <c r="N28" i="1" s="1"/>
  <c r="M16" i="1"/>
  <c r="M28" i="1" s="1"/>
  <c r="G24" i="13" l="1"/>
  <c r="L20" i="13" l="1"/>
  <c r="L16" i="13"/>
  <c r="L22" i="13"/>
  <c r="L14" i="13"/>
  <c r="L21" i="13"/>
  <c r="L13" i="13"/>
  <c r="L23" i="13"/>
  <c r="L19" i="13"/>
  <c r="L15" i="13"/>
  <c r="L18" i="13"/>
  <c r="L17" i="13"/>
  <c r="H21" i="13"/>
  <c r="H19" i="13"/>
  <c r="H13" i="13"/>
  <c r="H22" i="13"/>
  <c r="H16" i="13"/>
  <c r="H18" i="13"/>
  <c r="H23" i="13"/>
  <c r="H20" i="13"/>
  <c r="H15" i="13"/>
  <c r="H14" i="13"/>
  <c r="H17" i="13"/>
  <c r="A2" i="12"/>
  <c r="L24" i="13" l="1"/>
  <c r="A2" i="8"/>
  <c r="I17" i="8"/>
  <c r="H17" i="8"/>
  <c r="E17" i="8"/>
  <c r="F16" i="8" s="1"/>
  <c r="D17" i="8"/>
  <c r="I10" i="8"/>
  <c r="H10" i="8"/>
  <c r="E10" i="8"/>
  <c r="D10" i="8"/>
  <c r="F33" i="13"/>
  <c r="K48" i="13"/>
  <c r="K47" i="13"/>
  <c r="J48" i="13"/>
  <c r="J47" i="13"/>
  <c r="A2" i="13"/>
  <c r="G49" i="13"/>
  <c r="F49" i="13"/>
  <c r="C49" i="13"/>
  <c r="D48" i="13" s="1"/>
  <c r="B49" i="13"/>
  <c r="G41" i="13"/>
  <c r="F41" i="13"/>
  <c r="C41" i="13"/>
  <c r="D58" i="13" s="1"/>
  <c r="B41" i="13"/>
  <c r="K40" i="13"/>
  <c r="J40" i="13"/>
  <c r="K39" i="13"/>
  <c r="J39" i="13"/>
  <c r="K38" i="13"/>
  <c r="J38" i="13"/>
  <c r="K37" i="13"/>
  <c r="J37" i="13"/>
  <c r="F24" i="13"/>
  <c r="C24" i="13"/>
  <c r="B24" i="13"/>
  <c r="N9" i="8" l="1"/>
  <c r="N8" i="8"/>
  <c r="N10" i="8" s="1"/>
  <c r="N16" i="8"/>
  <c r="N15" i="8"/>
  <c r="E6" i="12"/>
  <c r="J8" i="8"/>
  <c r="J9" i="8"/>
  <c r="J16" i="8"/>
  <c r="J15" i="8"/>
  <c r="E7" i="12"/>
  <c r="E8" i="12"/>
  <c r="E5" i="12"/>
  <c r="E10" i="12"/>
  <c r="E13" i="12"/>
  <c r="E11" i="12"/>
  <c r="E9" i="12"/>
  <c r="E12" i="12"/>
  <c r="K49" i="13"/>
  <c r="Q17" i="8"/>
  <c r="R15" i="8" s="1"/>
  <c r="P10" i="8"/>
  <c r="F9" i="8"/>
  <c r="Z16" i="1"/>
  <c r="C4" i="13" s="1"/>
  <c r="Y16" i="1"/>
  <c r="P17" i="8"/>
  <c r="Q10" i="8"/>
  <c r="R8" i="8" s="1"/>
  <c r="F8" i="8"/>
  <c r="F15" i="8"/>
  <c r="F17" i="8" s="1"/>
  <c r="J49" i="13"/>
  <c r="N24" i="13"/>
  <c r="K41" i="13"/>
  <c r="J41" i="13"/>
  <c r="O24" i="13"/>
  <c r="P19" i="13" s="1"/>
  <c r="E14" i="12" l="1"/>
  <c r="N17" i="8"/>
  <c r="B4" i="13"/>
  <c r="B7" i="13" s="1"/>
  <c r="P13" i="13"/>
  <c r="P21" i="13"/>
  <c r="J17" i="8"/>
  <c r="R9" i="8"/>
  <c r="R10" i="8" s="1"/>
  <c r="P20" i="13"/>
  <c r="P22" i="13"/>
  <c r="R16" i="8"/>
  <c r="R17" i="8" s="1"/>
  <c r="P15" i="13"/>
  <c r="P14" i="13"/>
  <c r="P17" i="13"/>
  <c r="P16" i="13"/>
  <c r="P18" i="13"/>
  <c r="P23" i="13"/>
  <c r="C7" i="13"/>
  <c r="D4" i="13" s="1"/>
  <c r="F10" i="8"/>
  <c r="Z28" i="1"/>
  <c r="D49" i="13"/>
  <c r="J10" i="8"/>
  <c r="Y28" i="1"/>
  <c r="H24" i="13"/>
  <c r="D41" i="13"/>
  <c r="D24" i="13"/>
  <c r="P24" i="13" l="1"/>
  <c r="D5" i="13"/>
  <c r="AA24" i="1"/>
  <c r="AA20" i="1"/>
  <c r="D6" i="13"/>
  <c r="AA16" i="1"/>
  <c r="D7" i="13" l="1"/>
  <c r="J16" i="1"/>
  <c r="I16" i="1"/>
  <c r="I28" i="1" s="1"/>
  <c r="J28" i="1" l="1"/>
  <c r="K16" i="1" l="1"/>
  <c r="S10" i="1"/>
  <c r="S7" i="1"/>
  <c r="S20" i="1"/>
  <c r="S24" i="1"/>
  <c r="S5" i="1"/>
  <c r="S13" i="1"/>
  <c r="S16" i="1"/>
  <c r="K5" i="1"/>
  <c r="AA13" i="1"/>
  <c r="K13" i="1"/>
  <c r="AA10" i="1"/>
  <c r="K24" i="1"/>
  <c r="K10" i="1"/>
  <c r="AA7" i="1"/>
  <c r="K20" i="1"/>
  <c r="K7" i="1"/>
  <c r="AA5" i="1"/>
  <c r="S28" i="1" l="1"/>
  <c r="K28" i="1"/>
  <c r="AA28" i="1"/>
  <c r="C16" i="1" l="1"/>
  <c r="C28" i="1" s="1"/>
  <c r="F16" i="1" l="1"/>
  <c r="F28" i="1" s="1"/>
  <c r="E16" i="1"/>
  <c r="E28" i="1" s="1"/>
  <c r="B16" i="1" l="1"/>
  <c r="B28" i="1" s="1"/>
</calcChain>
</file>

<file path=xl/sharedStrings.xml><?xml version="1.0" encoding="utf-8"?>
<sst xmlns="http://schemas.openxmlformats.org/spreadsheetml/2006/main" count="332" uniqueCount="145">
  <si>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</si>
  <si>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</si>
  <si>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</si>
  <si>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</si>
  <si>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</si>
  <si>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</si>
  <si>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</si>
  <si>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</si>
  <si>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</si>
  <si>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</si>
  <si>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</si>
  <si>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</si>
  <si>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</si>
  <si>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</si>
  <si>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</si>
  <si>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</si>
  <si>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</si>
  <si>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</si>
  <si>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</si>
  <si>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</si>
  <si>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</si>
  <si>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</si>
  <si>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</si>
  <si>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</si>
  <si>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</si>
  <si>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</si>
  <si>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</si>
  <si>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</si>
  <si>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</si>
  <si>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</si>
  <si>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</si>
  <si>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</si>
  <si>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</si>
  <si>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</si>
  <si>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</si>
  <si>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</si>
  <si>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</si>
  <si>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</si>
  <si>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</si>
  <si>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</si>
  <si>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</si>
  <si>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</si>
  <si>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</si>
  <si>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</si>
  <si>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</si>
  <si>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</si>
  <si>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</si>
  <si>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</si>
  <si>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</si>
  <si>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</si>
  <si>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</si>
  <si>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</si>
  <si>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</si>
  <si>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</si>
  <si>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</si>
  <si>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</si>
  <si>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</si>
  <si>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</si>
  <si>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</si>
  <si>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</si>
  <si>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</si>
  <si>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</si>
  <si>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</si>
  <si>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</si>
  <si>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</si>
  <si>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</si>
  <si>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</si>
  <si>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</si>
  <si>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</si>
  <si>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</si>
  <si>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</si>
  <si>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</si>
  <si>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</si>
  <si>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</si>
  <si>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</si>
  <si>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</si>
  <si>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</si>
  <si>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</si>
  <si>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</si>
  <si>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</si>
  <si>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</si>
  <si>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</si>
  <si>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</si>
  <si>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</si>
  <si>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</si>
  <si>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</si>
  <si>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</si>
  <si>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</si>
  <si>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</si>
  <si>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</si>
  <si>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</si>
  <si>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</si>
  <si>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</si>
  <si>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</si>
  <si>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</si>
  <si>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</si>
  <si>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</si>
  <si>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</si>
  <si>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</si>
  <si>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</si>
  <si>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</si>
  <si>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</si>
  <si>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</si>
  <si>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SRP, TI &amp; ADI Solar Project Pipeline by Interconnection Type </t>
  </si>
  <si>
    <t xml:space="preserve">ADI Solar Project Pipeline by Interconnection Type </t>
  </si>
  <si>
    <t>Total BTM, Grid &amp;                     Community Solar                (SRP, TI &amp; ADI)</t>
  </si>
  <si>
    <t>ADI Program</t>
  </si>
  <si>
    <t>SRP, TI &amp; ADI Program</t>
  </si>
  <si>
    <t>New Jersey Solar Project Pipeline (SRP, TI &amp; ADI) by Interconnection Type</t>
  </si>
  <si>
    <t>Interim Subsection t</t>
  </si>
  <si>
    <t>ADI Project Installations by Market Segment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</si>
  <si>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</si>
  <si>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</si>
  <si>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</si>
  <si>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</si>
  <si>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</si>
  <si>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</si>
  <si>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</si>
  <si>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</si>
  <si>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</si>
  <si>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</si>
  <si>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</si>
  <si>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</si>
  <si>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</si>
  <si>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</si>
  <si>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</si>
  <si>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</si>
  <si>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</si>
  <si>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</si>
  <si>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</si>
  <si>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t>SRP, TI &amp; ADI Programs</t>
  </si>
  <si>
    <t>SRP, TI &amp; ADI Registration Program Status Definitions</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</si>
  <si>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</si>
  <si>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Subsection</t>
  </si>
  <si>
    <t xml:space="preserve"> Pipeline Capacity (kW) </t>
  </si>
  <si>
    <t>t</t>
  </si>
  <si>
    <t>Application Number</t>
  </si>
  <si>
    <t>Rooftop</t>
  </si>
  <si>
    <t>as of 01/31/2022</t>
  </si>
  <si>
    <t xml:space="preserve">Previously Reported in SRP through 12/31/2021                                    </t>
  </si>
  <si>
    <t xml:space="preserve">Previously Reported in TI through 12/31/21                                    </t>
  </si>
  <si>
    <t xml:space="preserve">Previously Reported in ADI through 12/31/21                                    </t>
  </si>
  <si>
    <t>NJSTRE1548180628</t>
  </si>
  <si>
    <r>
      <t>TI Note</t>
    </r>
    <r>
      <rPr>
        <sz val="12"/>
        <rFont val="Calibri"/>
        <family val="2"/>
        <scheme val="minor"/>
      </rPr>
      <t>: A subsection t project was accepted in January and added to the January pipeline report:</t>
    </r>
  </si>
  <si>
    <r>
      <t>SRP Note</t>
    </r>
    <r>
      <rPr>
        <sz val="12"/>
        <rFont val="Calibri"/>
        <family val="2"/>
        <scheme val="minor"/>
      </rPr>
      <t>: The 3 subsection t registrations previously in the December pipeline report have been cancelled.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</si>
</sst>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0.0%"/>
    <numFmt numFmtId="167" formatCode="00000"/>
    <numFmt numFmtId="168" formatCode="mm/dd/yy;@"/>
    <numFmt numFmtId="169" formatCode="[$-409]mmm\-yy;@"/>
  </numFmts>
  <fonts count="59"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b/>
      <sz val="12"/>
      <name val="Calibri"/>
      <family val="2"/>
      <scheme val="minor"/>
    </font>
    <font>
      <sz val="12"/>
      <name val="Calibri"/>
      <family val="2"/>
      <scheme val="minor"/>
    </font>
    <font>
      <i/>
      <sz val="12"/>
      <name val="Calibri"/>
      <family val="2"/>
      <scheme val="minor"/>
    </font>
    <font>
      <i/>
      <sz val="12"/>
      <color theme="2" tint="-0.499984740745262"/>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83">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7" fillId="0" borderId="0" xfId="3" applyFont="1" applyFill="1" applyBorder="1" applyAlignment="1">
      <alignment vertical="center"/>
    </xf>
    <xf numFmtId="3" fontId="50" fillId="5" borderId="3" xfId="0" applyNumberFormat="1" applyFont="1" applyFill="1" applyBorder="1" applyAlignment="1">
      <alignment horizontal="center" vertical="center"/>
    </xf>
    <xf numFmtId="0" fontId="6" fillId="5" borderId="0" xfId="2" applyFill="1"/>
    <xf numFmtId="4" fontId="6" fillId="5" borderId="1" xfId="3" applyNumberFormat="1" applyFont="1" applyFill="1" applyBorder="1" applyAlignment="1">
      <alignment horizontal="center"/>
    </xf>
    <xf numFmtId="3" fontId="50" fillId="0" borderId="1" xfId="0" applyNumberFormat="1" applyFont="1" applyBorder="1" applyAlignment="1">
      <alignment horizontal="center" vertical="center"/>
    </xf>
    <xf numFmtId="0" fontId="14" fillId="6" borderId="1" xfId="2" applyFont="1" applyFill="1" applyBorder="1" applyAlignment="1">
      <alignment horizontal="center"/>
    </xf>
    <xf numFmtId="0" fontId="7" fillId="43" borderId="0" xfId="3" applyFont="1" applyFill="1" applyAlignment="1">
      <alignment horizontal="center" vertical="center"/>
    </xf>
    <xf numFmtId="0" fontId="53" fillId="0" borderId="0" xfId="2" applyFont="1" applyFill="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4" fontId="6" fillId="5" borderId="1" xfId="2" applyNumberFormat="1" applyFill="1" applyBorder="1"/>
    <xf numFmtId="3" fontId="6" fillId="5" borderId="1" xfId="2" applyNumberFormat="1" applyFill="1" applyBorder="1"/>
    <xf numFmtId="3" fontId="6" fillId="8" borderId="1" xfId="2" applyNumberFormat="1" applyFill="1" applyBorder="1"/>
    <xf numFmtId="4" fontId="6" fillId="8" borderId="1" xfId="2" applyNumberFormat="1" applyFill="1" applyBorder="1"/>
    <xf numFmtId="3" fontId="13" fillId="0" borderId="1" xfId="2" applyNumberFormat="1" applyFont="1" applyBorder="1"/>
    <xf numFmtId="4" fontId="13" fillId="5" borderId="1" xfId="2" applyNumberFormat="1" applyFont="1" applyFill="1" applyBorder="1"/>
    <xf numFmtId="0" fontId="43" fillId="0" borderId="0" xfId="4" applyFont="1" applyAlignment="1">
      <alignment horizontal="left" wrapText="1"/>
    </xf>
    <xf numFmtId="4" fontId="6" fillId="0" borderId="0" xfId="2" applyNumberFormat="1"/>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6" fillId="5" borderId="3" xfId="2" applyNumberFormat="1" applyFill="1" applyBorder="1"/>
    <xf numFmtId="3" fontId="13" fillId="6" borderId="1" xfId="55" applyNumberFormat="1" applyFont="1" applyFill="1" applyBorder="1" applyAlignment="1">
      <alignment horizontal="right"/>
    </xf>
    <xf numFmtId="4"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4"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4" fontId="13" fillId="46" borderId="1" xfId="2" applyNumberFormat="1" applyFont="1" applyFill="1" applyBorder="1" applyAlignment="1">
      <alignment horizontal="right"/>
    </xf>
    <xf numFmtId="0" fontId="53" fillId="45" borderId="0" xfId="2" applyFont="1" applyFill="1" applyAlignment="1">
      <alignment horizontal="center" vertical="center"/>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 fontId="6" fillId="0" borderId="0" xfId="2" applyNumberFormat="1" applyFill="1" applyBorder="1"/>
    <xf numFmtId="4" fontId="13" fillId="0" borderId="0" xfId="55" applyNumberFormat="1" applyFont="1" applyFill="1" applyBorder="1" applyAlignment="1">
      <alignment horizontal="right"/>
    </xf>
    <xf numFmtId="0" fontId="14" fillId="0" borderId="0" xfId="2" applyFont="1" applyFill="1" applyBorder="1" applyAlignment="1"/>
    <xf numFmtId="0" fontId="0" fillId="0" borderId="1" xfId="0" applyBorder="1"/>
    <xf numFmtId="3" fontId="5" fillId="0" borderId="0" xfId="0" applyNumberFormat="1" applyFont="1" applyFill="1" applyBorder="1" applyAlignment="1">
      <alignment horizontal="center" vertical="center"/>
    </xf>
    <xf numFmtId="0" fontId="0" fillId="0" borderId="0" xfId="0"/>
    <xf numFmtId="0" fontId="6" fillId="5" borderId="1" xfId="2" applyFont="1" applyFill="1" applyBorder="1" applyAlignment="1">
      <alignment horizontal="center"/>
    </xf>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xf numFmtId="3" fontId="40" fillId="0" borderId="0" xfId="0" applyNumberFormat="1" applyFont="1" applyFill="1" applyBorder="1" applyAlignment="1">
      <alignment horizontal="center" vertical="center"/>
    </xf>
    <xf numFmtId="3" fontId="0" fillId="0" borderId="1" xfId="0" applyNumberFormat="1" applyFont="1" applyBorder="1" applyAlignment="1">
      <alignment horizontal="center"/>
    </xf>
    <xf numFmtId="3" fontId="0" fillId="0" borderId="0" xfId="0" applyNumberFormat="1"/>
    <xf numFmtId="4" fontId="0" fillId="0" borderId="0" xfId="0" applyNumberFormat="1"/>
    <xf numFmtId="166" fontId="49" fillId="0" borderId="1" xfId="0" applyNumberFormat="1" applyFont="1" applyBorder="1" applyAlignment="1">
      <alignment horizontal="center" vertical="center"/>
    </xf>
    <xf numFmtId="166" fontId="48" fillId="6" borderId="1" xfId="0" applyNumberFormat="1" applyFont="1" applyFill="1" applyBorder="1" applyAlignment="1">
      <alignment horizontal="center" vertical="center"/>
    </xf>
    <xf numFmtId="3" fontId="6" fillId="8" borderId="1" xfId="55" applyNumberFormat="1" applyFont="1" applyFill="1" applyBorder="1" applyAlignment="1">
      <alignment horizontal="right"/>
    </xf>
    <xf numFmtId="3" fontId="6" fillId="0" borderId="0" xfId="55" applyNumberFormat="1" applyFont="1" applyFill="1" applyBorder="1" applyAlignment="1">
      <alignment horizontal="right"/>
    </xf>
    <xf numFmtId="3" fontId="6" fillId="0" borderId="0" xfId="2" applyNumberFormat="1" applyAlignment="1">
      <alignment horizontal="right"/>
    </xf>
    <xf numFmtId="3" fontId="6" fillId="8" borderId="1" xfId="55" applyNumberFormat="1" applyFont="1" applyFill="1" applyBorder="1" applyAlignment="1">
      <alignment horizontal="left"/>
    </xf>
    <xf numFmtId="3" fontId="6" fillId="0" borderId="0" xfId="2" applyNumberFormat="1" applyAlignment="1">
      <alignment horizontal="left"/>
    </xf>
    <xf numFmtId="3" fontId="13" fillId="6" borderId="1" xfId="55" applyNumberFormat="1" applyFont="1" applyFill="1" applyBorder="1" applyAlignment="1">
      <alignment horizontal="left"/>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0" borderId="0" xfId="0" applyFont="1" applyAlignment="1">
      <alignment horizontal="center" wrapText="1"/>
    </xf>
    <xf numFmtId="0" fontId="35" fillId="0" borderId="18" xfId="0" applyFont="1" applyBorder="1" applyAlignment="1">
      <alignment horizont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0" fontId="35" fillId="0" borderId="0" xfId="0" applyFont="1" applyBorder="1" applyAlignment="1">
      <alignment horizontal="center" wrapText="1"/>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58" fillId="0" borderId="3" xfId="0" applyNumberFormat="1" applyFont="1" applyBorder="1" applyAlignment="1">
      <alignment horizontal="center" vertical="center"/>
    </xf>
    <xf numFmtId="3" fontId="58" fillId="0" borderId="4" xfId="0" applyNumberFormat="1" applyFont="1" applyBorder="1" applyAlignment="1">
      <alignment horizontal="center" vertical="center"/>
    </xf>
    <xf numFmtId="3" fontId="58" fillId="0" borderId="14" xfId="0" applyNumberFormat="1" applyFont="1" applyBorder="1" applyAlignment="1">
      <alignment horizontal="center" vertical="center"/>
    </xf>
    <xf numFmtId="3" fontId="58" fillId="0" borderId="3" xfId="0" applyNumberFormat="1" applyFont="1" applyFill="1" applyBorder="1" applyAlignment="1">
      <alignment horizontal="center" vertical="center"/>
    </xf>
    <xf numFmtId="3" fontId="58" fillId="0" borderId="14" xfId="0" applyNumberFormat="1" applyFont="1" applyFill="1" applyBorder="1" applyAlignment="1">
      <alignment horizontal="center" vertical="center"/>
    </xf>
    <xf numFmtId="3" fontId="58" fillId="0" borderId="4"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1" fillId="0" borderId="0" xfId="0" applyFont="1" applyAlignment="1">
      <alignment horizontal="left" vertical="top" wrapText="1"/>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7" fillId="43" borderId="0" xfId="2" applyFont="1" applyFill="1" applyAlignment="1">
      <alignment horizontal="left" vertic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46" fillId="0" borderId="0" xfId="2" applyFont="1" applyBorder="1" applyAlignment="1">
      <alignment horizontal="center" wrapText="1"/>
    </xf>
    <xf numFmtId="3" fontId="50" fillId="0" borderId="1" xfId="0" applyNumberFormat="1" applyFont="1" applyBorder="1" applyAlignment="1">
      <alignment horizontal="center" vertical="center"/>
    </xf>
    <xf numFmtId="3" fontId="46" fillId="8" borderId="1" xfId="2" applyNumberFormat="1" applyFont="1" applyFill="1" applyBorder="1" applyAlignment="1">
      <alignment horizontal="center"/>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0" fontId="55" fillId="5" borderId="0" xfId="2" applyFont="1" applyFill="1" applyBorder="1" applyAlignment="1">
      <alignment horizontal="left" vertical="top" wrapText="1"/>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Fill="1" applyAlignment="1">
      <alignment horizontal="center" vertical="center"/>
    </xf>
    <xf numFmtId="0" fontId="53" fillId="45" borderId="0" xfId="2" applyFont="1" applyFill="1" applyAlignment="1">
      <alignment horizontal="center" vertical="center"/>
    </xf>
    <xf numFmtId="0" fontId="52"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9"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xf numFmtId="0" fontId="14" fillId="6" borderId="1" xfId="2" applyFont="1" applyFill="1" applyBorder="1" applyAlignment="1"/>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2"/>
  <sheetViews>
    <sheetView showGridLines="0" tabSelected="1" zoomScale="85" zoomScaleNormal="85" workbookViewId="0">
      <selection sqref="A1:C1"/>
    </sheetView>
  </sheetViews>
  <sheetFormatPr defaultRowHeight="14.4" x14ac:dyDescent="0.3"/>
  <cols>
    <col min="1" max="1" width="23.109375" customWidth="1"/>
    <col min="2" max="2" width="16.44140625" customWidth="1"/>
    <col min="3" max="3" width="17.5546875" customWidth="1"/>
    <col min="4" max="4" width="0.5546875" customWidth="1"/>
    <col min="5" max="5" width="16.6640625" style="47" customWidth="1"/>
    <col min="6" max="6" width="17.6640625" style="47" customWidth="1"/>
    <col min="7" max="7" width="3" style="52" customWidth="1"/>
    <col min="8" max="8" width="24.109375" style="56" customWidth="1"/>
    <col min="9" max="9" width="16.33203125" style="56" customWidth="1"/>
    <col min="10" max="10" width="17.5546875" style="56" customWidth="1"/>
    <col min="11" max="11" width="17.21875" style="56" bestFit="1" customWidth="1"/>
    <col min="12" max="12" width="0.5546875" style="153" customWidth="1"/>
    <col min="13" max="13" width="16.6640625" style="47" customWidth="1"/>
    <col min="14" max="14" width="17.6640625" style="47" customWidth="1"/>
    <col min="15" max="15" width="3" style="173" customWidth="1"/>
    <col min="16" max="16" width="24.109375" style="190" customWidth="1"/>
    <col min="17" max="17" width="16.33203125" style="190" customWidth="1"/>
    <col min="18" max="18" width="17.5546875" style="190" customWidth="1"/>
    <col min="19" max="19" width="17.21875" style="190" bestFit="1" customWidth="1"/>
    <col min="20" max="20" width="0.5546875" style="190" customWidth="1"/>
    <col min="21" max="21" width="16.6640625" style="47" customWidth="1"/>
    <col min="22" max="22" width="17.6640625" style="47" customWidth="1"/>
    <col min="23" max="23" width="3" style="190" customWidth="1"/>
    <col min="24" max="24" width="27.33203125" style="56" customWidth="1"/>
    <col min="25" max="25" width="16.77734375" style="56" customWidth="1"/>
    <col min="26" max="26" width="17" style="56" customWidth="1"/>
    <col min="27" max="27" width="17.21875" style="56" bestFit="1" customWidth="1"/>
  </cols>
  <sheetData>
    <row r="1" spans="1:27" ht="32.4" customHeight="1" x14ac:dyDescent="0.3">
      <c r="A1" s="314" t="s">
        <v>54</v>
      </c>
      <c r="B1" s="314"/>
      <c r="C1" s="314"/>
      <c r="E1" s="297" t="s">
        <v>139</v>
      </c>
      <c r="F1" s="297"/>
      <c r="H1" s="288" t="s">
        <v>55</v>
      </c>
      <c r="I1" s="288"/>
      <c r="J1" s="288"/>
      <c r="K1" s="288"/>
      <c r="M1" s="280" t="s">
        <v>140</v>
      </c>
      <c r="N1" s="280"/>
      <c r="P1" s="288" t="s">
        <v>104</v>
      </c>
      <c r="Q1" s="288"/>
      <c r="R1" s="288"/>
      <c r="S1" s="288"/>
      <c r="U1" s="280" t="s">
        <v>141</v>
      </c>
      <c r="V1" s="280"/>
      <c r="X1" s="288" t="s">
        <v>103</v>
      </c>
      <c r="Y1" s="288"/>
      <c r="Z1" s="288"/>
      <c r="AA1" s="288"/>
    </row>
    <row r="2" spans="1:27" ht="30" customHeight="1" x14ac:dyDescent="0.3">
      <c r="A2" s="315" t="s">
        <v>138</v>
      </c>
      <c r="B2" s="315"/>
      <c r="C2" s="315"/>
      <c r="E2" s="281"/>
      <c r="F2" s="281"/>
      <c r="H2" s="289"/>
      <c r="I2" s="289"/>
      <c r="J2" s="289"/>
      <c r="K2" s="289"/>
      <c r="M2" s="281"/>
      <c r="N2" s="281"/>
      <c r="P2" s="289"/>
      <c r="Q2" s="289"/>
      <c r="R2" s="289"/>
      <c r="S2" s="289"/>
      <c r="U2" s="281"/>
      <c r="V2" s="281"/>
      <c r="X2" s="289"/>
      <c r="Y2" s="289"/>
      <c r="Z2" s="289"/>
      <c r="AA2" s="289"/>
    </row>
    <row r="3" spans="1:27" ht="24.6" customHeight="1" x14ac:dyDescent="0.3">
      <c r="A3" s="301" t="s">
        <v>0</v>
      </c>
      <c r="B3" s="303" t="s">
        <v>1</v>
      </c>
      <c r="C3" s="278" t="s">
        <v>79</v>
      </c>
      <c r="D3" s="1"/>
      <c r="E3" s="43" t="s">
        <v>43</v>
      </c>
      <c r="F3" s="42" t="s">
        <v>46</v>
      </c>
      <c r="G3" s="1"/>
      <c r="H3" s="301" t="s">
        <v>0</v>
      </c>
      <c r="I3" s="303" t="s">
        <v>1</v>
      </c>
      <c r="J3" s="278" t="s">
        <v>80</v>
      </c>
      <c r="K3" s="41" t="s">
        <v>41</v>
      </c>
      <c r="L3" s="1"/>
      <c r="M3" s="43" t="s">
        <v>43</v>
      </c>
      <c r="N3" s="42" t="s">
        <v>46</v>
      </c>
      <c r="O3" s="1"/>
      <c r="P3" s="301" t="s">
        <v>0</v>
      </c>
      <c r="Q3" s="303" t="s">
        <v>1</v>
      </c>
      <c r="R3" s="278" t="s">
        <v>80</v>
      </c>
      <c r="S3" s="41" t="s">
        <v>41</v>
      </c>
      <c r="T3" s="1"/>
      <c r="U3" s="43" t="s">
        <v>43</v>
      </c>
      <c r="V3" s="42" t="s">
        <v>46</v>
      </c>
      <c r="W3" s="1"/>
      <c r="X3" s="286" t="s">
        <v>0</v>
      </c>
      <c r="Y3" s="295" t="s">
        <v>1</v>
      </c>
      <c r="Z3" s="290" t="s">
        <v>81</v>
      </c>
      <c r="AA3" s="104" t="s">
        <v>41</v>
      </c>
    </row>
    <row r="4" spans="1:27" ht="22.2" customHeight="1" x14ac:dyDescent="0.3">
      <c r="A4" s="302"/>
      <c r="B4" s="304"/>
      <c r="C4" s="279"/>
      <c r="D4" s="1"/>
      <c r="E4" s="46" t="s">
        <v>44</v>
      </c>
      <c r="F4" s="44" t="s">
        <v>45</v>
      </c>
      <c r="G4" s="1"/>
      <c r="H4" s="302"/>
      <c r="I4" s="304"/>
      <c r="J4" s="279"/>
      <c r="K4" s="45" t="s">
        <v>42</v>
      </c>
      <c r="L4" s="1"/>
      <c r="M4" s="46" t="s">
        <v>44</v>
      </c>
      <c r="N4" s="44" t="s">
        <v>45</v>
      </c>
      <c r="O4" s="1"/>
      <c r="P4" s="302"/>
      <c r="Q4" s="304"/>
      <c r="R4" s="279"/>
      <c r="S4" s="45" t="s">
        <v>42</v>
      </c>
      <c r="T4" s="1"/>
      <c r="U4" s="46" t="s">
        <v>44</v>
      </c>
      <c r="V4" s="44" t="s">
        <v>45</v>
      </c>
      <c r="W4" s="1"/>
      <c r="X4" s="287"/>
      <c r="Y4" s="296"/>
      <c r="Z4" s="291"/>
      <c r="AA4" s="105" t="s">
        <v>42</v>
      </c>
    </row>
    <row r="5" spans="1:27" ht="22.2" customHeight="1" x14ac:dyDescent="0.3">
      <c r="A5" s="39" t="s">
        <v>36</v>
      </c>
      <c r="B5" s="298">
        <v>0</v>
      </c>
      <c r="C5" s="299">
        <v>0</v>
      </c>
      <c r="E5" s="316">
        <v>3</v>
      </c>
      <c r="F5" s="316">
        <v>23.74</v>
      </c>
      <c r="H5" s="39" t="s">
        <v>36</v>
      </c>
      <c r="I5" s="282">
        <v>8859</v>
      </c>
      <c r="J5" s="284">
        <v>80168.87</v>
      </c>
      <c r="K5" s="293">
        <f>J5/$J$28</f>
        <v>4.9676132394924313E-2</v>
      </c>
      <c r="M5" s="319">
        <v>9611</v>
      </c>
      <c r="N5" s="321">
        <v>87242.96</v>
      </c>
      <c r="P5" s="39" t="s">
        <v>36</v>
      </c>
      <c r="Q5" s="282">
        <v>3538</v>
      </c>
      <c r="R5" s="284">
        <v>30842.39</v>
      </c>
      <c r="S5" s="293">
        <f>R5/$J$28</f>
        <v>1.9111291565116106E-2</v>
      </c>
      <c r="U5" s="325">
        <v>2086</v>
      </c>
      <c r="V5" s="327">
        <v>18279.259999999998</v>
      </c>
      <c r="X5" s="39" t="s">
        <v>36</v>
      </c>
      <c r="Y5" s="282">
        <f>SUM(B5+I5+Q5)</f>
        <v>12397</v>
      </c>
      <c r="Z5" s="282">
        <f>SUM(C5+J5+R5)</f>
        <v>111011.26</v>
      </c>
      <c r="AA5" s="293">
        <f>Z5/$J$28</f>
        <v>6.8787423960040422E-2</v>
      </c>
    </row>
    <row r="6" spans="1:27" ht="23.4" customHeight="1" x14ac:dyDescent="0.3">
      <c r="A6" s="40" t="s">
        <v>35</v>
      </c>
      <c r="B6" s="300"/>
      <c r="C6" s="300"/>
      <c r="E6" s="317"/>
      <c r="F6" s="317"/>
      <c r="H6" s="40" t="s">
        <v>35</v>
      </c>
      <c r="I6" s="283"/>
      <c r="J6" s="283"/>
      <c r="K6" s="294"/>
      <c r="M6" s="320"/>
      <c r="N6" s="320"/>
      <c r="P6" s="40" t="s">
        <v>35</v>
      </c>
      <c r="Q6" s="283"/>
      <c r="R6" s="283"/>
      <c r="S6" s="294"/>
      <c r="U6" s="326"/>
      <c r="V6" s="326"/>
      <c r="X6" s="40" t="s">
        <v>35</v>
      </c>
      <c r="Y6" s="283"/>
      <c r="Z6" s="283"/>
      <c r="AA6" s="294"/>
    </row>
    <row r="7" spans="1:27" ht="15.6" x14ac:dyDescent="0.3">
      <c r="A7" s="37" t="s">
        <v>11</v>
      </c>
      <c r="B7" s="282">
        <v>0</v>
      </c>
      <c r="C7" s="282">
        <v>0</v>
      </c>
      <c r="E7" s="316">
        <v>1</v>
      </c>
      <c r="F7" s="316">
        <v>40.119999999999997</v>
      </c>
      <c r="H7" s="37" t="s">
        <v>11</v>
      </c>
      <c r="I7" s="298">
        <v>982</v>
      </c>
      <c r="J7" s="298">
        <v>42423.68</v>
      </c>
      <c r="K7" s="292">
        <f>J7/$J$28</f>
        <v>2.6287564541696829E-2</v>
      </c>
      <c r="M7" s="322">
        <v>1003</v>
      </c>
      <c r="N7" s="322">
        <v>43322.13</v>
      </c>
      <c r="P7" s="37" t="s">
        <v>11</v>
      </c>
      <c r="Q7" s="298">
        <v>7</v>
      </c>
      <c r="R7" s="298">
        <v>84.21</v>
      </c>
      <c r="S7" s="292">
        <f>R7/$J$28</f>
        <v>5.2180192997313997E-5</v>
      </c>
      <c r="U7" s="328">
        <v>2</v>
      </c>
      <c r="V7" s="328">
        <v>37.85</v>
      </c>
      <c r="X7" s="37" t="s">
        <v>11</v>
      </c>
      <c r="Y7" s="282">
        <f>SUM(B7+I7+Q7)</f>
        <v>989</v>
      </c>
      <c r="Z7" s="282">
        <f>SUM(C7+J7+R7)</f>
        <v>42507.89</v>
      </c>
      <c r="AA7" s="292">
        <f>Z7/$J$28</f>
        <v>2.6339744734694144E-2</v>
      </c>
    </row>
    <row r="8" spans="1:27" ht="15.6" x14ac:dyDescent="0.3">
      <c r="A8" s="38" t="s">
        <v>37</v>
      </c>
      <c r="B8" s="284"/>
      <c r="C8" s="284"/>
      <c r="E8" s="318"/>
      <c r="F8" s="318"/>
      <c r="H8" s="38" t="s">
        <v>37</v>
      </c>
      <c r="I8" s="299"/>
      <c r="J8" s="299"/>
      <c r="K8" s="293"/>
      <c r="M8" s="323"/>
      <c r="N8" s="323"/>
      <c r="P8" s="38" t="s">
        <v>37</v>
      </c>
      <c r="Q8" s="299"/>
      <c r="R8" s="299"/>
      <c r="S8" s="293"/>
      <c r="U8" s="329"/>
      <c r="V8" s="329"/>
      <c r="X8" s="38" t="s">
        <v>37</v>
      </c>
      <c r="Y8" s="284"/>
      <c r="Z8" s="284"/>
      <c r="AA8" s="293"/>
    </row>
    <row r="9" spans="1:27" ht="15.6" x14ac:dyDescent="0.3">
      <c r="A9" s="38" t="s">
        <v>39</v>
      </c>
      <c r="B9" s="283"/>
      <c r="C9" s="283"/>
      <c r="E9" s="317"/>
      <c r="F9" s="317"/>
      <c r="H9" s="38" t="s">
        <v>39</v>
      </c>
      <c r="I9" s="300"/>
      <c r="J9" s="300"/>
      <c r="K9" s="294"/>
      <c r="M9" s="324"/>
      <c r="N9" s="324"/>
      <c r="P9" s="38" t="s">
        <v>39</v>
      </c>
      <c r="Q9" s="300"/>
      <c r="R9" s="300"/>
      <c r="S9" s="294"/>
      <c r="U9" s="330"/>
      <c r="V9" s="330"/>
      <c r="X9" s="38" t="s">
        <v>39</v>
      </c>
      <c r="Y9" s="283"/>
      <c r="Z9" s="283"/>
      <c r="AA9" s="294"/>
    </row>
    <row r="10" spans="1:27" ht="15.6" x14ac:dyDescent="0.3">
      <c r="A10" s="37" t="s">
        <v>11</v>
      </c>
      <c r="B10" s="282">
        <v>0</v>
      </c>
      <c r="C10" s="282">
        <v>0</v>
      </c>
      <c r="E10" s="316">
        <v>0</v>
      </c>
      <c r="F10" s="316">
        <v>0</v>
      </c>
      <c r="H10" s="37" t="s">
        <v>11</v>
      </c>
      <c r="I10" s="282">
        <v>1507</v>
      </c>
      <c r="J10" s="282">
        <v>589493.62</v>
      </c>
      <c r="K10" s="292">
        <f>J10/$J$28</f>
        <v>0.36527598696455621</v>
      </c>
      <c r="M10" s="319">
        <v>1553</v>
      </c>
      <c r="N10" s="319">
        <v>604509.35</v>
      </c>
      <c r="P10" s="37" t="s">
        <v>11</v>
      </c>
      <c r="Q10" s="282">
        <v>0</v>
      </c>
      <c r="R10" s="282">
        <v>0</v>
      </c>
      <c r="S10" s="292">
        <f>R10/$J$28</f>
        <v>0</v>
      </c>
      <c r="U10" s="325">
        <v>0</v>
      </c>
      <c r="V10" s="325">
        <v>0</v>
      </c>
      <c r="X10" s="37" t="s">
        <v>11</v>
      </c>
      <c r="Y10" s="282">
        <f>SUM(B10+I10+Q10)</f>
        <v>1507</v>
      </c>
      <c r="Z10" s="282">
        <f>SUM(C10+J10+R10)</f>
        <v>589493.62</v>
      </c>
      <c r="AA10" s="292">
        <f>Z10/$J$28</f>
        <v>0.36527598696455621</v>
      </c>
    </row>
    <row r="11" spans="1:27" ht="15.6" x14ac:dyDescent="0.3">
      <c r="A11" s="38" t="s">
        <v>37</v>
      </c>
      <c r="B11" s="284"/>
      <c r="C11" s="284"/>
      <c r="E11" s="318"/>
      <c r="F11" s="318"/>
      <c r="H11" s="38" t="s">
        <v>37</v>
      </c>
      <c r="I11" s="284"/>
      <c r="J11" s="284"/>
      <c r="K11" s="293"/>
      <c r="M11" s="321"/>
      <c r="N11" s="321"/>
      <c r="P11" s="38" t="s">
        <v>37</v>
      </c>
      <c r="Q11" s="284"/>
      <c r="R11" s="284"/>
      <c r="S11" s="293"/>
      <c r="U11" s="327"/>
      <c r="V11" s="327"/>
      <c r="X11" s="38" t="s">
        <v>37</v>
      </c>
      <c r="Y11" s="284"/>
      <c r="Z11" s="284"/>
      <c r="AA11" s="293"/>
    </row>
    <row r="12" spans="1:27" ht="15.6" x14ac:dyDescent="0.3">
      <c r="A12" s="38" t="s">
        <v>38</v>
      </c>
      <c r="B12" s="283"/>
      <c r="C12" s="283"/>
      <c r="E12" s="317"/>
      <c r="F12" s="317"/>
      <c r="H12" s="38" t="s">
        <v>38</v>
      </c>
      <c r="I12" s="283"/>
      <c r="J12" s="283"/>
      <c r="K12" s="294"/>
      <c r="M12" s="320"/>
      <c r="N12" s="320"/>
      <c r="P12" s="38" t="s">
        <v>38</v>
      </c>
      <c r="Q12" s="283"/>
      <c r="R12" s="283"/>
      <c r="S12" s="294"/>
      <c r="U12" s="326"/>
      <c r="V12" s="326"/>
      <c r="X12" s="38" t="s">
        <v>38</v>
      </c>
      <c r="Y12" s="283"/>
      <c r="Z12" s="283"/>
      <c r="AA12" s="294"/>
    </row>
    <row r="13" spans="1:27" ht="15.6" x14ac:dyDescent="0.3">
      <c r="A13" s="37" t="s">
        <v>11</v>
      </c>
      <c r="B13" s="282">
        <v>0</v>
      </c>
      <c r="C13" s="282">
        <v>0</v>
      </c>
      <c r="E13" s="282">
        <v>0</v>
      </c>
      <c r="F13" s="282">
        <v>0</v>
      </c>
      <c r="H13" s="37" t="s">
        <v>11</v>
      </c>
      <c r="I13" s="282">
        <v>258</v>
      </c>
      <c r="J13" s="282">
        <v>576307.74</v>
      </c>
      <c r="K13" s="292">
        <f>J13/$J$28</f>
        <v>0.3571054399601693</v>
      </c>
      <c r="M13" s="319">
        <v>264</v>
      </c>
      <c r="N13" s="319">
        <v>597234.36</v>
      </c>
      <c r="P13" s="37" t="s">
        <v>11</v>
      </c>
      <c r="Q13" s="282">
        <v>0</v>
      </c>
      <c r="R13" s="282">
        <v>0</v>
      </c>
      <c r="S13" s="292">
        <f>R13/$J$28</f>
        <v>0</v>
      </c>
      <c r="U13" s="325">
        <v>0</v>
      </c>
      <c r="V13" s="325">
        <v>0</v>
      </c>
      <c r="X13" s="37" t="s">
        <v>11</v>
      </c>
      <c r="Y13" s="282">
        <f>SUM(B13+I13+Q13)</f>
        <v>258</v>
      </c>
      <c r="Z13" s="282">
        <f>SUM(C13+J13+R13)</f>
        <v>576307.74</v>
      </c>
      <c r="AA13" s="292">
        <f>Z13/$J$28</f>
        <v>0.3571054399601693</v>
      </c>
    </row>
    <row r="14" spans="1:27" ht="15.6" x14ac:dyDescent="0.3">
      <c r="A14" s="38" t="s">
        <v>37</v>
      </c>
      <c r="B14" s="284"/>
      <c r="C14" s="284"/>
      <c r="E14" s="284"/>
      <c r="F14" s="284"/>
      <c r="H14" s="38" t="s">
        <v>37</v>
      </c>
      <c r="I14" s="284"/>
      <c r="J14" s="284"/>
      <c r="K14" s="293"/>
      <c r="M14" s="321"/>
      <c r="N14" s="321"/>
      <c r="P14" s="38" t="s">
        <v>37</v>
      </c>
      <c r="Q14" s="284"/>
      <c r="R14" s="284"/>
      <c r="S14" s="293"/>
      <c r="U14" s="327"/>
      <c r="V14" s="327"/>
      <c r="X14" s="38" t="s">
        <v>37</v>
      </c>
      <c r="Y14" s="284"/>
      <c r="Z14" s="284"/>
      <c r="AA14" s="293"/>
    </row>
    <row r="15" spans="1:27" ht="15.6" x14ac:dyDescent="0.3">
      <c r="A15" s="36" t="s">
        <v>40</v>
      </c>
      <c r="B15" s="283"/>
      <c r="C15" s="283"/>
      <c r="E15" s="283"/>
      <c r="F15" s="283"/>
      <c r="H15" s="36" t="s">
        <v>40</v>
      </c>
      <c r="I15" s="283"/>
      <c r="J15" s="283"/>
      <c r="K15" s="294"/>
      <c r="M15" s="320"/>
      <c r="N15" s="320"/>
      <c r="P15" s="36" t="s">
        <v>40</v>
      </c>
      <c r="Q15" s="283"/>
      <c r="R15" s="283"/>
      <c r="S15" s="294"/>
      <c r="U15" s="326"/>
      <c r="V15" s="326"/>
      <c r="X15" s="36" t="s">
        <v>40</v>
      </c>
      <c r="Y15" s="283"/>
      <c r="Z15" s="283"/>
      <c r="AA15" s="294"/>
    </row>
    <row r="16" spans="1:27" ht="14.4" customHeight="1" x14ac:dyDescent="0.3">
      <c r="A16" s="285" t="s">
        <v>77</v>
      </c>
      <c r="B16" s="270">
        <f>SUM(B5:B13)</f>
        <v>0</v>
      </c>
      <c r="C16" s="270">
        <f>SUM(C5:C13)</f>
        <v>0</v>
      </c>
      <c r="E16" s="313">
        <f>SUM(E5:E13)</f>
        <v>4</v>
      </c>
      <c r="F16" s="313">
        <f>SUM(F5:F13)</f>
        <v>63.86</v>
      </c>
      <c r="H16" s="285" t="s">
        <v>77</v>
      </c>
      <c r="I16" s="270">
        <f>SUM(I5:I13)</f>
        <v>11606</v>
      </c>
      <c r="J16" s="270">
        <f>SUM(J5:J13)</f>
        <v>1288393.9099999999</v>
      </c>
      <c r="K16" s="274">
        <f>J16/$J$28</f>
        <v>0.7983451238613466</v>
      </c>
      <c r="M16" s="264">
        <f>SUM(M5:M15)</f>
        <v>12431</v>
      </c>
      <c r="N16" s="264">
        <f>SUM(N5:N15)</f>
        <v>1332308.7999999998</v>
      </c>
      <c r="P16" s="285" t="s">
        <v>77</v>
      </c>
      <c r="Q16" s="270">
        <f>SUM(Q5:Q13)</f>
        <v>3545</v>
      </c>
      <c r="R16" s="270">
        <f>SUM(R5:R13)</f>
        <v>30926.6</v>
      </c>
      <c r="S16" s="274">
        <f>R16/$J$28</f>
        <v>1.9163471758113421E-2</v>
      </c>
      <c r="U16" s="313">
        <f>SUM(U5:U15)</f>
        <v>2088</v>
      </c>
      <c r="V16" s="313">
        <f>SUM(V5:V15)</f>
        <v>18317.109999999997</v>
      </c>
      <c r="X16" s="285" t="s">
        <v>78</v>
      </c>
      <c r="Y16" s="259">
        <f>SUM(Y5:Y13)</f>
        <v>15151</v>
      </c>
      <c r="Z16" s="259">
        <f>SUM(Z5:Z13)</f>
        <v>1319320.51</v>
      </c>
      <c r="AA16" s="262">
        <f>Z16/$Z$28</f>
        <v>0.80213686839581533</v>
      </c>
    </row>
    <row r="17" spans="1:27" ht="14.4" customHeight="1" x14ac:dyDescent="0.3">
      <c r="A17" s="285"/>
      <c r="B17" s="270"/>
      <c r="C17" s="270"/>
      <c r="E17" s="313"/>
      <c r="F17" s="313"/>
      <c r="H17" s="285"/>
      <c r="I17" s="270"/>
      <c r="J17" s="270"/>
      <c r="K17" s="274"/>
      <c r="M17" s="264"/>
      <c r="N17" s="264"/>
      <c r="P17" s="285"/>
      <c r="Q17" s="270"/>
      <c r="R17" s="270"/>
      <c r="S17" s="274"/>
      <c r="U17" s="313"/>
      <c r="V17" s="313"/>
      <c r="X17" s="285"/>
      <c r="Y17" s="260"/>
      <c r="Z17" s="260"/>
      <c r="AA17" s="262"/>
    </row>
    <row r="18" spans="1:27" ht="14.4" customHeight="1" x14ac:dyDescent="0.3">
      <c r="A18" s="285"/>
      <c r="B18" s="270"/>
      <c r="C18" s="270"/>
      <c r="E18" s="313"/>
      <c r="F18" s="313"/>
      <c r="H18" s="285"/>
      <c r="I18" s="270"/>
      <c r="J18" s="270"/>
      <c r="K18" s="274"/>
      <c r="M18" s="264"/>
      <c r="N18" s="264"/>
      <c r="P18" s="285"/>
      <c r="Q18" s="270"/>
      <c r="R18" s="270"/>
      <c r="S18" s="274"/>
      <c r="U18" s="313"/>
      <c r="V18" s="313"/>
      <c r="X18" s="285"/>
      <c r="Y18" s="261"/>
      <c r="Z18" s="261"/>
      <c r="AA18" s="262"/>
    </row>
    <row r="19" spans="1:27" s="3" customFormat="1" ht="3" customHeight="1" x14ac:dyDescent="0.3">
      <c r="A19" s="2"/>
      <c r="B19" s="4"/>
      <c r="C19" s="4"/>
      <c r="E19" s="183"/>
      <c r="F19" s="183"/>
      <c r="H19" s="2"/>
      <c r="I19" s="4"/>
      <c r="J19" s="182"/>
      <c r="K19" s="60"/>
      <c r="M19" s="238"/>
      <c r="N19" s="238"/>
      <c r="P19" s="2"/>
      <c r="Q19" s="182"/>
      <c r="R19" s="182"/>
      <c r="S19" s="60"/>
      <c r="U19" s="58"/>
      <c r="V19" s="58"/>
      <c r="X19" s="2"/>
      <c r="Y19" s="182"/>
      <c r="Z19" s="182"/>
      <c r="AA19" s="60"/>
    </row>
    <row r="20" spans="1:27" ht="15.6" customHeight="1" x14ac:dyDescent="0.3">
      <c r="A20" s="265" t="s">
        <v>2</v>
      </c>
      <c r="B20" s="270">
        <v>0</v>
      </c>
      <c r="C20" s="270">
        <v>0</v>
      </c>
      <c r="D20" s="55"/>
      <c r="E20" s="313">
        <v>3</v>
      </c>
      <c r="F20" s="313">
        <v>25739.82</v>
      </c>
      <c r="H20" s="265" t="s">
        <v>2</v>
      </c>
      <c r="I20" s="270">
        <v>10</v>
      </c>
      <c r="J20" s="271">
        <v>121450.56</v>
      </c>
      <c r="K20" s="274">
        <f>J20/$J$28</f>
        <v>7.5256070068066311E-2</v>
      </c>
      <c r="L20" s="154"/>
      <c r="M20" s="264">
        <v>9</v>
      </c>
      <c r="N20" s="275">
        <v>109735.56</v>
      </c>
      <c r="P20" s="265" t="s">
        <v>2</v>
      </c>
      <c r="Q20" s="270">
        <v>0</v>
      </c>
      <c r="R20" s="271">
        <v>0</v>
      </c>
      <c r="S20" s="274">
        <f>R20/$J$28</f>
        <v>0</v>
      </c>
      <c r="T20" s="154"/>
      <c r="U20" s="313">
        <v>0</v>
      </c>
      <c r="V20" s="332">
        <v>0</v>
      </c>
      <c r="X20" s="265" t="s">
        <v>2</v>
      </c>
      <c r="Y20" s="259">
        <f>SUM(B20+I20+Q20)</f>
        <v>10</v>
      </c>
      <c r="Z20" s="259">
        <f>SUM(C20+J20+R20)</f>
        <v>121450.56</v>
      </c>
      <c r="AA20" s="262">
        <f>Z20/$Z$28</f>
        <v>7.384101977109267E-2</v>
      </c>
    </row>
    <row r="21" spans="1:27" ht="15.6" customHeight="1" x14ac:dyDescent="0.3">
      <c r="A21" s="265"/>
      <c r="B21" s="270"/>
      <c r="C21" s="270"/>
      <c r="D21" s="55"/>
      <c r="E21" s="313"/>
      <c r="F21" s="313"/>
      <c r="H21" s="265"/>
      <c r="I21" s="270"/>
      <c r="J21" s="272"/>
      <c r="K21" s="274"/>
      <c r="L21" s="154"/>
      <c r="M21" s="264"/>
      <c r="N21" s="276"/>
      <c r="P21" s="265"/>
      <c r="Q21" s="270"/>
      <c r="R21" s="272"/>
      <c r="S21" s="274"/>
      <c r="T21" s="154"/>
      <c r="U21" s="313"/>
      <c r="V21" s="333"/>
      <c r="X21" s="265"/>
      <c r="Y21" s="260"/>
      <c r="Z21" s="260"/>
      <c r="AA21" s="262"/>
    </row>
    <row r="22" spans="1:27" ht="15.6" customHeight="1" x14ac:dyDescent="0.3">
      <c r="A22" s="265"/>
      <c r="B22" s="270"/>
      <c r="C22" s="270"/>
      <c r="D22" s="55"/>
      <c r="E22" s="313"/>
      <c r="F22" s="313"/>
      <c r="H22" s="265"/>
      <c r="I22" s="270"/>
      <c r="J22" s="273"/>
      <c r="K22" s="274"/>
      <c r="L22" s="154"/>
      <c r="M22" s="264"/>
      <c r="N22" s="277"/>
      <c r="P22" s="265"/>
      <c r="Q22" s="270"/>
      <c r="R22" s="273"/>
      <c r="S22" s="274"/>
      <c r="T22" s="154"/>
      <c r="U22" s="313"/>
      <c r="V22" s="334"/>
      <c r="X22" s="265"/>
      <c r="Y22" s="261"/>
      <c r="Z22" s="261"/>
      <c r="AA22" s="262"/>
    </row>
    <row r="23" spans="1:27" s="3" customFormat="1" ht="3" customHeight="1" x14ac:dyDescent="0.3">
      <c r="A23" s="2"/>
      <c r="B23" s="103"/>
      <c r="C23" s="103"/>
      <c r="E23" s="58"/>
      <c r="F23" s="58"/>
      <c r="H23" s="2"/>
      <c r="I23" s="103"/>
      <c r="J23" s="182"/>
      <c r="K23" s="60"/>
      <c r="M23" s="238"/>
      <c r="N23" s="238"/>
      <c r="P23" s="2"/>
      <c r="Q23" s="182"/>
      <c r="R23" s="182"/>
      <c r="S23" s="60"/>
      <c r="U23" s="183"/>
      <c r="V23" s="183"/>
      <c r="X23" s="2"/>
      <c r="Y23" s="182"/>
      <c r="Z23" s="182"/>
      <c r="AA23" s="60"/>
    </row>
    <row r="24" spans="1:27" s="56" customFormat="1" ht="15.6" customHeight="1" x14ac:dyDescent="0.3">
      <c r="A24" s="265" t="s">
        <v>57</v>
      </c>
      <c r="B24" s="270">
        <v>0</v>
      </c>
      <c r="C24" s="270">
        <v>0</v>
      </c>
      <c r="D24" s="154"/>
      <c r="E24" s="313">
        <v>0</v>
      </c>
      <c r="F24" s="313">
        <v>0</v>
      </c>
      <c r="H24" s="265" t="s">
        <v>57</v>
      </c>
      <c r="I24" s="271">
        <v>133</v>
      </c>
      <c r="J24" s="271">
        <v>203986.28</v>
      </c>
      <c r="K24" s="274">
        <f>J24/$J$28</f>
        <v>0.12639880607058701</v>
      </c>
      <c r="L24" s="57"/>
      <c r="M24" s="275">
        <v>133</v>
      </c>
      <c r="N24" s="275">
        <v>203986.28</v>
      </c>
      <c r="O24" s="173"/>
      <c r="P24" s="265" t="s">
        <v>57</v>
      </c>
      <c r="Q24" s="271">
        <v>0</v>
      </c>
      <c r="R24" s="271">
        <v>0</v>
      </c>
      <c r="S24" s="274">
        <f>R24/$J$28</f>
        <v>0</v>
      </c>
      <c r="T24" s="57"/>
      <c r="U24" s="313">
        <v>0</v>
      </c>
      <c r="V24" s="313">
        <v>0</v>
      </c>
      <c r="W24" s="190"/>
      <c r="X24" s="265" t="s">
        <v>57</v>
      </c>
      <c r="Y24" s="259">
        <f>I24+B24+Q24</f>
        <v>133</v>
      </c>
      <c r="Z24" s="259">
        <f>J24+C24+R24</f>
        <v>203986.28</v>
      </c>
      <c r="AA24" s="262">
        <f>Z24/$Z$28</f>
        <v>0.12402211183309197</v>
      </c>
    </row>
    <row r="25" spans="1:27" s="56" customFormat="1" ht="15.6" customHeight="1" x14ac:dyDescent="0.3">
      <c r="A25" s="265"/>
      <c r="B25" s="270"/>
      <c r="C25" s="270"/>
      <c r="D25" s="154"/>
      <c r="E25" s="313"/>
      <c r="F25" s="313"/>
      <c r="H25" s="265"/>
      <c r="I25" s="272"/>
      <c r="J25" s="272"/>
      <c r="K25" s="274"/>
      <c r="L25" s="57"/>
      <c r="M25" s="276"/>
      <c r="N25" s="276"/>
      <c r="O25" s="173"/>
      <c r="P25" s="265"/>
      <c r="Q25" s="272"/>
      <c r="R25" s="272"/>
      <c r="S25" s="274"/>
      <c r="T25" s="57"/>
      <c r="U25" s="313"/>
      <c r="V25" s="313"/>
      <c r="W25" s="190"/>
      <c r="X25" s="265"/>
      <c r="Y25" s="260"/>
      <c r="Z25" s="260"/>
      <c r="AA25" s="262"/>
    </row>
    <row r="26" spans="1:27" s="56" customFormat="1" ht="15.6" customHeight="1" x14ac:dyDescent="0.3">
      <c r="A26" s="265"/>
      <c r="B26" s="270"/>
      <c r="C26" s="270"/>
      <c r="D26" s="154"/>
      <c r="E26" s="313"/>
      <c r="F26" s="313"/>
      <c r="H26" s="265"/>
      <c r="I26" s="273"/>
      <c r="J26" s="273"/>
      <c r="K26" s="274"/>
      <c r="L26" s="57"/>
      <c r="M26" s="277"/>
      <c r="N26" s="277"/>
      <c r="O26" s="173"/>
      <c r="P26" s="265"/>
      <c r="Q26" s="273"/>
      <c r="R26" s="273"/>
      <c r="S26" s="274"/>
      <c r="T26" s="57"/>
      <c r="U26" s="313"/>
      <c r="V26" s="313"/>
      <c r="W26" s="190"/>
      <c r="X26" s="265"/>
      <c r="Y26" s="261"/>
      <c r="Z26" s="261"/>
      <c r="AA26" s="262"/>
    </row>
    <row r="27" spans="1:27" s="3" customFormat="1" ht="3" customHeight="1" x14ac:dyDescent="0.3">
      <c r="A27" s="2"/>
      <c r="B27" s="103"/>
      <c r="C27" s="103"/>
      <c r="E27" s="58"/>
      <c r="F27" s="58"/>
      <c r="H27" s="2"/>
      <c r="I27" s="103"/>
      <c r="J27" s="182"/>
      <c r="K27" s="60"/>
      <c r="M27" s="244"/>
      <c r="N27" s="244"/>
      <c r="P27" s="2"/>
      <c r="Q27" s="182"/>
      <c r="R27" s="182"/>
      <c r="S27" s="60"/>
      <c r="U27" s="58"/>
      <c r="V27" s="58"/>
      <c r="X27" s="2"/>
      <c r="Y27" s="103"/>
      <c r="Z27" s="103"/>
      <c r="AA27" s="60"/>
    </row>
    <row r="28" spans="1:27" s="26" customFormat="1" ht="15.6" customHeight="1" x14ac:dyDescent="0.3">
      <c r="A28" s="305" t="s">
        <v>53</v>
      </c>
      <c r="B28" s="312">
        <f>SUM(B16+B20+B24)</f>
        <v>0</v>
      </c>
      <c r="C28" s="312">
        <f>SUM(C16+C20+C24)</f>
        <v>0</v>
      </c>
      <c r="E28" s="263">
        <f>SUM(E16+E20+E24)</f>
        <v>7</v>
      </c>
      <c r="F28" s="263">
        <f>SUM(F16+F20+F24)</f>
        <v>25803.68</v>
      </c>
      <c r="H28" s="305" t="s">
        <v>58</v>
      </c>
      <c r="I28" s="306">
        <f>SUM(I16+I20+I24)</f>
        <v>11749</v>
      </c>
      <c r="J28" s="306">
        <f>SUM(J16+J20+J24)</f>
        <v>1613830.75</v>
      </c>
      <c r="K28" s="309">
        <f>SUM(K16+K20+K24)</f>
        <v>1</v>
      </c>
      <c r="M28" s="263">
        <f>SUM(M16+M20+M24)</f>
        <v>12573</v>
      </c>
      <c r="N28" s="263">
        <f>SUM(N16+N20+N24)</f>
        <v>1646030.64</v>
      </c>
      <c r="P28" s="305" t="s">
        <v>58</v>
      </c>
      <c r="Q28" s="306">
        <f>SUM(Q16+Q20+Q24)</f>
        <v>3545</v>
      </c>
      <c r="R28" s="306">
        <f>SUM(R16+R20+R24)</f>
        <v>30926.6</v>
      </c>
      <c r="S28" s="309">
        <f>SUM(S16+S20+S24)</f>
        <v>1.9163471758113421E-2</v>
      </c>
      <c r="U28" s="263">
        <f>SUM(U16+U20+U24)</f>
        <v>2088</v>
      </c>
      <c r="V28" s="263">
        <f>SUM(V16+V20+V24)</f>
        <v>18317.109999999997</v>
      </c>
      <c r="X28" s="266" t="s">
        <v>105</v>
      </c>
      <c r="Y28" s="267">
        <f>SUM(Y16+Y20+Y24)</f>
        <v>15294</v>
      </c>
      <c r="Z28" s="267">
        <f>SUM(Z16+Z20+Z24)</f>
        <v>1644757.35</v>
      </c>
      <c r="AA28" s="256">
        <f>SUM(AA16+AA20+AA24)</f>
        <v>1</v>
      </c>
    </row>
    <row r="29" spans="1:27" ht="14.4" customHeight="1" x14ac:dyDescent="0.3">
      <c r="A29" s="305"/>
      <c r="B29" s="312"/>
      <c r="C29" s="312"/>
      <c r="E29" s="263"/>
      <c r="F29" s="263"/>
      <c r="H29" s="305"/>
      <c r="I29" s="307"/>
      <c r="J29" s="307"/>
      <c r="K29" s="310"/>
      <c r="M29" s="263"/>
      <c r="N29" s="263"/>
      <c r="P29" s="305"/>
      <c r="Q29" s="307"/>
      <c r="R29" s="307"/>
      <c r="S29" s="310"/>
      <c r="U29" s="263"/>
      <c r="V29" s="263"/>
      <c r="X29" s="266"/>
      <c r="Y29" s="268"/>
      <c r="Z29" s="268"/>
      <c r="AA29" s="257"/>
    </row>
    <row r="30" spans="1:27" ht="21" customHeight="1" x14ac:dyDescent="0.3">
      <c r="A30" s="305"/>
      <c r="B30" s="312"/>
      <c r="C30" s="312"/>
      <c r="E30" s="263"/>
      <c r="F30" s="263"/>
      <c r="H30" s="305"/>
      <c r="I30" s="308"/>
      <c r="J30" s="308"/>
      <c r="K30" s="311"/>
      <c r="M30" s="263"/>
      <c r="N30" s="263"/>
      <c r="P30" s="305"/>
      <c r="Q30" s="308"/>
      <c r="R30" s="308"/>
      <c r="S30" s="311"/>
      <c r="U30" s="263"/>
      <c r="V30" s="263"/>
      <c r="X30" s="266"/>
      <c r="Y30" s="269"/>
      <c r="Z30" s="269"/>
      <c r="AA30" s="258"/>
    </row>
    <row r="31" spans="1:27" ht="8.4" customHeight="1" x14ac:dyDescent="0.3">
      <c r="E31" s="59"/>
      <c r="F31" s="59"/>
    </row>
    <row r="32" spans="1:27" ht="52.2" customHeight="1" x14ac:dyDescent="0.3">
      <c r="A32" s="56"/>
      <c r="B32" s="56"/>
      <c r="C32" s="56"/>
      <c r="P32" s="331" t="s">
        <v>132</v>
      </c>
      <c r="Q32" s="331"/>
      <c r="R32" s="331"/>
      <c r="S32" s="331"/>
      <c r="T32" s="331"/>
      <c r="U32" s="331"/>
      <c r="V32" s="331"/>
    </row>
  </sheetData>
  <mergeCells count="173">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 ref="Q13:Q15"/>
    <mergeCell ref="R13:R15"/>
    <mergeCell ref="S13:S15"/>
    <mergeCell ref="U13:U15"/>
    <mergeCell ref="V13:V15"/>
    <mergeCell ref="P16:P18"/>
    <mergeCell ref="Q16:Q18"/>
    <mergeCell ref="R16:R18"/>
    <mergeCell ref="S16:S18"/>
    <mergeCell ref="U16:U18"/>
    <mergeCell ref="V16:V18"/>
    <mergeCell ref="Q7:Q9"/>
    <mergeCell ref="R7:R9"/>
    <mergeCell ref="S7:S9"/>
    <mergeCell ref="U7:U9"/>
    <mergeCell ref="V7:V9"/>
    <mergeCell ref="Q10:Q12"/>
    <mergeCell ref="R10:R12"/>
    <mergeCell ref="S10:S12"/>
    <mergeCell ref="U10:U12"/>
    <mergeCell ref="V10:V12"/>
    <mergeCell ref="P1:S2"/>
    <mergeCell ref="U1:V2"/>
    <mergeCell ref="P3:P4"/>
    <mergeCell ref="Q3:Q4"/>
    <mergeCell ref="R3:R4"/>
    <mergeCell ref="Q5:Q6"/>
    <mergeCell ref="R5:R6"/>
    <mergeCell ref="S5:S6"/>
    <mergeCell ref="U5:U6"/>
    <mergeCell ref="V5:V6"/>
    <mergeCell ref="J20:J22"/>
    <mergeCell ref="M5:M6"/>
    <mergeCell ref="N5:N6"/>
    <mergeCell ref="M7:M9"/>
    <mergeCell ref="N7:N9"/>
    <mergeCell ref="M10:M12"/>
    <mergeCell ref="N10:N12"/>
    <mergeCell ref="M13:M15"/>
    <mergeCell ref="N13:N15"/>
    <mergeCell ref="N20:N22"/>
    <mergeCell ref="M20:M22"/>
    <mergeCell ref="F13:F15"/>
    <mergeCell ref="C16:C18"/>
    <mergeCell ref="A3:A4"/>
    <mergeCell ref="A20:A22"/>
    <mergeCell ref="B20:B22"/>
    <mergeCell ref="C20:C22"/>
    <mergeCell ref="A16:A18"/>
    <mergeCell ref="B16:B18"/>
    <mergeCell ref="C3:C4"/>
    <mergeCell ref="B13:B15"/>
    <mergeCell ref="C13:C15"/>
    <mergeCell ref="B10:B12"/>
    <mergeCell ref="C10:C12"/>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E1:F2"/>
    <mergeCell ref="H24:H26"/>
    <mergeCell ref="I24:I26"/>
    <mergeCell ref="I13:I15"/>
    <mergeCell ref="J13:J15"/>
    <mergeCell ref="K13:K15"/>
    <mergeCell ref="H16:H18"/>
    <mergeCell ref="I16:I18"/>
    <mergeCell ref="J16:J18"/>
    <mergeCell ref="K16:K18"/>
    <mergeCell ref="K5:K6"/>
    <mergeCell ref="I7:I9"/>
    <mergeCell ref="J7:J9"/>
    <mergeCell ref="K7:K9"/>
    <mergeCell ref="I10:I12"/>
    <mergeCell ref="K10:K12"/>
    <mergeCell ref="H3:H4"/>
    <mergeCell ref="H20:H22"/>
    <mergeCell ref="I20:I22"/>
    <mergeCell ref="K20:K22"/>
    <mergeCell ref="I3:I4"/>
    <mergeCell ref="I5:I6"/>
    <mergeCell ref="J5:J6"/>
    <mergeCell ref="J3:J4"/>
    <mergeCell ref="X20:X22"/>
    <mergeCell ref="Y20:Y22"/>
    <mergeCell ref="M1:N2"/>
    <mergeCell ref="Y5:Y6"/>
    <mergeCell ref="Y10:Y12"/>
    <mergeCell ref="X16:X18"/>
    <mergeCell ref="Y16:Y18"/>
    <mergeCell ref="J10:J12"/>
    <mergeCell ref="X3:X4"/>
    <mergeCell ref="H1:K2"/>
    <mergeCell ref="X1:AA2"/>
    <mergeCell ref="Z3:Z4"/>
    <mergeCell ref="Z10:Z12"/>
    <mergeCell ref="AA10:AA12"/>
    <mergeCell ref="Y13:Y15"/>
    <mergeCell ref="Z13:Z15"/>
    <mergeCell ref="AA13:AA15"/>
    <mergeCell ref="Z5:Z6"/>
    <mergeCell ref="AA5:AA6"/>
    <mergeCell ref="Y7:Y9"/>
    <mergeCell ref="Z7:Z9"/>
    <mergeCell ref="AA7:AA9"/>
    <mergeCell ref="Y3:Y4"/>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P62"/>
  <sheetViews>
    <sheetView showGridLines="0" zoomScaleNormal="100" workbookViewId="0"/>
  </sheetViews>
  <sheetFormatPr defaultColWidth="10.33203125" defaultRowHeight="13.8" x14ac:dyDescent="0.25"/>
  <cols>
    <col min="1" max="1" width="23.109375" style="64" bestFit="1" customWidth="1"/>
    <col min="2" max="2" width="21.5546875" style="64" customWidth="1"/>
    <col min="3" max="3" width="20.109375" style="66" customWidth="1"/>
    <col min="4" max="4" width="19" style="64" customWidth="1"/>
    <col min="5" max="5" width="0.88671875" style="64" customWidth="1"/>
    <col min="6" max="6" width="17.5546875" style="64" customWidth="1"/>
    <col min="7" max="7" width="17.88671875" style="64" customWidth="1"/>
    <col min="8" max="8" width="13.77734375" style="64" customWidth="1"/>
    <col min="9" max="9" width="0.88671875" style="197" customWidth="1"/>
    <col min="10" max="10" width="17.5546875" style="197" customWidth="1"/>
    <col min="11" max="11" width="17.88671875" style="197" customWidth="1"/>
    <col min="12" max="12" width="13.77734375" style="197" customWidth="1"/>
    <col min="13" max="13" width="0.88671875" style="64" customWidth="1"/>
    <col min="14" max="14" width="17.109375" style="64" customWidth="1"/>
    <col min="15" max="15" width="16.5546875" style="64" customWidth="1"/>
    <col min="16" max="16" width="16" style="64" customWidth="1"/>
    <col min="17" max="16384" width="10.33203125" style="64"/>
  </cols>
  <sheetData>
    <row r="1" spans="1:16" ht="19.2" customHeight="1" x14ac:dyDescent="0.35">
      <c r="A1" s="172" t="s">
        <v>108</v>
      </c>
      <c r="B1" s="170"/>
      <c r="C1" s="170"/>
      <c r="D1" s="168"/>
      <c r="E1" s="61"/>
      <c r="F1" s="61"/>
      <c r="G1" s="63"/>
      <c r="I1" s="61"/>
      <c r="J1" s="61"/>
      <c r="K1" s="63"/>
      <c r="M1" s="61"/>
      <c r="N1" s="62"/>
    </row>
    <row r="2" spans="1:16" ht="18.600000000000001" customHeight="1" x14ac:dyDescent="0.25">
      <c r="A2" s="63" t="str">
        <f>'Pipeline - Solar Summary'!A2</f>
        <v>as of 01/31/2022</v>
      </c>
      <c r="B2" s="63"/>
      <c r="C2" s="63"/>
      <c r="D2" s="63"/>
      <c r="E2" s="61"/>
      <c r="F2" s="61"/>
      <c r="G2" s="63"/>
      <c r="I2" s="61"/>
      <c r="J2" s="61"/>
      <c r="K2" s="63"/>
      <c r="M2" s="61"/>
    </row>
    <row r="3" spans="1:16" ht="28.2" customHeight="1" x14ac:dyDescent="0.25">
      <c r="A3" s="131" t="s">
        <v>0</v>
      </c>
      <c r="B3" s="132" t="s">
        <v>59</v>
      </c>
      <c r="C3" s="133" t="s">
        <v>93</v>
      </c>
      <c r="D3" s="133" t="s">
        <v>94</v>
      </c>
      <c r="J3" s="202"/>
      <c r="K3" s="202"/>
    </row>
    <row r="4" spans="1:16" x14ac:dyDescent="0.25">
      <c r="A4" s="69" t="s">
        <v>11</v>
      </c>
      <c r="B4" s="70">
        <f>'Pipeline - Solar Summary'!Y16</f>
        <v>15151</v>
      </c>
      <c r="C4" s="71">
        <f>'Pipeline - Solar Summary'!Z16</f>
        <v>1319320.51</v>
      </c>
      <c r="D4" s="72">
        <f>C4/$C$7</f>
        <v>0.80213686839581533</v>
      </c>
    </row>
    <row r="5" spans="1:16" x14ac:dyDescent="0.25">
      <c r="A5" s="69" t="s">
        <v>2</v>
      </c>
      <c r="B5" s="70">
        <f>'Pipeline - Solar Summary'!Y20</f>
        <v>10</v>
      </c>
      <c r="C5" s="71">
        <f>'Pipeline - Solar Summary'!Z20</f>
        <v>121450.56</v>
      </c>
      <c r="D5" s="72">
        <f>C5/$C$7</f>
        <v>7.384101977109267E-2</v>
      </c>
    </row>
    <row r="6" spans="1:16" x14ac:dyDescent="0.25">
      <c r="A6" s="69" t="s">
        <v>57</v>
      </c>
      <c r="B6" s="70">
        <f>'Pipeline - Solar Summary'!Y24</f>
        <v>133</v>
      </c>
      <c r="C6" s="71">
        <f>'Pipeline - Solar Summary'!Z24</f>
        <v>203986.28</v>
      </c>
      <c r="D6" s="72">
        <f>C6/$C$7</f>
        <v>0.12402211183309197</v>
      </c>
    </row>
    <row r="7" spans="1:16" x14ac:dyDescent="0.25">
      <c r="A7" s="129" t="s">
        <v>27</v>
      </c>
      <c r="B7" s="127">
        <f>SUM(B4:B6)</f>
        <v>15294</v>
      </c>
      <c r="C7" s="130">
        <f>SUM(C4:C6)</f>
        <v>1644757.35</v>
      </c>
      <c r="D7" s="128">
        <f>SUM(D4:D6)</f>
        <v>1</v>
      </c>
    </row>
    <row r="8" spans="1:16" ht="22.2" customHeight="1" x14ac:dyDescent="0.25">
      <c r="G8" s="191"/>
      <c r="K8" s="191"/>
    </row>
    <row r="9" spans="1:16" ht="17.399999999999999" x14ac:dyDescent="0.25">
      <c r="A9" s="335" t="s">
        <v>28</v>
      </c>
      <c r="B9" s="335"/>
      <c r="C9" s="335"/>
      <c r="D9" s="335"/>
    </row>
    <row r="10" spans="1:16" ht="6" customHeight="1" x14ac:dyDescent="0.3">
      <c r="A10" s="65"/>
    </row>
    <row r="11" spans="1:16" ht="15.6" x14ac:dyDescent="0.3">
      <c r="A11" s="65"/>
      <c r="B11" s="336" t="s">
        <v>72</v>
      </c>
      <c r="C11" s="338"/>
      <c r="D11" s="382"/>
      <c r="F11" s="336" t="s">
        <v>71</v>
      </c>
      <c r="G11" s="337"/>
      <c r="H11" s="338"/>
      <c r="J11" s="336" t="s">
        <v>106</v>
      </c>
      <c r="K11" s="337"/>
      <c r="L11" s="338"/>
      <c r="N11" s="339" t="s">
        <v>107</v>
      </c>
      <c r="O11" s="340"/>
      <c r="P11" s="341"/>
    </row>
    <row r="12" spans="1:16" ht="27.6" customHeight="1" x14ac:dyDescent="0.25">
      <c r="A12" s="73" t="s">
        <v>26</v>
      </c>
      <c r="B12" s="67" t="s">
        <v>59</v>
      </c>
      <c r="C12" s="68" t="s">
        <v>93</v>
      </c>
      <c r="D12" s="68" t="s">
        <v>94</v>
      </c>
      <c r="F12" s="67" t="s">
        <v>59</v>
      </c>
      <c r="G12" s="68" t="s">
        <v>93</v>
      </c>
      <c r="H12" s="68" t="s">
        <v>95</v>
      </c>
      <c r="J12" s="67" t="s">
        <v>59</v>
      </c>
      <c r="K12" s="68" t="s">
        <v>93</v>
      </c>
      <c r="L12" s="68" t="s">
        <v>95</v>
      </c>
      <c r="N12" s="67" t="s">
        <v>59</v>
      </c>
      <c r="O12" s="68" t="s">
        <v>93</v>
      </c>
      <c r="P12" s="68" t="s">
        <v>96</v>
      </c>
    </row>
    <row r="13" spans="1:16" x14ac:dyDescent="0.25">
      <c r="A13" s="69" t="s">
        <v>18</v>
      </c>
      <c r="B13" s="74">
        <v>0</v>
      </c>
      <c r="C13" s="75">
        <v>0</v>
      </c>
      <c r="D13" s="72">
        <v>0</v>
      </c>
      <c r="F13" s="74">
        <v>2197</v>
      </c>
      <c r="G13" s="75">
        <v>961880.67</v>
      </c>
      <c r="H13" s="72">
        <f>G13/$G$24</f>
        <v>0.74657343731157511</v>
      </c>
      <c r="J13" s="74">
        <v>4</v>
      </c>
      <c r="K13" s="75">
        <v>45.24</v>
      </c>
      <c r="L13" s="72">
        <f>K13/$G$24</f>
        <v>3.5113484819250664E-5</v>
      </c>
      <c r="N13" s="76">
        <f>SUM(B13+F13+J13)</f>
        <v>2201</v>
      </c>
      <c r="O13" s="76">
        <f>SUM(C13+G13+K13)</f>
        <v>961925.91</v>
      </c>
      <c r="P13" s="77">
        <f>O13/$O$24</f>
        <v>0.72910706891079857</v>
      </c>
    </row>
    <row r="14" spans="1:16" x14ac:dyDescent="0.25">
      <c r="A14" s="69" t="s">
        <v>20</v>
      </c>
      <c r="B14" s="78">
        <v>0</v>
      </c>
      <c r="C14" s="75">
        <v>0</v>
      </c>
      <c r="D14" s="72">
        <v>0</v>
      </c>
      <c r="F14" s="74">
        <v>9</v>
      </c>
      <c r="G14" s="75">
        <v>5055.7</v>
      </c>
      <c r="H14" s="72">
        <f t="shared" ref="H14:H23" si="0">G14/$G$24</f>
        <v>3.9240328293697075E-3</v>
      </c>
      <c r="J14" s="74">
        <v>0</v>
      </c>
      <c r="K14" s="75">
        <v>0</v>
      </c>
      <c r="L14" s="72">
        <f t="shared" ref="L14:L23" si="1">K14/$G$24</f>
        <v>0</v>
      </c>
      <c r="N14" s="76">
        <f t="shared" ref="N14:N23" si="2">SUM(B14+F14+J14)</f>
        <v>9</v>
      </c>
      <c r="O14" s="76">
        <f t="shared" ref="O14:O23" si="3">SUM(C14+G14+K14)</f>
        <v>5055.7</v>
      </c>
      <c r="P14" s="77">
        <f t="shared" ref="P14:P23" si="4">O14/$O$24</f>
        <v>3.8320483625317089E-3</v>
      </c>
    </row>
    <row r="15" spans="1:16" x14ac:dyDescent="0.25">
      <c r="A15" s="69" t="s">
        <v>60</v>
      </c>
      <c r="B15" s="78">
        <v>0</v>
      </c>
      <c r="C15" s="75">
        <v>0</v>
      </c>
      <c r="D15" s="72">
        <v>0</v>
      </c>
      <c r="F15" s="74">
        <v>56</v>
      </c>
      <c r="G15" s="75">
        <v>60215.58</v>
      </c>
      <c r="H15" s="72">
        <f t="shared" si="0"/>
        <v>4.6736933116984389E-2</v>
      </c>
      <c r="J15" s="74">
        <v>0</v>
      </c>
      <c r="K15" s="75">
        <v>0</v>
      </c>
      <c r="L15" s="72">
        <f t="shared" si="1"/>
        <v>0</v>
      </c>
      <c r="N15" s="76">
        <f t="shared" si="2"/>
        <v>56</v>
      </c>
      <c r="O15" s="76">
        <f t="shared" si="3"/>
        <v>60215.58</v>
      </c>
      <c r="P15" s="77">
        <f t="shared" si="4"/>
        <v>4.5641358217041579E-2</v>
      </c>
    </row>
    <row r="16" spans="1:16" x14ac:dyDescent="0.25">
      <c r="A16" s="69" t="s">
        <v>17</v>
      </c>
      <c r="B16" s="78">
        <v>0</v>
      </c>
      <c r="C16" s="75">
        <v>0</v>
      </c>
      <c r="D16" s="72">
        <v>0</v>
      </c>
      <c r="F16" s="74">
        <v>52</v>
      </c>
      <c r="G16" s="75">
        <v>19025.689999999999</v>
      </c>
      <c r="H16" s="72">
        <f t="shared" si="0"/>
        <v>1.4766982250017E-2</v>
      </c>
      <c r="J16" s="74">
        <v>2</v>
      </c>
      <c r="K16" s="75">
        <v>25.12</v>
      </c>
      <c r="L16" s="72">
        <f t="shared" si="1"/>
        <v>1.9497142764358457E-5</v>
      </c>
      <c r="N16" s="76">
        <f t="shared" si="2"/>
        <v>54</v>
      </c>
      <c r="O16" s="76">
        <f t="shared" si="3"/>
        <v>19050.809999999998</v>
      </c>
      <c r="P16" s="77">
        <f t="shared" si="4"/>
        <v>1.4439864957454496E-2</v>
      </c>
    </row>
    <row r="17" spans="1:16" x14ac:dyDescent="0.25">
      <c r="A17" s="69" t="s">
        <v>19</v>
      </c>
      <c r="B17" s="78">
        <v>0</v>
      </c>
      <c r="C17" s="75">
        <v>0</v>
      </c>
      <c r="D17" s="72">
        <v>0</v>
      </c>
      <c r="F17" s="74">
        <v>92</v>
      </c>
      <c r="G17" s="75">
        <v>15921.5</v>
      </c>
      <c r="H17" s="72">
        <f t="shared" si="0"/>
        <v>1.2357633699153391E-2</v>
      </c>
      <c r="J17" s="74">
        <v>1</v>
      </c>
      <c r="K17" s="75">
        <v>13.85</v>
      </c>
      <c r="L17" s="72">
        <f t="shared" si="1"/>
        <v>1.0749817965221523E-5</v>
      </c>
      <c r="N17" s="76">
        <f t="shared" si="2"/>
        <v>93</v>
      </c>
      <c r="O17" s="76">
        <f t="shared" si="3"/>
        <v>15935.35</v>
      </c>
      <c r="P17" s="77">
        <f t="shared" si="4"/>
        <v>1.2078452414872256E-2</v>
      </c>
    </row>
    <row r="18" spans="1:16" ht="13.8" customHeight="1" x14ac:dyDescent="0.25">
      <c r="A18" s="69" t="s">
        <v>61</v>
      </c>
      <c r="B18" s="78">
        <v>0</v>
      </c>
      <c r="C18" s="75">
        <v>0</v>
      </c>
      <c r="D18" s="72">
        <v>0</v>
      </c>
      <c r="F18" s="74">
        <v>11</v>
      </c>
      <c r="G18" s="75">
        <v>4763.58</v>
      </c>
      <c r="H18" s="72">
        <f t="shared" si="0"/>
        <v>3.6973009287198512E-3</v>
      </c>
      <c r="J18" s="74">
        <v>0</v>
      </c>
      <c r="K18" s="75">
        <v>0</v>
      </c>
      <c r="L18" s="72">
        <f t="shared" si="1"/>
        <v>0</v>
      </c>
      <c r="N18" s="76">
        <f t="shared" si="2"/>
        <v>11</v>
      </c>
      <c r="O18" s="76">
        <f t="shared" si="3"/>
        <v>4763.58</v>
      </c>
      <c r="P18" s="77">
        <f t="shared" si="4"/>
        <v>3.610631354468975E-3</v>
      </c>
    </row>
    <row r="19" spans="1:16" s="197" customFormat="1" ht="13.8" customHeight="1" x14ac:dyDescent="0.25">
      <c r="A19" s="69" t="s">
        <v>102</v>
      </c>
      <c r="B19" s="78">
        <v>0</v>
      </c>
      <c r="C19" s="75">
        <v>0</v>
      </c>
      <c r="D19" s="72">
        <v>0</v>
      </c>
      <c r="F19" s="74">
        <v>49</v>
      </c>
      <c r="G19" s="75">
        <v>39274.04</v>
      </c>
      <c r="H19" s="72">
        <f t="shared" ref="H19" si="5">G19/$G$24</f>
        <v>3.0482944459121204E-2</v>
      </c>
      <c r="J19" s="74">
        <v>0</v>
      </c>
      <c r="K19" s="75">
        <v>0</v>
      </c>
      <c r="L19" s="72">
        <f t="shared" si="1"/>
        <v>0</v>
      </c>
      <c r="N19" s="76">
        <f t="shared" si="2"/>
        <v>49</v>
      </c>
      <c r="O19" s="76">
        <f t="shared" si="3"/>
        <v>39274.04</v>
      </c>
      <c r="P19" s="77">
        <f t="shared" ref="P19" si="6">O19/$O$24</f>
        <v>2.9768384332932104E-2</v>
      </c>
    </row>
    <row r="20" spans="1:16" x14ac:dyDescent="0.25">
      <c r="A20" s="69" t="s">
        <v>9</v>
      </c>
      <c r="B20" s="78">
        <v>0</v>
      </c>
      <c r="C20" s="75">
        <v>0</v>
      </c>
      <c r="D20" s="72">
        <v>0</v>
      </c>
      <c r="F20" s="74">
        <v>8859</v>
      </c>
      <c r="G20" s="75">
        <v>80168.87</v>
      </c>
      <c r="H20" s="72">
        <f t="shared" si="0"/>
        <v>6.2223881514621562E-2</v>
      </c>
      <c r="J20" s="74">
        <v>3538</v>
      </c>
      <c r="K20" s="75">
        <v>30842.39</v>
      </c>
      <c r="L20" s="72">
        <f t="shared" si="1"/>
        <v>2.3938633798726974E-2</v>
      </c>
      <c r="N20" s="76">
        <f t="shared" si="2"/>
        <v>12397</v>
      </c>
      <c r="O20" s="76">
        <f t="shared" si="3"/>
        <v>111011.26</v>
      </c>
      <c r="P20" s="77">
        <f t="shared" si="4"/>
        <v>8.4142753151014063E-2</v>
      </c>
    </row>
    <row r="21" spans="1:16" x14ac:dyDescent="0.25">
      <c r="A21" s="69" t="s">
        <v>100</v>
      </c>
      <c r="B21" s="78">
        <v>0</v>
      </c>
      <c r="C21" s="75">
        <v>0</v>
      </c>
      <c r="D21" s="72">
        <v>0</v>
      </c>
      <c r="F21" s="74">
        <v>3</v>
      </c>
      <c r="G21" s="75">
        <v>641.24</v>
      </c>
      <c r="H21" s="72">
        <f t="shared" si="0"/>
        <v>4.9770492938762813E-4</v>
      </c>
      <c r="J21" s="74">
        <v>0</v>
      </c>
      <c r="K21" s="75">
        <v>0</v>
      </c>
      <c r="L21" s="72">
        <f t="shared" si="1"/>
        <v>0</v>
      </c>
      <c r="N21" s="76">
        <f t="shared" si="2"/>
        <v>3</v>
      </c>
      <c r="O21" s="76">
        <f t="shared" si="3"/>
        <v>641.24</v>
      </c>
      <c r="P21" s="77">
        <f t="shared" si="4"/>
        <v>4.8603807425081258E-4</v>
      </c>
    </row>
    <row r="22" spans="1:16" x14ac:dyDescent="0.25">
      <c r="A22" s="69" t="s">
        <v>15</v>
      </c>
      <c r="B22" s="78">
        <v>0</v>
      </c>
      <c r="C22" s="75">
        <v>0</v>
      </c>
      <c r="D22" s="72">
        <v>0</v>
      </c>
      <c r="F22" s="74">
        <v>35</v>
      </c>
      <c r="G22" s="75">
        <v>10322.26</v>
      </c>
      <c r="H22" s="72">
        <f t="shared" si="0"/>
        <v>8.0117267862590269E-3</v>
      </c>
      <c r="J22" s="74">
        <v>0</v>
      </c>
      <c r="K22" s="75">
        <v>0</v>
      </c>
      <c r="L22" s="72">
        <f t="shared" si="1"/>
        <v>0</v>
      </c>
      <c r="N22" s="76">
        <f t="shared" si="2"/>
        <v>35</v>
      </c>
      <c r="O22" s="76">
        <f t="shared" si="3"/>
        <v>10322.26</v>
      </c>
      <c r="P22" s="77">
        <f t="shared" si="4"/>
        <v>7.8239214214899135E-3</v>
      </c>
    </row>
    <row r="23" spans="1:16" x14ac:dyDescent="0.25">
      <c r="A23" s="69" t="s">
        <v>21</v>
      </c>
      <c r="B23" s="78">
        <v>0</v>
      </c>
      <c r="C23" s="75">
        <v>0</v>
      </c>
      <c r="D23" s="72">
        <v>0</v>
      </c>
      <c r="F23" s="74">
        <v>243</v>
      </c>
      <c r="G23" s="75">
        <v>91124.78</v>
      </c>
      <c r="H23" s="72">
        <f t="shared" si="0"/>
        <v>7.0727422174791249E-2</v>
      </c>
      <c r="J23" s="74">
        <v>0</v>
      </c>
      <c r="K23" s="75">
        <v>0</v>
      </c>
      <c r="L23" s="72">
        <f t="shared" si="1"/>
        <v>0</v>
      </c>
      <c r="N23" s="76">
        <f t="shared" si="2"/>
        <v>243</v>
      </c>
      <c r="O23" s="76">
        <f t="shared" si="3"/>
        <v>91124.78</v>
      </c>
      <c r="P23" s="77">
        <f t="shared" si="4"/>
        <v>6.9069478803145401E-2</v>
      </c>
    </row>
    <row r="24" spans="1:16" ht="13.8" customHeight="1" x14ac:dyDescent="0.25">
      <c r="A24" s="79" t="s">
        <v>27</v>
      </c>
      <c r="B24" s="80">
        <f>SUM(B13:B23)</f>
        <v>0</v>
      </c>
      <c r="C24" s="80">
        <f>SUM(C13:C23)</f>
        <v>0</v>
      </c>
      <c r="D24" s="81">
        <f>SUM(D13:D23)</f>
        <v>0</v>
      </c>
      <c r="F24" s="80">
        <f>SUM(F13:F23)</f>
        <v>11606</v>
      </c>
      <c r="G24" s="80">
        <f>SUM(G13:G23)</f>
        <v>1288393.9099999999</v>
      </c>
      <c r="H24" s="81">
        <f>SUM(H13:H23)</f>
        <v>1.0000000000000002</v>
      </c>
      <c r="J24" s="80">
        <f>SUM(J13:J23)</f>
        <v>3545</v>
      </c>
      <c r="K24" s="80">
        <f>SUM(K13:K23)</f>
        <v>30926.6</v>
      </c>
      <c r="L24" s="81">
        <f>SUM(L13:L23)</f>
        <v>2.4003994244275805E-2</v>
      </c>
      <c r="N24" s="127">
        <f>SUM(N13:N23)</f>
        <v>15151</v>
      </c>
      <c r="O24" s="127">
        <f>SUM(O13:O23)</f>
        <v>1319320.5100000002</v>
      </c>
      <c r="P24" s="128">
        <f>SUM(P13:P23)</f>
        <v>0.99999999999999989</v>
      </c>
    </row>
    <row r="25" spans="1:16" s="83" customFormat="1" ht="18" customHeight="1" x14ac:dyDescent="0.25">
      <c r="A25" s="82"/>
      <c r="B25" s="84"/>
      <c r="C25" s="85"/>
      <c r="D25" s="86"/>
    </row>
    <row r="26" spans="1:16" ht="17.399999999999999" x14ac:dyDescent="0.25">
      <c r="A26" s="335" t="s">
        <v>83</v>
      </c>
      <c r="B26" s="335"/>
      <c r="C26" s="335"/>
      <c r="D26" s="335"/>
    </row>
    <row r="27" spans="1:16" ht="6" customHeight="1" x14ac:dyDescent="0.3">
      <c r="A27" s="65"/>
    </row>
    <row r="28" spans="1:16" ht="15.6" x14ac:dyDescent="0.3">
      <c r="A28" s="65"/>
      <c r="B28" s="336" t="s">
        <v>72</v>
      </c>
      <c r="C28" s="337"/>
      <c r="D28" s="338"/>
      <c r="F28" s="336" t="s">
        <v>71</v>
      </c>
      <c r="G28" s="337"/>
      <c r="H28" s="338"/>
      <c r="J28" s="336" t="s">
        <v>106</v>
      </c>
      <c r="K28" s="337"/>
      <c r="L28" s="338"/>
      <c r="N28" s="339" t="s">
        <v>107</v>
      </c>
      <c r="O28" s="340"/>
      <c r="P28" s="341"/>
    </row>
    <row r="29" spans="1:16" ht="41.4" x14ac:dyDescent="0.25">
      <c r="A29" s="73" t="s">
        <v>26</v>
      </c>
      <c r="B29" s="187" t="s">
        <v>59</v>
      </c>
      <c r="C29" s="188" t="s">
        <v>93</v>
      </c>
      <c r="D29" s="188" t="s">
        <v>94</v>
      </c>
      <c r="F29" s="67" t="s">
        <v>59</v>
      </c>
      <c r="G29" s="68" t="s">
        <v>93</v>
      </c>
      <c r="H29" s="68" t="s">
        <v>94</v>
      </c>
      <c r="J29" s="67" t="s">
        <v>59</v>
      </c>
      <c r="K29" s="68" t="s">
        <v>93</v>
      </c>
      <c r="L29" s="68" t="s">
        <v>94</v>
      </c>
      <c r="N29" s="67" t="s">
        <v>59</v>
      </c>
      <c r="O29" s="68" t="s">
        <v>93</v>
      </c>
      <c r="P29" s="68" t="s">
        <v>94</v>
      </c>
    </row>
    <row r="30" spans="1:16" x14ac:dyDescent="0.25">
      <c r="A30" s="69" t="s">
        <v>18</v>
      </c>
      <c r="B30" s="180">
        <v>0</v>
      </c>
      <c r="C30" s="71">
        <v>0</v>
      </c>
      <c r="D30" s="72">
        <v>0</v>
      </c>
      <c r="F30" s="180">
        <v>133</v>
      </c>
      <c r="G30" s="71">
        <v>203986.28</v>
      </c>
      <c r="H30" s="72">
        <f>G30/$G$31</f>
        <v>1</v>
      </c>
      <c r="J30" s="180">
        <v>0</v>
      </c>
      <c r="K30" s="71">
        <v>0</v>
      </c>
      <c r="L30" s="72">
        <f>K30/$G$31</f>
        <v>0</v>
      </c>
      <c r="N30" s="180">
        <f>SUM(B30+F30+J30)</f>
        <v>133</v>
      </c>
      <c r="O30" s="180">
        <f>SUM(C30+G30+K30)</f>
        <v>203986.28</v>
      </c>
      <c r="P30" s="72">
        <f>O30/$O$31</f>
        <v>1</v>
      </c>
    </row>
    <row r="31" spans="1:16" ht="13.8" customHeight="1" x14ac:dyDescent="0.25">
      <c r="A31" s="79" t="s">
        <v>27</v>
      </c>
      <c r="B31" s="80">
        <f>SUM(B30:B30)</f>
        <v>0</v>
      </c>
      <c r="C31" s="80">
        <f>SUM(C30:C30)</f>
        <v>0</v>
      </c>
      <c r="D31" s="81">
        <f>SUM(D30:D30)</f>
        <v>0</v>
      </c>
      <c r="F31" s="80">
        <f>SUM(F30:F30)</f>
        <v>133</v>
      </c>
      <c r="G31" s="80">
        <f>SUM(G30:G30)</f>
        <v>203986.28</v>
      </c>
      <c r="H31" s="81">
        <f>SUM(H30:H30)</f>
        <v>1</v>
      </c>
      <c r="J31" s="80">
        <f>SUM(J30:J30)</f>
        <v>0</v>
      </c>
      <c r="K31" s="80">
        <f>SUM(K30:K30)</f>
        <v>0</v>
      </c>
      <c r="L31" s="81">
        <f>SUM(L30:L30)</f>
        <v>0</v>
      </c>
      <c r="N31" s="127">
        <f>SUM(N30:N30)</f>
        <v>133</v>
      </c>
      <c r="O31" s="127">
        <f>SUM(O30:O30)</f>
        <v>203986.28</v>
      </c>
      <c r="P31" s="128">
        <f>SUM(P30:P30)</f>
        <v>1</v>
      </c>
    </row>
    <row r="32" spans="1:16" s="116" customFormat="1" ht="18.600000000000001" customHeight="1" x14ac:dyDescent="0.25">
      <c r="A32" s="167"/>
      <c r="B32" s="166"/>
      <c r="C32" s="166"/>
      <c r="D32" s="165"/>
      <c r="F32" s="166"/>
      <c r="G32" s="166"/>
      <c r="H32" s="165"/>
      <c r="J32" s="166"/>
      <c r="K32" s="166"/>
      <c r="L32" s="165"/>
      <c r="N32" s="166"/>
      <c r="O32" s="166"/>
      <c r="P32" s="165"/>
    </row>
    <row r="33" spans="1:12" ht="18.600000000000001" customHeight="1" x14ac:dyDescent="0.25">
      <c r="A33" s="171" t="s">
        <v>29</v>
      </c>
      <c r="B33" s="169"/>
      <c r="C33" s="169"/>
      <c r="D33" s="169"/>
      <c r="F33" s="343" t="str">
        <f>'Pipeline - Solar Summary'!E1</f>
        <v xml:space="preserve">Previously Reported in SRP through 12/31/2021                                    </v>
      </c>
      <c r="G33" s="343"/>
      <c r="H33" s="343"/>
      <c r="J33" s="347" t="s">
        <v>101</v>
      </c>
      <c r="K33" s="347"/>
      <c r="L33" s="114"/>
    </row>
    <row r="34" spans="1:12" ht="6" customHeight="1" x14ac:dyDescent="0.3">
      <c r="A34" s="65"/>
      <c r="F34" s="343"/>
      <c r="G34" s="343"/>
      <c r="H34" s="343"/>
      <c r="J34" s="347"/>
      <c r="K34" s="347"/>
      <c r="L34" s="64"/>
    </row>
    <row r="35" spans="1:12" ht="17.399999999999999" x14ac:dyDescent="0.25">
      <c r="B35" s="354" t="s">
        <v>72</v>
      </c>
      <c r="C35" s="354"/>
      <c r="D35" s="354"/>
      <c r="E35" s="87"/>
      <c r="F35" s="344"/>
      <c r="G35" s="344"/>
      <c r="H35" s="344"/>
      <c r="I35" s="87"/>
      <c r="J35" s="346"/>
      <c r="K35" s="346"/>
      <c r="L35" s="115"/>
    </row>
    <row r="36" spans="1:12" ht="30" customHeight="1" x14ac:dyDescent="0.25">
      <c r="A36" s="88" t="s">
        <v>62</v>
      </c>
      <c r="B36" s="89" t="s">
        <v>4</v>
      </c>
      <c r="C36" s="90" t="s">
        <v>93</v>
      </c>
      <c r="D36" s="90" t="s">
        <v>94</v>
      </c>
      <c r="F36" s="91" t="s">
        <v>48</v>
      </c>
      <c r="G36" s="342" t="s">
        <v>97</v>
      </c>
      <c r="H36" s="342"/>
      <c r="J36" s="48" t="s">
        <v>48</v>
      </c>
      <c r="K36" s="48" t="s">
        <v>80</v>
      </c>
      <c r="L36" s="64"/>
    </row>
    <row r="37" spans="1:12" ht="14.4" x14ac:dyDescent="0.3">
      <c r="A37" s="92" t="s">
        <v>5</v>
      </c>
      <c r="B37" s="93">
        <v>0</v>
      </c>
      <c r="C37" s="93">
        <v>0</v>
      </c>
      <c r="D37" s="94">
        <v>0</v>
      </c>
      <c r="F37" s="193">
        <v>0</v>
      </c>
      <c r="G37" s="349">
        <v>0</v>
      </c>
      <c r="H37" s="350"/>
      <c r="J37" s="122">
        <f t="shared" ref="J37:K40" si="7">B37-F37</f>
        <v>0</v>
      </c>
      <c r="K37" s="123">
        <f t="shared" si="7"/>
        <v>0</v>
      </c>
      <c r="L37" s="64"/>
    </row>
    <row r="38" spans="1:12" ht="14.4" x14ac:dyDescent="0.3">
      <c r="A38" s="92" t="s">
        <v>63</v>
      </c>
      <c r="B38" s="93">
        <v>0</v>
      </c>
      <c r="C38" s="93">
        <v>0</v>
      </c>
      <c r="D38" s="94">
        <v>0</v>
      </c>
      <c r="F38" s="193">
        <v>0</v>
      </c>
      <c r="G38" s="349">
        <v>0</v>
      </c>
      <c r="H38" s="350"/>
      <c r="J38" s="122">
        <f t="shared" si="7"/>
        <v>0</v>
      </c>
      <c r="K38" s="123">
        <f t="shared" si="7"/>
        <v>0</v>
      </c>
      <c r="L38" s="64"/>
    </row>
    <row r="39" spans="1:12" ht="14.4" x14ac:dyDescent="0.3">
      <c r="A39" s="92" t="s">
        <v>6</v>
      </c>
      <c r="B39" s="93">
        <v>0</v>
      </c>
      <c r="C39" s="93">
        <v>0</v>
      </c>
      <c r="D39" s="94">
        <v>0</v>
      </c>
      <c r="F39" s="193">
        <v>0</v>
      </c>
      <c r="G39" s="349">
        <v>0</v>
      </c>
      <c r="H39" s="350"/>
      <c r="J39" s="122">
        <f t="shared" si="7"/>
        <v>0</v>
      </c>
      <c r="K39" s="123">
        <f t="shared" si="7"/>
        <v>0</v>
      </c>
      <c r="L39" s="64"/>
    </row>
    <row r="40" spans="1:12" ht="14.4" x14ac:dyDescent="0.3">
      <c r="A40" s="96" t="s">
        <v>7</v>
      </c>
      <c r="B40" s="97">
        <v>0</v>
      </c>
      <c r="C40" s="97">
        <v>0</v>
      </c>
      <c r="D40" s="248">
        <v>0</v>
      </c>
      <c r="F40" s="98">
        <v>3</v>
      </c>
      <c r="G40" s="349">
        <v>25739.82</v>
      </c>
      <c r="H40" s="350"/>
      <c r="J40" s="122">
        <f t="shared" si="7"/>
        <v>-3</v>
      </c>
      <c r="K40" s="123">
        <f t="shared" si="7"/>
        <v>-25739.82</v>
      </c>
      <c r="L40" s="99"/>
    </row>
    <row r="41" spans="1:12" x14ac:dyDescent="0.25">
      <c r="A41" s="90" t="s">
        <v>8</v>
      </c>
      <c r="B41" s="100">
        <f>SUM(B37:B40)</f>
        <v>0</v>
      </c>
      <c r="C41" s="100">
        <f>SUM(C37:C40)</f>
        <v>0</v>
      </c>
      <c r="D41" s="249">
        <f>SUM(D37:D40)</f>
        <v>0</v>
      </c>
      <c r="F41" s="102">
        <f>SUM(F37:F40)</f>
        <v>3</v>
      </c>
      <c r="G41" s="348">
        <f>SUM(G37:G40)</f>
        <v>25739.82</v>
      </c>
      <c r="H41" s="348"/>
      <c r="J41" s="49">
        <f>SUM(J37:J40)</f>
        <v>-3</v>
      </c>
      <c r="K41" s="124">
        <f>SUM(K37:K40)</f>
        <v>-25739.82</v>
      </c>
      <c r="L41" s="99"/>
    </row>
    <row r="42" spans="1:12" s="197" customFormat="1" ht="7.8" customHeight="1" x14ac:dyDescent="0.25">
      <c r="C42" s="66"/>
    </row>
    <row r="43" spans="1:12" s="197" customFormat="1" ht="15.6" x14ac:dyDescent="0.25">
      <c r="A43" s="356" t="s">
        <v>144</v>
      </c>
      <c r="B43" s="356"/>
      <c r="C43" s="356"/>
      <c r="D43" s="356"/>
      <c r="E43" s="356"/>
      <c r="F43" s="356"/>
    </row>
    <row r="44" spans="1:12" s="116" customFormat="1" ht="12.6" customHeight="1" x14ac:dyDescent="0.25">
      <c r="A44" s="118"/>
      <c r="B44" s="119"/>
      <c r="C44" s="119"/>
      <c r="D44" s="120"/>
      <c r="F44" s="351" t="str">
        <f>'Pipeline - Solar Summary'!M1</f>
        <v xml:space="preserve">Previously Reported in TI through 12/31/21                                    </v>
      </c>
      <c r="G44" s="351"/>
      <c r="H44" s="351"/>
      <c r="J44" s="345" t="s">
        <v>101</v>
      </c>
      <c r="K44" s="345"/>
      <c r="L44" s="121"/>
    </row>
    <row r="45" spans="1:12" ht="17.399999999999999" customHeight="1" x14ac:dyDescent="0.25">
      <c r="A45" s="177"/>
      <c r="B45" s="354" t="s">
        <v>71</v>
      </c>
      <c r="C45" s="354"/>
      <c r="D45" s="354"/>
      <c r="E45" s="87"/>
      <c r="F45" s="344"/>
      <c r="G45" s="344"/>
      <c r="H45" s="344"/>
      <c r="I45" s="87"/>
      <c r="J45" s="346"/>
      <c r="K45" s="346"/>
      <c r="L45" s="64"/>
    </row>
    <row r="46" spans="1:12" ht="27.6" x14ac:dyDescent="0.25">
      <c r="A46" s="88" t="s">
        <v>62</v>
      </c>
      <c r="B46" s="89" t="s">
        <v>4</v>
      </c>
      <c r="C46" s="90" t="s">
        <v>93</v>
      </c>
      <c r="D46" s="90" t="s">
        <v>94</v>
      </c>
      <c r="F46" s="91" t="s">
        <v>48</v>
      </c>
      <c r="G46" s="355" t="s">
        <v>80</v>
      </c>
      <c r="H46" s="355"/>
      <c r="J46" s="48" t="s">
        <v>48</v>
      </c>
      <c r="K46" s="125" t="s">
        <v>80</v>
      </c>
      <c r="L46" s="64"/>
    </row>
    <row r="47" spans="1:12" ht="14.4" x14ac:dyDescent="0.3">
      <c r="A47" s="92" t="s">
        <v>63</v>
      </c>
      <c r="B47" s="93">
        <v>0</v>
      </c>
      <c r="C47" s="93">
        <v>0</v>
      </c>
      <c r="D47" s="94">
        <v>0</v>
      </c>
      <c r="F47" s="95">
        <v>0</v>
      </c>
      <c r="G47" s="352">
        <v>0</v>
      </c>
      <c r="H47" s="352"/>
      <c r="J47" s="122">
        <f>B47-F47</f>
        <v>0</v>
      </c>
      <c r="K47" s="123">
        <f>C47-G47</f>
        <v>0</v>
      </c>
      <c r="L47" s="64"/>
    </row>
    <row r="48" spans="1:12" ht="14.4" x14ac:dyDescent="0.3">
      <c r="A48" s="96" t="s">
        <v>7</v>
      </c>
      <c r="B48" s="181">
        <v>10</v>
      </c>
      <c r="C48" s="181">
        <v>121450.56</v>
      </c>
      <c r="D48" s="248">
        <f>C48/$C$49</f>
        <v>1</v>
      </c>
      <c r="F48" s="196">
        <v>9</v>
      </c>
      <c r="G48" s="352">
        <v>109735.56</v>
      </c>
      <c r="H48" s="352"/>
      <c r="J48" s="122">
        <f>B48-F48</f>
        <v>1</v>
      </c>
      <c r="K48" s="123">
        <f>C48-G48</f>
        <v>11715</v>
      </c>
      <c r="L48" s="64"/>
    </row>
    <row r="49" spans="1:12" x14ac:dyDescent="0.25">
      <c r="A49" s="90" t="s">
        <v>8</v>
      </c>
      <c r="B49" s="100">
        <f>SUM(B47:B48)</f>
        <v>10</v>
      </c>
      <c r="C49" s="100">
        <f>SUM(C47:C48)</f>
        <v>121450.56</v>
      </c>
      <c r="D49" s="249">
        <f>SUM(D47:D48)</f>
        <v>1</v>
      </c>
      <c r="F49" s="102">
        <f>SUM(F47:F48)</f>
        <v>9</v>
      </c>
      <c r="G49" s="353">
        <f>SUM(G47:G48)</f>
        <v>109735.56</v>
      </c>
      <c r="H49" s="353"/>
      <c r="J49" s="126">
        <f>SUM(J47:J48)</f>
        <v>1</v>
      </c>
      <c r="K49" s="124">
        <f>SUM(K47:K48)</f>
        <v>11715</v>
      </c>
      <c r="L49" s="64"/>
    </row>
    <row r="50" spans="1:12" ht="7.8" customHeight="1" x14ac:dyDescent="0.25">
      <c r="J50" s="64"/>
      <c r="K50" s="64"/>
      <c r="L50" s="64"/>
    </row>
    <row r="51" spans="1:12" s="197" customFormat="1" ht="15.6" x14ac:dyDescent="0.25">
      <c r="A51" s="356" t="s">
        <v>143</v>
      </c>
      <c r="B51" s="356"/>
      <c r="C51" s="356"/>
      <c r="D51" s="356"/>
      <c r="E51" s="356"/>
      <c r="F51" s="356"/>
    </row>
    <row r="52" spans="1:12" s="197" customFormat="1" ht="31.2" x14ac:dyDescent="0.3">
      <c r="A52" s="241" t="s">
        <v>136</v>
      </c>
      <c r="B52" s="242" t="s">
        <v>133</v>
      </c>
      <c r="C52" s="243" t="s">
        <v>134</v>
      </c>
      <c r="D52" s="239"/>
      <c r="E52" s="239"/>
      <c r="F52" s="239"/>
    </row>
    <row r="53" spans="1:12" s="197" customFormat="1" ht="14.4" x14ac:dyDescent="0.3">
      <c r="A53" s="237" t="s">
        <v>142</v>
      </c>
      <c r="B53" s="240" t="s">
        <v>135</v>
      </c>
      <c r="C53" s="245">
        <v>11715</v>
      </c>
      <c r="D53" s="246"/>
      <c r="E53" s="239"/>
      <c r="F53" s="247"/>
    </row>
    <row r="54" spans="1:12" ht="13.8" customHeight="1" x14ac:dyDescent="0.25">
      <c r="D54" s="99"/>
      <c r="F54" s="351" t="str">
        <f>'Pipeline - Solar Summary'!U1</f>
        <v xml:space="preserve">Previously Reported in ADI through 12/31/21                                    </v>
      </c>
      <c r="G54" s="351"/>
      <c r="H54" s="351"/>
      <c r="J54" s="345" t="s">
        <v>101</v>
      </c>
      <c r="K54" s="345"/>
      <c r="L54" s="64"/>
    </row>
    <row r="55" spans="1:12" s="197" customFormat="1" ht="17.399999999999999" x14ac:dyDescent="0.25">
      <c r="A55" s="177"/>
      <c r="B55" s="354" t="s">
        <v>106</v>
      </c>
      <c r="C55" s="354"/>
      <c r="D55" s="354"/>
      <c r="E55" s="87"/>
      <c r="F55" s="344"/>
      <c r="G55" s="344"/>
      <c r="H55" s="344"/>
      <c r="I55" s="87"/>
      <c r="J55" s="346"/>
      <c r="K55" s="346"/>
    </row>
    <row r="56" spans="1:12" s="197" customFormat="1" ht="27.6" x14ac:dyDescent="0.25">
      <c r="A56" s="88" t="s">
        <v>62</v>
      </c>
      <c r="B56" s="89" t="s">
        <v>4</v>
      </c>
      <c r="C56" s="90" t="s">
        <v>93</v>
      </c>
      <c r="D56" s="90" t="s">
        <v>94</v>
      </c>
      <c r="F56" s="91" t="s">
        <v>48</v>
      </c>
      <c r="G56" s="355" t="s">
        <v>80</v>
      </c>
      <c r="H56" s="355"/>
      <c r="J56" s="48" t="s">
        <v>48</v>
      </c>
      <c r="K56" s="125" t="s">
        <v>80</v>
      </c>
    </row>
    <row r="57" spans="1:12" s="197" customFormat="1" ht="14.4" x14ac:dyDescent="0.3">
      <c r="A57" s="92" t="s">
        <v>109</v>
      </c>
      <c r="B57" s="93">
        <v>0</v>
      </c>
      <c r="C57" s="93">
        <v>0</v>
      </c>
      <c r="D57" s="94">
        <v>0</v>
      </c>
      <c r="F57" s="199">
        <v>0</v>
      </c>
      <c r="G57" s="352">
        <v>0</v>
      </c>
      <c r="H57" s="352"/>
      <c r="J57" s="122">
        <f>B57-F57</f>
        <v>0</v>
      </c>
      <c r="K57" s="123">
        <f>C57-G57</f>
        <v>0</v>
      </c>
    </row>
    <row r="58" spans="1:12" s="197" customFormat="1" x14ac:dyDescent="0.25">
      <c r="A58" s="90" t="s">
        <v>8</v>
      </c>
      <c r="B58" s="100">
        <f>SUM(B57:B57)</f>
        <v>0</v>
      </c>
      <c r="C58" s="100">
        <f>SUM(C57:C57)</f>
        <v>0</v>
      </c>
      <c r="D58" s="101">
        <f>SUM(D57:D57)</f>
        <v>0</v>
      </c>
      <c r="F58" s="102">
        <f>SUM(F57:F57)</f>
        <v>0</v>
      </c>
      <c r="G58" s="353">
        <f>SUM(G57:G57)</f>
        <v>0</v>
      </c>
      <c r="H58" s="353"/>
      <c r="J58" s="126">
        <f>SUM(J57:J57)</f>
        <v>0</v>
      </c>
      <c r="K58" s="124">
        <f>SUM(K57:K57)</f>
        <v>0</v>
      </c>
    </row>
    <row r="59" spans="1:12" x14ac:dyDescent="0.25">
      <c r="J59" s="64"/>
      <c r="K59" s="64"/>
      <c r="L59" s="64"/>
    </row>
    <row r="60" spans="1:12" x14ac:dyDescent="0.25">
      <c r="J60" s="64"/>
      <c r="K60" s="64"/>
      <c r="L60" s="64"/>
    </row>
    <row r="61" spans="1:12" x14ac:dyDescent="0.25">
      <c r="J61" s="64"/>
      <c r="K61" s="64"/>
      <c r="L61" s="64"/>
    </row>
    <row r="62" spans="1:12" x14ac:dyDescent="0.25">
      <c r="J62" s="64"/>
      <c r="K62" s="64"/>
      <c r="L62" s="64"/>
    </row>
  </sheetData>
  <mergeCells count="34">
    <mergeCell ref="A51:F51"/>
    <mergeCell ref="G58:H58"/>
    <mergeCell ref="F54:H55"/>
    <mergeCell ref="J54:K55"/>
    <mergeCell ref="B55:D55"/>
    <mergeCell ref="G56:H56"/>
    <mergeCell ref="G57:H57"/>
    <mergeCell ref="G48:H48"/>
    <mergeCell ref="G49:H49"/>
    <mergeCell ref="B35:D35"/>
    <mergeCell ref="B45:D45"/>
    <mergeCell ref="G46:H46"/>
    <mergeCell ref="G47:H47"/>
    <mergeCell ref="A43:F43"/>
    <mergeCell ref="N11:P11"/>
    <mergeCell ref="G36:H36"/>
    <mergeCell ref="F33:H35"/>
    <mergeCell ref="N28:P28"/>
    <mergeCell ref="J44:K45"/>
    <mergeCell ref="J33:K35"/>
    <mergeCell ref="G41:H41"/>
    <mergeCell ref="G38:H38"/>
    <mergeCell ref="G39:H39"/>
    <mergeCell ref="G40:H40"/>
    <mergeCell ref="G37:H37"/>
    <mergeCell ref="F44:H45"/>
    <mergeCell ref="J11:L11"/>
    <mergeCell ref="J28:L28"/>
    <mergeCell ref="A9:D9"/>
    <mergeCell ref="F11:H11"/>
    <mergeCell ref="F28:H28"/>
    <mergeCell ref="A26:D26"/>
    <mergeCell ref="B28:D28"/>
    <mergeCell ref="B11:C11"/>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R40"/>
  <sheetViews>
    <sheetView showGridLines="0" zoomScaleNormal="100" workbookViewId="0"/>
  </sheetViews>
  <sheetFormatPr defaultRowHeight="14.4" x14ac:dyDescent="0.3"/>
  <cols>
    <col min="1" max="1" width="45.21875" style="56" customWidth="1"/>
    <col min="2" max="2" width="12.109375" style="56" customWidth="1"/>
    <col min="3" max="3" width="15.5546875" style="56" customWidth="1"/>
    <col min="4" max="4" width="14.44140625" style="56" bestFit="1" customWidth="1"/>
    <col min="5" max="5" width="14.44140625" style="190" customWidth="1"/>
    <col min="6" max="6" width="14" style="56" customWidth="1"/>
    <col min="7" max="7" width="15.44140625" style="56" customWidth="1"/>
    <col min="8" max="8" width="15.44140625" style="190" customWidth="1"/>
    <col min="9" max="9" width="13.21875" style="56" customWidth="1"/>
    <col min="10" max="10" width="0.6640625" style="3" customWidth="1"/>
    <col min="11" max="11" width="14.44140625" style="56" customWidth="1"/>
    <col min="12" max="12" width="13.44140625" style="56" customWidth="1"/>
    <col min="13" max="13" width="0.6640625" style="3" customWidth="1"/>
    <col min="14" max="14" width="13.21875" style="56" customWidth="1"/>
    <col min="15" max="15" width="14.109375" style="56" customWidth="1"/>
    <col min="16" max="16" width="0.6640625" style="3" customWidth="1"/>
    <col min="17" max="17" width="11.6640625" style="56" customWidth="1"/>
    <col min="18" max="18" width="17.21875" style="56" customWidth="1"/>
    <col min="19" max="16384" width="8.88671875" style="56"/>
  </cols>
  <sheetData>
    <row r="1" spans="1:16" ht="21.6" customHeight="1" x14ac:dyDescent="0.3">
      <c r="A1" s="174" t="s">
        <v>90</v>
      </c>
      <c r="B1" s="176"/>
      <c r="C1" s="176"/>
      <c r="D1" s="176"/>
      <c r="E1" s="176"/>
      <c r="F1" s="176"/>
      <c r="G1" s="176"/>
      <c r="H1" s="176"/>
      <c r="I1" s="176"/>
      <c r="J1" s="195"/>
      <c r="K1" s="176"/>
      <c r="L1" s="176"/>
      <c r="M1" s="195"/>
      <c r="P1" s="195"/>
    </row>
    <row r="2" spans="1:16" ht="21" x14ac:dyDescent="0.4">
      <c r="A2" s="155" t="str">
        <f>'Pipeline - Solar Summary'!A2</f>
        <v>as of 01/31/2022</v>
      </c>
      <c r="B2" s="156"/>
      <c r="C2" s="156"/>
      <c r="D2" s="156"/>
      <c r="E2" s="156"/>
      <c r="F2" s="156"/>
      <c r="G2" s="156"/>
      <c r="H2" s="156"/>
      <c r="I2" s="156"/>
      <c r="K2" s="156"/>
      <c r="L2" s="156"/>
    </row>
    <row r="3" spans="1:16" ht="5.4" customHeight="1" x14ac:dyDescent="0.3"/>
    <row r="4" spans="1:16" ht="27.6" x14ac:dyDescent="0.3">
      <c r="A4" s="106" t="s">
        <v>64</v>
      </c>
      <c r="B4" s="107" t="s">
        <v>65</v>
      </c>
      <c r="C4" s="67" t="s">
        <v>59</v>
      </c>
      <c r="D4" s="68" t="s">
        <v>93</v>
      </c>
      <c r="E4" s="194" t="s">
        <v>94</v>
      </c>
      <c r="G4" s="190"/>
      <c r="H4" s="56"/>
    </row>
    <row r="5" spans="1:16" ht="28.8" customHeight="1" x14ac:dyDescent="0.3">
      <c r="A5" s="108" t="s">
        <v>57</v>
      </c>
      <c r="B5" s="107">
        <v>0.85</v>
      </c>
      <c r="C5" s="186">
        <v>133</v>
      </c>
      <c r="D5" s="184">
        <v>203986.28</v>
      </c>
      <c r="E5" s="109">
        <f>D5/D14</f>
        <v>0.12639880607058701</v>
      </c>
      <c r="G5" s="190"/>
      <c r="H5" s="56"/>
    </row>
    <row r="6" spans="1:16" s="190" customFormat="1" ht="28.8" customHeight="1" x14ac:dyDescent="0.3">
      <c r="A6" s="108" t="s">
        <v>99</v>
      </c>
      <c r="B6" s="107">
        <v>0.6</v>
      </c>
      <c r="C6" s="186">
        <v>2</v>
      </c>
      <c r="D6" s="184">
        <v>18509.84</v>
      </c>
      <c r="E6" s="109">
        <f>D6/D14</f>
        <v>1.1469505089055962E-2</v>
      </c>
      <c r="J6" s="3"/>
      <c r="M6" s="3"/>
      <c r="P6" s="3"/>
    </row>
    <row r="7" spans="1:16" ht="30" customHeight="1" x14ac:dyDescent="0.3">
      <c r="A7" s="108" t="s">
        <v>70</v>
      </c>
      <c r="B7" s="107">
        <v>0.6</v>
      </c>
      <c r="C7" s="186">
        <v>67</v>
      </c>
      <c r="D7" s="184">
        <v>123045.32</v>
      </c>
      <c r="E7" s="109">
        <f>D7/D14</f>
        <v>7.6244252998649342E-2</v>
      </c>
      <c r="G7" s="190"/>
      <c r="H7" s="56"/>
      <c r="L7" s="113"/>
    </row>
    <row r="8" spans="1:16" ht="29.4" customHeight="1" x14ac:dyDescent="0.3">
      <c r="A8" s="108" t="s">
        <v>67</v>
      </c>
      <c r="B8" s="107">
        <v>1</v>
      </c>
      <c r="C8" s="186">
        <v>2635</v>
      </c>
      <c r="D8" s="184">
        <v>1061300.8799999999</v>
      </c>
      <c r="E8" s="109">
        <f>D8/D14</f>
        <v>0.65762836654339363</v>
      </c>
      <c r="G8" s="190"/>
      <c r="H8" s="56"/>
    </row>
    <row r="9" spans="1:16" ht="28.8" customHeight="1" x14ac:dyDescent="0.3">
      <c r="A9" s="108" t="s">
        <v>68</v>
      </c>
      <c r="B9" s="107">
        <v>0.6</v>
      </c>
      <c r="C9" s="186">
        <v>123</v>
      </c>
      <c r="D9" s="184">
        <v>2274.8000000000002</v>
      </c>
      <c r="E9" s="109">
        <f>D9/D14</f>
        <v>1.4095654082684941E-3</v>
      </c>
      <c r="G9" s="190"/>
      <c r="H9" s="56"/>
    </row>
    <row r="10" spans="1:16" ht="28.2" customHeight="1" x14ac:dyDescent="0.3">
      <c r="A10" s="108" t="s">
        <v>69</v>
      </c>
      <c r="B10" s="107">
        <v>0.6</v>
      </c>
      <c r="C10" s="186">
        <v>8779</v>
      </c>
      <c r="D10" s="184">
        <v>83263.070000000007</v>
      </c>
      <c r="E10" s="109">
        <f>D10/D14</f>
        <v>5.1593433821979166E-2</v>
      </c>
      <c r="G10" s="190"/>
      <c r="H10" s="189"/>
    </row>
    <row r="11" spans="1:16" ht="28.8" customHeight="1" x14ac:dyDescent="0.3">
      <c r="A11" s="108" t="s">
        <v>66</v>
      </c>
      <c r="B11" s="107">
        <v>1</v>
      </c>
      <c r="C11" s="185">
        <v>10</v>
      </c>
      <c r="D11" s="185">
        <v>121450.56</v>
      </c>
      <c r="E11" s="109">
        <f>D11/D14</f>
        <v>7.5256070068066311E-2</v>
      </c>
      <c r="G11" s="190"/>
      <c r="H11" s="363"/>
      <c r="I11" s="363"/>
      <c r="J11" s="363"/>
      <c r="K11" s="363"/>
      <c r="M11" s="190"/>
      <c r="P11" s="190"/>
    </row>
    <row r="12" spans="1:16" ht="28.8" customHeight="1" x14ac:dyDescent="0.3">
      <c r="A12" s="108" t="s">
        <v>92</v>
      </c>
      <c r="B12" s="107">
        <v>0.6</v>
      </c>
      <c r="C12" s="178"/>
      <c r="D12" s="179"/>
      <c r="E12" s="109">
        <f>D12/D14</f>
        <v>0</v>
      </c>
      <c r="G12" s="190"/>
      <c r="H12" s="56"/>
    </row>
    <row r="13" spans="1:16" ht="32.4" customHeight="1" x14ac:dyDescent="0.3">
      <c r="A13" s="108" t="s">
        <v>91</v>
      </c>
      <c r="B13" s="107">
        <v>1</v>
      </c>
      <c r="C13" s="178"/>
      <c r="D13" s="179"/>
      <c r="E13" s="109">
        <f>D13/D14</f>
        <v>0</v>
      </c>
      <c r="F13" s="26"/>
      <c r="G13" s="26"/>
      <c r="H13" s="26"/>
      <c r="I13" s="26"/>
    </row>
    <row r="14" spans="1:16" x14ac:dyDescent="0.3">
      <c r="B14" s="110"/>
      <c r="C14" s="111">
        <f>SUM(C5:C13)</f>
        <v>11749</v>
      </c>
      <c r="D14" s="111">
        <f>SUM(D5:D13)</f>
        <v>1613830.75</v>
      </c>
      <c r="E14" s="112">
        <f>SUM(E5:E13)</f>
        <v>0.99999999999999989</v>
      </c>
      <c r="G14" s="190"/>
      <c r="H14" s="56"/>
      <c r="L14" s="113"/>
    </row>
    <row r="15" spans="1:16" ht="7.2" customHeight="1" x14ac:dyDescent="0.3">
      <c r="C15" s="192"/>
      <c r="D15" s="192"/>
      <c r="E15" s="192"/>
    </row>
    <row r="16" spans="1:16" s="190" customFormat="1" x14ac:dyDescent="0.3">
      <c r="C16" s="365"/>
      <c r="D16" s="366"/>
      <c r="E16" s="366"/>
      <c r="F16" s="366"/>
      <c r="G16" s="366"/>
      <c r="H16" s="366"/>
      <c r="I16" s="366"/>
      <c r="J16" s="366"/>
      <c r="K16" s="366"/>
    </row>
    <row r="17" spans="1:18" s="190" customFormat="1" ht="21" x14ac:dyDescent="0.3">
      <c r="A17" s="364" t="s">
        <v>110</v>
      </c>
      <c r="B17" s="364"/>
      <c r="C17" s="364"/>
      <c r="D17" s="364"/>
      <c r="E17" s="230"/>
      <c r="F17" s="197"/>
      <c r="G17" s="197"/>
      <c r="H17" s="197"/>
      <c r="I17" s="197"/>
      <c r="J17" s="117"/>
      <c r="K17" s="83"/>
      <c r="L17" s="83"/>
      <c r="M17" s="117"/>
      <c r="N17" s="83"/>
      <c r="P17" s="117"/>
      <c r="Q17" s="83"/>
    </row>
    <row r="18" spans="1:18" s="197" customFormat="1" ht="6" customHeight="1" x14ac:dyDescent="0.3">
      <c r="A18" s="65"/>
      <c r="C18" s="66"/>
      <c r="J18" s="117"/>
      <c r="M18" s="117"/>
      <c r="P18" s="117"/>
    </row>
    <row r="19" spans="1:18" s="190" customFormat="1" x14ac:dyDescent="0.3">
      <c r="A19" s="200" t="s">
        <v>106</v>
      </c>
      <c r="C19" s="236"/>
      <c r="D19" s="236"/>
      <c r="E19" s="236"/>
      <c r="F19" s="236"/>
      <c r="G19" s="236"/>
      <c r="H19" s="236"/>
      <c r="I19" s="236"/>
      <c r="J19" s="236"/>
      <c r="K19" s="236"/>
      <c r="L19" s="236"/>
      <c r="M19" s="236"/>
      <c r="N19" s="236"/>
      <c r="O19" s="236"/>
      <c r="P19" s="236"/>
      <c r="Q19" s="236"/>
      <c r="R19" s="236"/>
    </row>
    <row r="20" spans="1:18" s="190" customFormat="1" ht="13.8" customHeight="1" x14ac:dyDescent="0.3">
      <c r="A20" s="357" t="s">
        <v>111</v>
      </c>
      <c r="B20" s="360" t="s">
        <v>112</v>
      </c>
      <c r="C20" s="360"/>
      <c r="D20" s="361" t="s">
        <v>113</v>
      </c>
      <c r="E20" s="361"/>
      <c r="F20" s="362" t="s">
        <v>114</v>
      </c>
      <c r="G20" s="362"/>
      <c r="H20" s="367" t="s">
        <v>115</v>
      </c>
      <c r="I20" s="367"/>
      <c r="J20" s="231"/>
      <c r="K20" s="367" t="s">
        <v>2</v>
      </c>
      <c r="L20" s="367"/>
      <c r="M20" s="231"/>
      <c r="N20" s="367" t="s">
        <v>57</v>
      </c>
      <c r="O20" s="367"/>
      <c r="P20" s="231"/>
      <c r="Q20" s="368" t="s">
        <v>116</v>
      </c>
      <c r="R20" s="368"/>
    </row>
    <row r="21" spans="1:18" s="190" customFormat="1" x14ac:dyDescent="0.3">
      <c r="A21" s="358"/>
      <c r="B21" s="360"/>
      <c r="C21" s="360"/>
      <c r="D21" s="369" t="s">
        <v>117</v>
      </c>
      <c r="E21" s="369"/>
      <c r="F21" s="369" t="s">
        <v>118</v>
      </c>
      <c r="G21" s="369"/>
      <c r="H21" s="370" t="s">
        <v>119</v>
      </c>
      <c r="I21" s="370"/>
      <c r="J21" s="232"/>
      <c r="K21" s="370" t="s">
        <v>119</v>
      </c>
      <c r="L21" s="370"/>
      <c r="M21" s="232"/>
      <c r="N21" s="370" t="s">
        <v>119</v>
      </c>
      <c r="O21" s="370"/>
      <c r="P21" s="232"/>
      <c r="Q21" s="368"/>
      <c r="R21" s="368"/>
    </row>
    <row r="22" spans="1:18" s="190" customFormat="1" x14ac:dyDescent="0.3">
      <c r="A22" s="359"/>
      <c r="B22" s="203" t="s">
        <v>120</v>
      </c>
      <c r="C22" s="204" t="s">
        <v>121</v>
      </c>
      <c r="D22" s="205" t="s">
        <v>120</v>
      </c>
      <c r="E22" s="205" t="s">
        <v>121</v>
      </c>
      <c r="F22" s="206" t="s">
        <v>120</v>
      </c>
      <c r="G22" s="206" t="s">
        <v>121</v>
      </c>
      <c r="H22" s="203" t="s">
        <v>120</v>
      </c>
      <c r="I22" s="203" t="s">
        <v>121</v>
      </c>
      <c r="J22" s="233"/>
      <c r="K22" s="203" t="s">
        <v>120</v>
      </c>
      <c r="L22" s="203" t="s">
        <v>121</v>
      </c>
      <c r="M22" s="233"/>
      <c r="N22" s="203" t="s">
        <v>120</v>
      </c>
      <c r="O22" s="203" t="s">
        <v>121</v>
      </c>
      <c r="P22" s="233"/>
      <c r="Q22" s="207" t="s">
        <v>120</v>
      </c>
      <c r="R22" s="207" t="s">
        <v>122</v>
      </c>
    </row>
    <row r="23" spans="1:18" s="190" customFormat="1" x14ac:dyDescent="0.3">
      <c r="A23" s="208" t="s">
        <v>123</v>
      </c>
      <c r="B23" s="209"/>
      <c r="C23" s="83"/>
      <c r="D23" s="83"/>
      <c r="E23" s="83"/>
      <c r="F23" s="83"/>
      <c r="G23" s="83"/>
      <c r="H23" s="83"/>
      <c r="I23" s="83"/>
      <c r="J23" s="117"/>
      <c r="K23" s="83"/>
      <c r="L23" s="83"/>
      <c r="M23" s="117"/>
      <c r="N23" s="83"/>
      <c r="O23" s="83"/>
      <c r="P23" s="117"/>
      <c r="Q23" s="83"/>
      <c r="R23" s="83"/>
    </row>
    <row r="24" spans="1:18" s="190" customFormat="1" x14ac:dyDescent="0.3">
      <c r="A24" s="210" t="s">
        <v>9</v>
      </c>
      <c r="B24" s="250">
        <v>3543</v>
      </c>
      <c r="C24" s="214">
        <v>30899.18</v>
      </c>
      <c r="D24" s="212">
        <v>0</v>
      </c>
      <c r="E24" s="211">
        <v>0</v>
      </c>
      <c r="F24" s="212">
        <v>0</v>
      </c>
      <c r="G24" s="211">
        <v>0</v>
      </c>
      <c r="H24" s="213">
        <f>SUM(D24+F24)</f>
        <v>0</v>
      </c>
      <c r="I24" s="214">
        <f>SUM(E24+G24)</f>
        <v>0</v>
      </c>
      <c r="J24" s="234"/>
      <c r="K24" s="250">
        <v>0</v>
      </c>
      <c r="L24" s="214">
        <v>0</v>
      </c>
      <c r="M24" s="234"/>
      <c r="N24" s="253">
        <v>0</v>
      </c>
      <c r="O24" s="214">
        <v>0</v>
      </c>
      <c r="P24" s="234"/>
      <c r="Q24" s="215">
        <f>SUM(B24+H24+K24+N24)</f>
        <v>3543</v>
      </c>
      <c r="R24" s="216">
        <f>SUM(C24+I24+L24+O24)</f>
        <v>30899.18</v>
      </c>
    </row>
    <row r="25" spans="1:18" s="190" customFormat="1" ht="6" customHeight="1" x14ac:dyDescent="0.3">
      <c r="A25" s="217"/>
      <c r="B25" s="251"/>
      <c r="C25" s="218"/>
      <c r="D25" s="219"/>
      <c r="E25" s="219"/>
      <c r="F25" s="219"/>
      <c r="G25" s="218"/>
      <c r="H25" s="219"/>
      <c r="I25" s="218"/>
      <c r="J25" s="234"/>
      <c r="K25" s="252"/>
      <c r="L25" s="218"/>
      <c r="M25" s="234"/>
      <c r="N25" s="254"/>
      <c r="O25" s="218"/>
      <c r="P25" s="234"/>
      <c r="Q25" s="220"/>
      <c r="R25" s="83"/>
    </row>
    <row r="26" spans="1:18" s="190" customFormat="1" x14ac:dyDescent="0.3">
      <c r="A26" s="208" t="s">
        <v>124</v>
      </c>
      <c r="B26" s="251"/>
      <c r="C26" s="218"/>
      <c r="D26" s="219"/>
      <c r="E26" s="219"/>
      <c r="F26" s="219"/>
      <c r="G26" s="218"/>
      <c r="H26" s="219"/>
      <c r="I26" s="218"/>
      <c r="J26" s="234"/>
      <c r="K26" s="252"/>
      <c r="L26" s="218"/>
      <c r="M26" s="234"/>
      <c r="N26" s="254"/>
      <c r="O26" s="218"/>
      <c r="P26" s="234"/>
      <c r="Q26" s="220"/>
      <c r="R26" s="83"/>
    </row>
    <row r="27" spans="1:18" s="239" customFormat="1" x14ac:dyDescent="0.3">
      <c r="A27" s="221" t="s">
        <v>137</v>
      </c>
      <c r="B27" s="250">
        <v>0</v>
      </c>
      <c r="C27" s="214">
        <v>0</v>
      </c>
      <c r="D27" s="212">
        <v>2</v>
      </c>
      <c r="E27" s="211">
        <v>27.42</v>
      </c>
      <c r="F27" s="212">
        <v>0</v>
      </c>
      <c r="G27" s="211">
        <v>0</v>
      </c>
      <c r="H27" s="213">
        <f t="shared" ref="H27" si="0">SUM(D27+F27)</f>
        <v>2</v>
      </c>
      <c r="I27" s="214">
        <f t="shared" ref="I27" si="1">SUM(E27+G27)</f>
        <v>27.42</v>
      </c>
      <c r="J27" s="234"/>
      <c r="K27" s="250">
        <v>0</v>
      </c>
      <c r="L27" s="214">
        <v>0</v>
      </c>
      <c r="M27" s="234"/>
      <c r="N27" s="253">
        <v>0</v>
      </c>
      <c r="O27" s="214">
        <v>0</v>
      </c>
      <c r="P27" s="234"/>
      <c r="Q27" s="215">
        <f t="shared" ref="Q27" si="2">SUM(B27+H27+K27+N27)</f>
        <v>2</v>
      </c>
      <c r="R27" s="216">
        <f t="shared" ref="R27" si="3">SUM(C27+I27+L27+O27)</f>
        <v>27.42</v>
      </c>
    </row>
    <row r="28" spans="1:18" s="190" customFormat="1" x14ac:dyDescent="0.3">
      <c r="A28" s="221" t="s">
        <v>125</v>
      </c>
      <c r="B28" s="250">
        <v>0</v>
      </c>
      <c r="C28" s="214">
        <v>0</v>
      </c>
      <c r="D28" s="212">
        <v>0</v>
      </c>
      <c r="E28" s="211">
        <v>0</v>
      </c>
      <c r="F28" s="212">
        <v>0</v>
      </c>
      <c r="G28" s="211">
        <v>0</v>
      </c>
      <c r="H28" s="213">
        <f t="shared" ref="H28:H31" si="4">SUM(D28+F28)</f>
        <v>0</v>
      </c>
      <c r="I28" s="214">
        <f t="shared" ref="I28:I31" si="5">SUM(E28+G28)</f>
        <v>0</v>
      </c>
      <c r="J28" s="234"/>
      <c r="K28" s="250">
        <v>0</v>
      </c>
      <c r="L28" s="214">
        <v>0</v>
      </c>
      <c r="M28" s="234"/>
      <c r="N28" s="253">
        <v>0</v>
      </c>
      <c r="O28" s="214">
        <v>0</v>
      </c>
      <c r="P28" s="234"/>
      <c r="Q28" s="215">
        <f t="shared" ref="Q28:Q31" si="6">SUM(B28+H28+K28+N28)</f>
        <v>0</v>
      </c>
      <c r="R28" s="216">
        <f t="shared" ref="R28:R31" si="7">SUM(C28+I28+L28+O28)</f>
        <v>0</v>
      </c>
    </row>
    <row r="29" spans="1:18" s="190" customFormat="1" x14ac:dyDescent="0.3">
      <c r="A29" s="221" t="s">
        <v>126</v>
      </c>
      <c r="B29" s="250">
        <v>0</v>
      </c>
      <c r="C29" s="214">
        <v>0</v>
      </c>
      <c r="D29" s="212">
        <v>0</v>
      </c>
      <c r="E29" s="211">
        <v>0</v>
      </c>
      <c r="F29" s="212">
        <v>0</v>
      </c>
      <c r="G29" s="211">
        <v>0</v>
      </c>
      <c r="H29" s="213">
        <f t="shared" si="4"/>
        <v>0</v>
      </c>
      <c r="I29" s="214">
        <f t="shared" si="5"/>
        <v>0</v>
      </c>
      <c r="J29" s="234"/>
      <c r="K29" s="250">
        <v>0</v>
      </c>
      <c r="L29" s="214">
        <v>0</v>
      </c>
      <c r="M29" s="234"/>
      <c r="N29" s="253">
        <v>0</v>
      </c>
      <c r="O29" s="214">
        <v>0</v>
      </c>
      <c r="P29" s="234"/>
      <c r="Q29" s="215">
        <f t="shared" si="6"/>
        <v>0</v>
      </c>
      <c r="R29" s="216">
        <f t="shared" si="7"/>
        <v>0</v>
      </c>
    </row>
    <row r="30" spans="1:18" s="190" customFormat="1" x14ac:dyDescent="0.3">
      <c r="A30" s="222" t="s">
        <v>99</v>
      </c>
      <c r="B30" s="250">
        <v>0</v>
      </c>
      <c r="C30" s="214">
        <v>0</v>
      </c>
      <c r="D30" s="223">
        <v>0</v>
      </c>
      <c r="E30" s="211">
        <v>0</v>
      </c>
      <c r="F30" s="212">
        <v>0</v>
      </c>
      <c r="G30" s="211">
        <v>0</v>
      </c>
      <c r="H30" s="213">
        <f t="shared" si="4"/>
        <v>0</v>
      </c>
      <c r="I30" s="214">
        <f t="shared" si="5"/>
        <v>0</v>
      </c>
      <c r="J30" s="234"/>
      <c r="K30" s="250">
        <v>0</v>
      </c>
      <c r="L30" s="214">
        <v>0</v>
      </c>
      <c r="M30" s="234"/>
      <c r="N30" s="253">
        <v>0</v>
      </c>
      <c r="O30" s="214">
        <v>0</v>
      </c>
      <c r="P30" s="234"/>
      <c r="Q30" s="215">
        <f t="shared" si="6"/>
        <v>0</v>
      </c>
      <c r="R30" s="216">
        <f t="shared" si="7"/>
        <v>0</v>
      </c>
    </row>
    <row r="31" spans="1:18" s="190" customFormat="1" x14ac:dyDescent="0.3">
      <c r="A31" s="221" t="s">
        <v>127</v>
      </c>
      <c r="B31" s="250">
        <v>0</v>
      </c>
      <c r="C31" s="214">
        <v>0</v>
      </c>
      <c r="D31" s="212">
        <v>0</v>
      </c>
      <c r="E31" s="211">
        <v>0</v>
      </c>
      <c r="F31" s="212">
        <v>0</v>
      </c>
      <c r="G31" s="211">
        <v>0</v>
      </c>
      <c r="H31" s="213">
        <f t="shared" si="4"/>
        <v>0</v>
      </c>
      <c r="I31" s="214">
        <f t="shared" si="5"/>
        <v>0</v>
      </c>
      <c r="J31" s="234"/>
      <c r="K31" s="250">
        <v>0</v>
      </c>
      <c r="L31" s="214">
        <v>0</v>
      </c>
      <c r="M31" s="234"/>
      <c r="N31" s="253">
        <v>0</v>
      </c>
      <c r="O31" s="214">
        <v>0</v>
      </c>
      <c r="P31" s="234"/>
      <c r="Q31" s="215">
        <f t="shared" si="6"/>
        <v>0</v>
      </c>
      <c r="R31" s="216">
        <f t="shared" si="7"/>
        <v>0</v>
      </c>
    </row>
    <row r="32" spans="1:18" s="190" customFormat="1" ht="6" customHeight="1" x14ac:dyDescent="0.3">
      <c r="A32" s="217"/>
      <c r="B32" s="251"/>
      <c r="C32" s="218"/>
      <c r="D32" s="219"/>
      <c r="E32" s="219"/>
      <c r="F32" s="219"/>
      <c r="G32" s="218"/>
      <c r="H32" s="219"/>
      <c r="I32" s="218"/>
      <c r="J32" s="234"/>
      <c r="K32" s="252"/>
      <c r="L32" s="218"/>
      <c r="M32" s="234"/>
      <c r="N32" s="254"/>
      <c r="O32" s="218"/>
      <c r="P32" s="234"/>
      <c r="Q32" s="220"/>
      <c r="R32" s="83"/>
    </row>
    <row r="33" spans="1:18" s="190" customFormat="1" x14ac:dyDescent="0.3">
      <c r="A33" s="208" t="s">
        <v>57</v>
      </c>
      <c r="B33" s="251"/>
      <c r="C33" s="218"/>
      <c r="D33" s="219"/>
      <c r="E33" s="219"/>
      <c r="F33" s="219"/>
      <c r="G33" s="218"/>
      <c r="H33" s="219"/>
      <c r="I33" s="218"/>
      <c r="J33" s="234"/>
      <c r="K33" s="252"/>
      <c r="L33" s="218"/>
      <c r="M33" s="234"/>
      <c r="N33" s="254"/>
      <c r="O33" s="218"/>
      <c r="P33" s="234"/>
      <c r="Q33" s="220"/>
      <c r="R33" s="83"/>
    </row>
    <row r="34" spans="1:18" s="190" customFormat="1" x14ac:dyDescent="0.3">
      <c r="A34" s="221" t="s">
        <v>128</v>
      </c>
      <c r="B34" s="250">
        <v>0</v>
      </c>
      <c r="C34" s="214">
        <v>0</v>
      </c>
      <c r="D34" s="212">
        <v>0</v>
      </c>
      <c r="E34" s="211">
        <v>0</v>
      </c>
      <c r="F34" s="212">
        <v>0</v>
      </c>
      <c r="G34" s="211">
        <v>0</v>
      </c>
      <c r="H34" s="213">
        <f t="shared" ref="H34:H35" si="8">SUM(D34+F34)</f>
        <v>0</v>
      </c>
      <c r="I34" s="214">
        <f t="shared" ref="I34:I35" si="9">SUM(E34+G34)</f>
        <v>0</v>
      </c>
      <c r="J34" s="234"/>
      <c r="K34" s="250">
        <v>0</v>
      </c>
      <c r="L34" s="214">
        <v>0</v>
      </c>
      <c r="M34" s="234"/>
      <c r="N34" s="253">
        <v>0</v>
      </c>
      <c r="O34" s="214">
        <v>0</v>
      </c>
      <c r="P34" s="234"/>
      <c r="Q34" s="215">
        <f t="shared" ref="Q34:Q35" si="10">SUM(B34+H34+K34+N34)</f>
        <v>0</v>
      </c>
      <c r="R34" s="216">
        <f t="shared" ref="R34:R35" si="11">SUM(C34+I34+L34+O34)</f>
        <v>0</v>
      </c>
    </row>
    <row r="35" spans="1:18" s="190" customFormat="1" x14ac:dyDescent="0.3">
      <c r="A35" s="221" t="s">
        <v>129</v>
      </c>
      <c r="B35" s="250">
        <v>0</v>
      </c>
      <c r="C35" s="214">
        <v>0</v>
      </c>
      <c r="D35" s="212">
        <v>0</v>
      </c>
      <c r="E35" s="211">
        <v>0</v>
      </c>
      <c r="F35" s="212">
        <v>0</v>
      </c>
      <c r="G35" s="211">
        <v>0</v>
      </c>
      <c r="H35" s="213">
        <f t="shared" si="8"/>
        <v>0</v>
      </c>
      <c r="I35" s="214">
        <f t="shared" si="9"/>
        <v>0</v>
      </c>
      <c r="J35" s="234"/>
      <c r="K35" s="250">
        <v>0</v>
      </c>
      <c r="L35" s="214">
        <v>0</v>
      </c>
      <c r="M35" s="234"/>
      <c r="N35" s="253">
        <v>0</v>
      </c>
      <c r="O35" s="214">
        <v>0</v>
      </c>
      <c r="P35" s="234"/>
      <c r="Q35" s="215">
        <f t="shared" si="10"/>
        <v>0</v>
      </c>
      <c r="R35" s="216">
        <f t="shared" si="11"/>
        <v>0</v>
      </c>
    </row>
    <row r="36" spans="1:18" s="190" customFormat="1" ht="6" customHeight="1" x14ac:dyDescent="0.3">
      <c r="A36" s="217"/>
      <c r="B36" s="251"/>
      <c r="C36" s="218"/>
      <c r="D36" s="219"/>
      <c r="E36" s="219"/>
      <c r="F36" s="219"/>
      <c r="G36" s="218"/>
      <c r="H36" s="219"/>
      <c r="I36" s="218"/>
      <c r="J36" s="234"/>
      <c r="K36" s="252"/>
      <c r="L36" s="218"/>
      <c r="M36" s="234"/>
      <c r="N36" s="254"/>
      <c r="O36" s="218"/>
      <c r="P36" s="234"/>
      <c r="Q36" s="220"/>
      <c r="R36" s="83"/>
    </row>
    <row r="37" spans="1:18" s="190" customFormat="1" x14ac:dyDescent="0.3">
      <c r="A37" s="208" t="s">
        <v>2</v>
      </c>
      <c r="B37" s="251"/>
      <c r="C37" s="218"/>
      <c r="D37" s="219"/>
      <c r="E37" s="219"/>
      <c r="F37" s="219"/>
      <c r="G37" s="218"/>
      <c r="H37" s="219"/>
      <c r="I37" s="218"/>
      <c r="J37" s="234"/>
      <c r="K37" s="252"/>
      <c r="L37" s="218"/>
      <c r="M37" s="234"/>
      <c r="N37" s="254"/>
      <c r="O37" s="218"/>
      <c r="P37" s="234"/>
      <c r="Q37" s="220"/>
      <c r="R37" s="83"/>
    </row>
    <row r="38" spans="1:18" s="190" customFormat="1" x14ac:dyDescent="0.3">
      <c r="A38" s="221" t="s">
        <v>109</v>
      </c>
      <c r="B38" s="250">
        <v>0</v>
      </c>
      <c r="C38" s="214">
        <v>0</v>
      </c>
      <c r="D38" s="212">
        <v>0</v>
      </c>
      <c r="E38" s="211">
        <v>0</v>
      </c>
      <c r="F38" s="212">
        <v>0</v>
      </c>
      <c r="G38" s="211">
        <v>0</v>
      </c>
      <c r="H38" s="213">
        <f>SUM(D38+F38)</f>
        <v>0</v>
      </c>
      <c r="I38" s="214">
        <f t="shared" ref="I38" si="12">SUM(E38+G38)</f>
        <v>0</v>
      </c>
      <c r="J38" s="234"/>
      <c r="K38" s="250">
        <v>0</v>
      </c>
      <c r="L38" s="214">
        <v>0</v>
      </c>
      <c r="M38" s="234"/>
      <c r="N38" s="253">
        <v>0</v>
      </c>
      <c r="O38" s="214">
        <v>0</v>
      </c>
      <c r="P38" s="234"/>
      <c r="Q38" s="215">
        <f t="shared" ref="Q38" si="13">SUM(B38+H38+K38+N38)</f>
        <v>0</v>
      </c>
      <c r="R38" s="216">
        <f>SUM(C38+I38+L38+O38)</f>
        <v>0</v>
      </c>
    </row>
    <row r="39" spans="1:18" s="190" customFormat="1" ht="6" customHeight="1" x14ac:dyDescent="0.3">
      <c r="A39" s="217"/>
      <c r="B39" s="251"/>
      <c r="C39" s="218"/>
      <c r="D39" s="219"/>
      <c r="E39" s="219"/>
      <c r="F39" s="219"/>
      <c r="G39" s="218"/>
      <c r="H39" s="219"/>
      <c r="I39" s="218"/>
      <c r="J39" s="234"/>
      <c r="K39" s="252"/>
      <c r="L39" s="218"/>
      <c r="M39" s="234"/>
      <c r="N39" s="254"/>
      <c r="O39" s="218"/>
      <c r="P39" s="234"/>
      <c r="Q39" s="220"/>
      <c r="R39" s="83"/>
    </row>
    <row r="40" spans="1:18" s="190" customFormat="1" x14ac:dyDescent="0.3">
      <c r="A40" s="79" t="s">
        <v>27</v>
      </c>
      <c r="B40" s="224">
        <f>SUM(B24+B28+B29+B30+B31+B34+B35+B38+B27)</f>
        <v>3543</v>
      </c>
      <c r="C40" s="225">
        <f>SUM(C24+C28+C29+C30+C31+C34+C35+C38+C27)</f>
        <v>30899.18</v>
      </c>
      <c r="D40" s="226">
        <f>SUM(D24+D28+D29+D30+D31+D34+D35+D38+D27)</f>
        <v>2</v>
      </c>
      <c r="E40" s="227">
        <f>SUM(E24+E28+E29+E30+E31+E34+E35+E38+E27)</f>
        <v>27.42</v>
      </c>
      <c r="F40" s="226">
        <f t="shared" ref="F40:G40" si="14">SUM(F24+F28+F29+F30+F31+F34+F35+F38+F27)</f>
        <v>0</v>
      </c>
      <c r="G40" s="227">
        <f t="shared" si="14"/>
        <v>0</v>
      </c>
      <c r="H40" s="224">
        <f t="shared" ref="H40:I40" si="15">SUM(H24+H28+H29+H30+H31+H34+H35+H38+H27)</f>
        <v>2</v>
      </c>
      <c r="I40" s="225">
        <f t="shared" si="15"/>
        <v>27.42</v>
      </c>
      <c r="J40" s="235"/>
      <c r="K40" s="224">
        <f t="shared" ref="K40:L40" si="16">SUM(K24+K28+K29+K30+K31+K34+K35+K38+K27)</f>
        <v>0</v>
      </c>
      <c r="L40" s="225">
        <f t="shared" si="16"/>
        <v>0</v>
      </c>
      <c r="M40" s="235"/>
      <c r="N40" s="255">
        <f t="shared" ref="N40:O40" si="17">SUM(N24+N28+N29+N30+N31+N34+N35+N38+N27)</f>
        <v>0</v>
      </c>
      <c r="O40" s="225">
        <f t="shared" si="17"/>
        <v>0</v>
      </c>
      <c r="P40" s="235"/>
      <c r="Q40" s="228">
        <f>SUM(Q24+Q28+Q29+Q30+Q31+Q34+Q35+Q38+Q27)</f>
        <v>3545</v>
      </c>
      <c r="R40" s="229">
        <f>SUM(R24+R28+R29+R30+R31+R34+R35+R38+R27)</f>
        <v>30926.6</v>
      </c>
    </row>
  </sheetData>
  <mergeCells count="16">
    <mergeCell ref="N20:O20"/>
    <mergeCell ref="Q20:R21"/>
    <mergeCell ref="D21:E21"/>
    <mergeCell ref="F21:G21"/>
    <mergeCell ref="H21:I21"/>
    <mergeCell ref="K21:L21"/>
    <mergeCell ref="N21:O21"/>
    <mergeCell ref="H20:I20"/>
    <mergeCell ref="A20:A22"/>
    <mergeCell ref="B20:C21"/>
    <mergeCell ref="D20:E20"/>
    <mergeCell ref="F20:G20"/>
    <mergeCell ref="H11:K11"/>
    <mergeCell ref="A17:D17"/>
    <mergeCell ref="C16:K16"/>
    <mergeCell ref="K20:L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showGridLines="0" workbookViewId="0">
      <selection sqref="A1:J1"/>
    </sheetView>
  </sheetViews>
  <sheetFormatPr defaultColWidth="9.109375" defaultRowHeight="15" x14ac:dyDescent="0.25"/>
  <cols>
    <col min="1" max="1" width="7" style="27" customWidth="1"/>
    <col min="2" max="2" width="9.109375" style="27"/>
    <col min="3" max="3" width="8.6640625" style="27" customWidth="1"/>
    <col min="4" max="4" width="8.33203125" style="27" bestFit="1" customWidth="1"/>
    <col min="5" max="5" width="19" style="27" customWidth="1"/>
    <col min="6" max="6" width="13" style="27" customWidth="1"/>
    <col min="7" max="7" width="1.33203125" style="150" customWidth="1"/>
    <col min="8" max="8" width="8" style="27" bestFit="1" customWidth="1"/>
    <col min="9" max="9" width="14.88671875" style="27" bestFit="1" customWidth="1"/>
    <col min="10" max="10" width="13" style="27" customWidth="1"/>
    <col min="11" max="11" width="1.33203125" style="150" customWidth="1"/>
    <col min="12" max="12" width="8" style="27" bestFit="1" customWidth="1"/>
    <col min="13" max="13" width="14.88671875" style="27" bestFit="1" customWidth="1"/>
    <col min="14" max="14" width="13" style="27" customWidth="1"/>
    <col min="15" max="15" width="1.33203125" style="150" customWidth="1"/>
    <col min="16" max="16" width="13.77734375" style="27" customWidth="1"/>
    <col min="17" max="17" width="16" style="27" customWidth="1"/>
    <col min="18" max="18" width="12.33203125" style="27" customWidth="1"/>
    <col min="19" max="16384" width="9.109375" style="27"/>
  </cols>
  <sheetData>
    <row r="1" spans="1:18" ht="17.399999999999999" x14ac:dyDescent="0.25">
      <c r="A1" s="371" t="s">
        <v>84</v>
      </c>
      <c r="B1" s="371"/>
      <c r="C1" s="371"/>
      <c r="D1" s="371"/>
      <c r="E1" s="371"/>
      <c r="F1" s="371"/>
      <c r="G1" s="371"/>
      <c r="H1" s="371"/>
      <c r="I1" s="371"/>
      <c r="J1" s="371"/>
      <c r="K1" s="201"/>
      <c r="L1" s="201"/>
      <c r="M1" s="201"/>
      <c r="N1" s="201"/>
      <c r="O1" s="135"/>
      <c r="P1" s="53"/>
      <c r="Q1" s="53"/>
      <c r="R1" s="134"/>
    </row>
    <row r="2" spans="1:18" ht="17.399999999999999" x14ac:dyDescent="0.25">
      <c r="A2" s="175" t="str">
        <f>'Pipeline - Solar Summary'!A2</f>
        <v>as of 01/31/2022</v>
      </c>
      <c r="B2" s="54"/>
      <c r="C2" s="54"/>
      <c r="D2" s="54"/>
      <c r="E2" s="54"/>
      <c r="F2" s="54"/>
      <c r="G2" s="136"/>
      <c r="H2" s="54"/>
      <c r="I2" s="54"/>
      <c r="J2" s="54"/>
      <c r="K2" s="136"/>
      <c r="L2" s="157"/>
      <c r="M2" s="157"/>
      <c r="N2" s="157"/>
      <c r="O2" s="136"/>
      <c r="P2" s="54"/>
      <c r="Q2" s="54"/>
      <c r="R2" s="54"/>
    </row>
    <row r="3" spans="1:18" ht="17.399999999999999" x14ac:dyDescent="0.25">
      <c r="A3" s="175"/>
      <c r="B3" s="157"/>
      <c r="C3" s="157"/>
      <c r="D3" s="157"/>
      <c r="E3" s="157"/>
      <c r="F3" s="157"/>
      <c r="G3" s="136"/>
      <c r="H3" s="157"/>
      <c r="I3" s="157"/>
      <c r="J3" s="157"/>
      <c r="K3" s="136"/>
      <c r="L3" s="157"/>
      <c r="M3" s="157"/>
      <c r="N3" s="157"/>
      <c r="O3" s="136"/>
      <c r="P3" s="157"/>
      <c r="Q3" s="157"/>
      <c r="R3" s="157"/>
    </row>
    <row r="4" spans="1:18" ht="15.6" x14ac:dyDescent="0.25">
      <c r="A4" s="137"/>
      <c r="B4" s="137"/>
      <c r="C4" s="137"/>
      <c r="D4" s="374" t="s">
        <v>72</v>
      </c>
      <c r="E4" s="374"/>
      <c r="F4" s="374"/>
      <c r="G4" s="164"/>
      <c r="H4" s="374" t="s">
        <v>71</v>
      </c>
      <c r="I4" s="374"/>
      <c r="J4" s="374"/>
      <c r="K4" s="164"/>
      <c r="L4" s="374" t="s">
        <v>106</v>
      </c>
      <c r="M4" s="374"/>
      <c r="N4" s="374"/>
      <c r="O4" s="164"/>
      <c r="P4" s="375" t="s">
        <v>130</v>
      </c>
      <c r="Q4" s="375"/>
      <c r="R4" s="375"/>
    </row>
    <row r="5" spans="1:18" s="160" customFormat="1" ht="6" customHeight="1" x14ac:dyDescent="0.25">
      <c r="A5" s="158"/>
      <c r="B5" s="158"/>
      <c r="C5" s="158"/>
      <c r="D5" s="159"/>
      <c r="E5" s="159"/>
      <c r="F5" s="159"/>
      <c r="G5" s="158"/>
      <c r="H5" s="159"/>
      <c r="I5" s="159"/>
      <c r="J5" s="159"/>
      <c r="K5" s="158"/>
      <c r="L5" s="159"/>
      <c r="M5" s="159"/>
      <c r="N5" s="159"/>
      <c r="O5" s="158"/>
      <c r="P5" s="159"/>
      <c r="Q5" s="159"/>
      <c r="R5" s="159"/>
    </row>
    <row r="6" spans="1:18" s="28" customFormat="1" ht="13.8" x14ac:dyDescent="0.25">
      <c r="A6" s="138"/>
      <c r="B6" s="138"/>
      <c r="C6" s="138"/>
      <c r="D6" s="376" t="s">
        <v>30</v>
      </c>
      <c r="E6" s="376"/>
      <c r="F6" s="376"/>
      <c r="G6" s="376"/>
      <c r="H6" s="376"/>
      <c r="I6" s="376"/>
      <c r="J6" s="376"/>
      <c r="K6" s="376"/>
      <c r="L6" s="376"/>
      <c r="M6" s="376"/>
      <c r="N6" s="376"/>
      <c r="O6" s="376"/>
      <c r="P6" s="376"/>
      <c r="Q6" s="376"/>
      <c r="R6" s="376"/>
    </row>
    <row r="7" spans="1:18" s="28" customFormat="1" ht="45.6" customHeight="1" x14ac:dyDescent="0.25">
      <c r="A7" s="162" t="s">
        <v>31</v>
      </c>
      <c r="B7" s="163" t="s">
        <v>3</v>
      </c>
      <c r="C7" s="35"/>
      <c r="D7" s="161" t="s">
        <v>73</v>
      </c>
      <c r="E7" s="161" t="s">
        <v>80</v>
      </c>
      <c r="F7" s="161" t="s">
        <v>98</v>
      </c>
      <c r="G7" s="139"/>
      <c r="H7" s="161" t="s">
        <v>73</v>
      </c>
      <c r="I7" s="161" t="s">
        <v>97</v>
      </c>
      <c r="J7" s="161" t="s">
        <v>98</v>
      </c>
      <c r="K7" s="139"/>
      <c r="L7" s="161" t="s">
        <v>73</v>
      </c>
      <c r="M7" s="161" t="s">
        <v>97</v>
      </c>
      <c r="N7" s="161" t="s">
        <v>98</v>
      </c>
      <c r="O7" s="139"/>
      <c r="P7" s="161" t="s">
        <v>73</v>
      </c>
      <c r="Q7" s="161" t="s">
        <v>80</v>
      </c>
      <c r="R7" s="161" t="s">
        <v>98</v>
      </c>
    </row>
    <row r="8" spans="1:18" s="28" customFormat="1" ht="14.4" x14ac:dyDescent="0.3">
      <c r="A8" s="29" t="s">
        <v>10</v>
      </c>
      <c r="B8" s="30" t="s">
        <v>32</v>
      </c>
      <c r="C8" s="30"/>
      <c r="D8" s="31">
        <v>1</v>
      </c>
      <c r="E8" s="31">
        <v>40.119999999999997</v>
      </c>
      <c r="F8" s="72">
        <f>E8/$E$10</f>
        <v>0.62824929533354212</v>
      </c>
      <c r="G8" s="140"/>
      <c r="H8" s="31">
        <v>4407</v>
      </c>
      <c r="I8" s="31">
        <v>585424.13</v>
      </c>
      <c r="J8" s="72">
        <f>I8/$I$10</f>
        <v>0.45438287580853276</v>
      </c>
      <c r="K8" s="140"/>
      <c r="L8" s="31">
        <v>1705</v>
      </c>
      <c r="M8" s="31">
        <v>16398.22</v>
      </c>
      <c r="N8" s="72">
        <f>M8/$I$10</f>
        <v>1.272764476199674E-2</v>
      </c>
      <c r="O8" s="140"/>
      <c r="P8" s="31">
        <f>SUM(D8+H8+L8)</f>
        <v>6113</v>
      </c>
      <c r="Q8" s="31">
        <f>SUM(E8+I8+M8)</f>
        <v>601862.47</v>
      </c>
      <c r="R8" s="72">
        <f>Q8/$Q$10</f>
        <v>0.45616916774601468</v>
      </c>
    </row>
    <row r="9" spans="1:18" s="28" customFormat="1" ht="14.4" x14ac:dyDescent="0.3">
      <c r="A9" s="141" t="s">
        <v>13</v>
      </c>
      <c r="B9" s="142" t="s">
        <v>33</v>
      </c>
      <c r="C9" s="142"/>
      <c r="D9" s="143">
        <v>3</v>
      </c>
      <c r="E9" s="143">
        <v>23.74</v>
      </c>
      <c r="F9" s="144">
        <f>E9/$E$10</f>
        <v>0.37175070466645788</v>
      </c>
      <c r="G9" s="140"/>
      <c r="H9" s="143">
        <v>7199</v>
      </c>
      <c r="I9" s="143">
        <v>702969.78</v>
      </c>
      <c r="J9" s="72">
        <f>I9/$I$10</f>
        <v>0.54561712419146713</v>
      </c>
      <c r="K9" s="140"/>
      <c r="L9" s="143">
        <v>1840</v>
      </c>
      <c r="M9" s="143">
        <v>14528.38</v>
      </c>
      <c r="N9" s="72">
        <f>M9/$I$10</f>
        <v>1.1276349482279064E-2</v>
      </c>
      <c r="O9" s="140"/>
      <c r="P9" s="31">
        <f>SUM(D9+H9+L9)</f>
        <v>9042</v>
      </c>
      <c r="Q9" s="31">
        <f>SUM(E9+I9+M9)</f>
        <v>717521.9</v>
      </c>
      <c r="R9" s="72">
        <f>Q9/$Q$10</f>
        <v>0.54383083225398521</v>
      </c>
    </row>
    <row r="10" spans="1:18" s="34" customFormat="1" ht="13.8" x14ac:dyDescent="0.25">
      <c r="A10" s="372" t="s">
        <v>8</v>
      </c>
      <c r="B10" s="372"/>
      <c r="C10" s="372"/>
      <c r="D10" s="32">
        <f>SUM(D8:D9)</f>
        <v>4</v>
      </c>
      <c r="E10" s="32">
        <f>SUM(E8:E9)</f>
        <v>63.86</v>
      </c>
      <c r="F10" s="33">
        <f>SUM(F8:F9)</f>
        <v>1</v>
      </c>
      <c r="G10" s="145"/>
      <c r="H10" s="32">
        <f>SUM(H8:H9)</f>
        <v>11606</v>
      </c>
      <c r="I10" s="32">
        <f>SUM(I8:I9)</f>
        <v>1288393.9100000001</v>
      </c>
      <c r="J10" s="33">
        <f>SUM(J8:J9)</f>
        <v>0.99999999999999989</v>
      </c>
      <c r="K10" s="145"/>
      <c r="L10" s="32">
        <f>SUM(L8:L9)</f>
        <v>3545</v>
      </c>
      <c r="M10" s="32">
        <f>SUM(M8:M9)</f>
        <v>30926.6</v>
      </c>
      <c r="N10" s="33">
        <f>SUM(N8:N9)</f>
        <v>2.4003994244275802E-2</v>
      </c>
      <c r="O10" s="145"/>
      <c r="P10" s="151">
        <f>SUM(P8:P9)</f>
        <v>15155</v>
      </c>
      <c r="Q10" s="151">
        <f>SUM(Q8:Q9)</f>
        <v>1319384.3700000001</v>
      </c>
      <c r="R10" s="152">
        <f>SUM(R8:R9)</f>
        <v>0.99999999999999989</v>
      </c>
    </row>
    <row r="11" spans="1:18" s="28" customFormat="1" ht="2.4" customHeight="1" x14ac:dyDescent="0.25">
      <c r="A11" s="140"/>
      <c r="B11" s="140"/>
      <c r="C11" s="140"/>
      <c r="D11" s="146"/>
      <c r="E11" s="147"/>
      <c r="F11" s="148"/>
      <c r="G11" s="140"/>
      <c r="H11" s="146"/>
      <c r="I11" s="147"/>
      <c r="J11" s="148"/>
      <c r="K11" s="140"/>
      <c r="L11" s="146"/>
      <c r="M11" s="147"/>
      <c r="N11" s="148"/>
      <c r="O11" s="140"/>
      <c r="P11" s="146"/>
      <c r="Q11" s="147"/>
      <c r="R11" s="148"/>
    </row>
    <row r="12" spans="1:18" s="28" customFormat="1" ht="20.399999999999999" customHeight="1" x14ac:dyDescent="0.25">
      <c r="G12" s="140"/>
      <c r="K12" s="140"/>
      <c r="O12" s="140"/>
    </row>
    <row r="13" spans="1:18" s="28" customFormat="1" ht="13.8" x14ac:dyDescent="0.25">
      <c r="A13" s="138"/>
      <c r="B13" s="138"/>
      <c r="C13" s="138"/>
      <c r="D13" s="376" t="s">
        <v>34</v>
      </c>
      <c r="E13" s="376"/>
      <c r="F13" s="376"/>
      <c r="G13" s="376"/>
      <c r="H13" s="376"/>
      <c r="I13" s="376"/>
      <c r="J13" s="376"/>
      <c r="K13" s="376"/>
      <c r="L13" s="376"/>
      <c r="M13" s="376"/>
      <c r="N13" s="376"/>
      <c r="O13" s="376"/>
      <c r="P13" s="376"/>
      <c r="Q13" s="376"/>
      <c r="R13" s="376"/>
    </row>
    <row r="14" spans="1:18" s="28" customFormat="1" ht="45.6" customHeight="1" x14ac:dyDescent="0.25">
      <c r="A14" s="162" t="s">
        <v>31</v>
      </c>
      <c r="B14" s="163" t="s">
        <v>3</v>
      </c>
      <c r="C14" s="35"/>
      <c r="D14" s="161" t="s">
        <v>74</v>
      </c>
      <c r="E14" s="161" t="s">
        <v>80</v>
      </c>
      <c r="F14" s="161" t="s">
        <v>98</v>
      </c>
      <c r="G14" s="139"/>
      <c r="H14" s="161" t="s">
        <v>74</v>
      </c>
      <c r="I14" s="161" t="s">
        <v>80</v>
      </c>
      <c r="J14" s="161" t="s">
        <v>98</v>
      </c>
      <c r="K14" s="139"/>
      <c r="L14" s="161" t="s">
        <v>74</v>
      </c>
      <c r="M14" s="161" t="s">
        <v>80</v>
      </c>
      <c r="N14" s="161" t="s">
        <v>98</v>
      </c>
      <c r="O14" s="139"/>
      <c r="P14" s="161" t="s">
        <v>74</v>
      </c>
      <c r="Q14" s="161" t="s">
        <v>80</v>
      </c>
      <c r="R14" s="161" t="s">
        <v>98</v>
      </c>
    </row>
    <row r="15" spans="1:18" s="28" customFormat="1" ht="14.4" x14ac:dyDescent="0.3">
      <c r="A15" s="29" t="s">
        <v>10</v>
      </c>
      <c r="B15" s="30" t="s">
        <v>32</v>
      </c>
      <c r="C15" s="30"/>
      <c r="D15" s="31">
        <v>0</v>
      </c>
      <c r="E15" s="198">
        <v>0</v>
      </c>
      <c r="F15" s="72">
        <f>E15/E17</f>
        <v>0</v>
      </c>
      <c r="G15" s="140"/>
      <c r="H15" s="31">
        <v>2855</v>
      </c>
      <c r="I15" s="31">
        <v>28453.08</v>
      </c>
      <c r="J15" s="72">
        <f>I15/$I$17</f>
        <v>0.35491432023427549</v>
      </c>
      <c r="K15" s="140"/>
      <c r="L15" s="31">
        <v>1700</v>
      </c>
      <c r="M15" s="31">
        <v>16348.98</v>
      </c>
      <c r="N15" s="72">
        <f>M15/$I$17</f>
        <v>0.20393177551336322</v>
      </c>
      <c r="O15" s="140"/>
      <c r="P15" s="31">
        <f t="shared" ref="P15:P16" si="0">SUM(D15+H15+L15)</f>
        <v>4555</v>
      </c>
      <c r="Q15" s="31">
        <f t="shared" ref="Q15:Q16" si="1">SUM(E15+I15+M15)</f>
        <v>44802.06</v>
      </c>
      <c r="R15" s="72">
        <f>Q15/$Q$17</f>
        <v>0.4034949340298104</v>
      </c>
    </row>
    <row r="16" spans="1:18" s="28" customFormat="1" ht="14.4" x14ac:dyDescent="0.3">
      <c r="A16" s="29" t="s">
        <v>13</v>
      </c>
      <c r="B16" s="30" t="s">
        <v>33</v>
      </c>
      <c r="C16" s="30"/>
      <c r="D16" s="31">
        <v>3</v>
      </c>
      <c r="E16" s="31">
        <v>23.74</v>
      </c>
      <c r="F16" s="72">
        <f>E16/E17</f>
        <v>1</v>
      </c>
      <c r="G16" s="140"/>
      <c r="H16" s="31">
        <v>6004</v>
      </c>
      <c r="I16" s="31">
        <v>51715.79</v>
      </c>
      <c r="J16" s="72">
        <f>I16/$I$17</f>
        <v>0.64508567976572462</v>
      </c>
      <c r="K16" s="140"/>
      <c r="L16" s="31">
        <v>1838</v>
      </c>
      <c r="M16" s="31">
        <v>14493.41</v>
      </c>
      <c r="N16" s="72">
        <f>M16/$I$17</f>
        <v>0.18078600833465658</v>
      </c>
      <c r="O16" s="140"/>
      <c r="P16" s="31">
        <f t="shared" si="0"/>
        <v>7845</v>
      </c>
      <c r="Q16" s="31">
        <f t="shared" si="1"/>
        <v>66232.94</v>
      </c>
      <c r="R16" s="72">
        <f>Q16/$Q$17</f>
        <v>0.5965050659701896</v>
      </c>
    </row>
    <row r="17" spans="1:18" s="34" customFormat="1" ht="13.8" x14ac:dyDescent="0.25">
      <c r="A17" s="372" t="s">
        <v>8</v>
      </c>
      <c r="B17" s="372"/>
      <c r="C17" s="372"/>
      <c r="D17" s="32">
        <f>SUM(D15:D16)</f>
        <v>3</v>
      </c>
      <c r="E17" s="32">
        <f>SUM(E15:E16)</f>
        <v>23.74</v>
      </c>
      <c r="F17" s="33">
        <f>SUM(F15:F16)</f>
        <v>1</v>
      </c>
      <c r="G17" s="145"/>
      <c r="H17" s="32">
        <f>SUM(H15:H16)</f>
        <v>8859</v>
      </c>
      <c r="I17" s="32">
        <f>SUM(I15:I16)</f>
        <v>80168.87</v>
      </c>
      <c r="J17" s="33">
        <f>SUM(J15:J16)</f>
        <v>1</v>
      </c>
      <c r="K17" s="145"/>
      <c r="L17" s="32">
        <f>SUM(L15:L16)</f>
        <v>3538</v>
      </c>
      <c r="M17" s="32">
        <f>SUM(M15:M16)</f>
        <v>30842.39</v>
      </c>
      <c r="N17" s="33">
        <f>SUM(N15:N16)</f>
        <v>0.3847177838480198</v>
      </c>
      <c r="O17" s="145"/>
      <c r="P17" s="151">
        <f>SUM(P15:P16)</f>
        <v>12400</v>
      </c>
      <c r="Q17" s="151">
        <f>SUM(Q15:Q16)</f>
        <v>111035</v>
      </c>
      <c r="R17" s="152">
        <f>SUM(R15:R16)</f>
        <v>1</v>
      </c>
    </row>
    <row r="18" spans="1:18" s="28" customFormat="1" ht="1.8" customHeight="1" x14ac:dyDescent="0.25">
      <c r="A18" s="140"/>
      <c r="B18" s="140"/>
      <c r="C18" s="140"/>
      <c r="D18" s="146"/>
      <c r="E18" s="147"/>
      <c r="F18" s="148"/>
      <c r="G18" s="140"/>
      <c r="H18" s="146"/>
      <c r="I18" s="147"/>
      <c r="J18" s="148"/>
      <c r="K18" s="140"/>
      <c r="L18" s="146"/>
      <c r="M18" s="147"/>
      <c r="N18" s="148"/>
      <c r="O18" s="140"/>
      <c r="P18" s="146"/>
      <c r="Q18" s="147"/>
      <c r="R18" s="148"/>
    </row>
    <row r="19" spans="1:18" s="140" customFormat="1" ht="8.4" customHeight="1" x14ac:dyDescent="0.25">
      <c r="D19" s="149"/>
      <c r="E19" s="149"/>
      <c r="H19" s="149"/>
      <c r="I19" s="149"/>
      <c r="L19" s="149"/>
      <c r="M19" s="149"/>
      <c r="P19" s="149"/>
      <c r="Q19" s="149"/>
    </row>
    <row r="20" spans="1:18" ht="15" customHeight="1" x14ac:dyDescent="0.25">
      <c r="A20" s="373" t="s">
        <v>76</v>
      </c>
      <c r="B20" s="373"/>
      <c r="C20" s="373"/>
      <c r="D20" s="373"/>
      <c r="E20" s="373"/>
      <c r="F20" s="373"/>
      <c r="G20" s="373"/>
      <c r="H20" s="373"/>
      <c r="I20" s="373"/>
      <c r="J20" s="373"/>
      <c r="K20" s="373"/>
      <c r="L20" s="373"/>
      <c r="M20" s="373"/>
      <c r="N20" s="373"/>
      <c r="O20" s="373"/>
      <c r="P20" s="373"/>
      <c r="Q20" s="373"/>
      <c r="R20" s="373"/>
    </row>
    <row r="21" spans="1:18" x14ac:dyDescent="0.25">
      <c r="A21" s="373"/>
      <c r="B21" s="373"/>
      <c r="C21" s="373"/>
      <c r="D21" s="373"/>
      <c r="E21" s="373"/>
      <c r="F21" s="373"/>
      <c r="G21" s="373"/>
      <c r="H21" s="373"/>
      <c r="I21" s="373"/>
      <c r="J21" s="373"/>
      <c r="K21" s="373"/>
      <c r="L21" s="373"/>
      <c r="M21" s="373"/>
      <c r="N21" s="373"/>
      <c r="O21" s="373"/>
      <c r="P21" s="373"/>
      <c r="Q21" s="373"/>
      <c r="R21" s="373"/>
    </row>
  </sheetData>
  <mergeCells count="10">
    <mergeCell ref="A1:J1"/>
    <mergeCell ref="A17:C17"/>
    <mergeCell ref="A20:R21"/>
    <mergeCell ref="H4:J4"/>
    <mergeCell ref="P4:R4"/>
    <mergeCell ref="D13:R13"/>
    <mergeCell ref="D4:F4"/>
    <mergeCell ref="A10:C10"/>
    <mergeCell ref="D6:R6"/>
    <mergeCell ref="L4:N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C1" sqref="C1"/>
    </sheetView>
  </sheetViews>
  <sheetFormatPr defaultRowHeight="14.4" x14ac:dyDescent="0.3"/>
  <cols>
    <col min="1" max="2" width="2.109375" style="51" customWidth="1"/>
    <col min="3" max="3" width="1.6640625" style="51" customWidth="1"/>
    <col min="4" max="4" width="8.88671875" style="51"/>
    <col min="5" max="5" width="32.109375" style="51" customWidth="1"/>
    <col min="6" max="7" width="8.88671875" style="51"/>
    <col min="8" max="8" width="17.6640625" style="51" bestFit="1" customWidth="1"/>
    <col min="9" max="9" width="66.109375" style="51" customWidth="1"/>
    <col min="10" max="10" width="1.44140625" style="51" customWidth="1"/>
    <col min="11" max="16384" width="8.88671875" style="51"/>
  </cols>
  <sheetData>
    <row r="1" spans="3:13" ht="15" thickBot="1" x14ac:dyDescent="0.35"/>
    <row r="2" spans="3:13" x14ac:dyDescent="0.3">
      <c r="C2" s="5"/>
      <c r="D2" s="6"/>
      <c r="E2" s="6"/>
      <c r="F2" s="6"/>
      <c r="G2" s="6"/>
      <c r="H2" s="6"/>
      <c r="I2" s="6"/>
      <c r="J2" s="7"/>
    </row>
    <row r="3" spans="3:13" ht="17.399999999999999" x14ac:dyDescent="0.3">
      <c r="C3" s="8"/>
      <c r="D3" s="9" t="s">
        <v>131</v>
      </c>
      <c r="E3" s="10"/>
      <c r="F3" s="10"/>
      <c r="G3" s="10"/>
      <c r="H3" s="10"/>
      <c r="I3" s="10"/>
      <c r="J3" s="11"/>
    </row>
    <row r="4" spans="3:13" ht="15.6" x14ac:dyDescent="0.3">
      <c r="C4" s="12"/>
      <c r="D4" s="13"/>
      <c r="E4" s="13"/>
      <c r="F4" s="14"/>
      <c r="G4" s="13"/>
      <c r="H4" s="13"/>
      <c r="I4" s="13"/>
      <c r="J4" s="15"/>
    </row>
    <row r="5" spans="3:13" ht="15.6" x14ac:dyDescent="0.3">
      <c r="C5" s="12"/>
      <c r="D5" s="16" t="s">
        <v>22</v>
      </c>
      <c r="E5" s="17"/>
      <c r="F5" s="18"/>
      <c r="G5" s="19"/>
      <c r="H5" s="17"/>
      <c r="I5" s="17"/>
      <c r="J5" s="20"/>
      <c r="K5" s="21"/>
      <c r="L5" s="22"/>
      <c r="M5" s="22"/>
    </row>
    <row r="6" spans="3:13" ht="15.6" x14ac:dyDescent="0.3">
      <c r="C6" s="12"/>
      <c r="D6" s="16"/>
      <c r="E6" s="17"/>
      <c r="F6" s="18"/>
      <c r="G6" s="19"/>
      <c r="H6" s="17"/>
      <c r="I6" s="17"/>
      <c r="J6" s="15"/>
    </row>
    <row r="7" spans="3:13" x14ac:dyDescent="0.3">
      <c r="C7" s="12"/>
      <c r="D7" s="380" t="s">
        <v>14</v>
      </c>
      <c r="E7" s="380"/>
      <c r="F7" s="378" t="s">
        <v>23</v>
      </c>
      <c r="G7" s="378"/>
      <c r="H7" s="378"/>
      <c r="I7" s="378"/>
      <c r="J7" s="15"/>
    </row>
    <row r="8" spans="3:13" x14ac:dyDescent="0.3">
      <c r="C8" s="12"/>
      <c r="D8" s="380"/>
      <c r="E8" s="380"/>
      <c r="F8" s="378"/>
      <c r="G8" s="378"/>
      <c r="H8" s="378"/>
      <c r="I8" s="378"/>
      <c r="J8" s="23"/>
    </row>
    <row r="9" spans="3:13" s="173" customFormat="1" x14ac:dyDescent="0.3">
      <c r="C9" s="12"/>
      <c r="D9" s="380" t="s">
        <v>82</v>
      </c>
      <c r="E9" s="380"/>
      <c r="F9" s="378" t="s">
        <v>85</v>
      </c>
      <c r="G9" s="378"/>
      <c r="H9" s="378"/>
      <c r="I9" s="378"/>
      <c r="J9" s="23"/>
    </row>
    <row r="10" spans="3:13" s="173" customFormat="1" ht="34.200000000000003" customHeight="1" x14ac:dyDescent="0.3">
      <c r="C10" s="12"/>
      <c r="D10" s="380"/>
      <c r="E10" s="380"/>
      <c r="F10" s="378"/>
      <c r="G10" s="378"/>
      <c r="H10" s="378"/>
      <c r="I10" s="378"/>
      <c r="J10" s="23"/>
    </row>
    <row r="11" spans="3:13" ht="14.4" customHeight="1" x14ac:dyDescent="0.3">
      <c r="C11" s="12"/>
      <c r="D11" s="377" t="s">
        <v>12</v>
      </c>
      <c r="E11" s="377"/>
      <c r="F11" s="378" t="s">
        <v>24</v>
      </c>
      <c r="G11" s="378"/>
      <c r="H11" s="378"/>
      <c r="I11" s="378"/>
      <c r="J11" s="23"/>
    </row>
    <row r="12" spans="3:13" ht="14.4" customHeight="1" x14ac:dyDescent="0.3">
      <c r="C12" s="12"/>
      <c r="D12" s="377"/>
      <c r="E12" s="377"/>
      <c r="F12" s="378"/>
      <c r="G12" s="378"/>
      <c r="H12" s="378"/>
      <c r="I12" s="378"/>
      <c r="J12" s="15"/>
    </row>
    <row r="13" spans="3:13" ht="14.4" customHeight="1" x14ac:dyDescent="0.3">
      <c r="C13" s="12"/>
      <c r="D13" s="377" t="s">
        <v>47</v>
      </c>
      <c r="E13" s="377"/>
      <c r="F13" s="378" t="s">
        <v>86</v>
      </c>
      <c r="G13" s="378"/>
      <c r="H13" s="378"/>
      <c r="I13" s="378"/>
      <c r="J13" s="15"/>
    </row>
    <row r="14" spans="3:13" ht="14.4" customHeight="1" x14ac:dyDescent="0.3">
      <c r="C14" s="12"/>
      <c r="D14" s="377"/>
      <c r="E14" s="377"/>
      <c r="F14" s="378"/>
      <c r="G14" s="378"/>
      <c r="H14" s="378"/>
      <c r="I14" s="378"/>
      <c r="J14" s="15"/>
    </row>
    <row r="15" spans="3:13" x14ac:dyDescent="0.3">
      <c r="C15" s="12"/>
      <c r="D15" s="377" t="s">
        <v>49</v>
      </c>
      <c r="E15" s="377"/>
      <c r="F15" s="379" t="s">
        <v>25</v>
      </c>
      <c r="G15" s="379"/>
      <c r="H15" s="379"/>
      <c r="I15" s="379"/>
      <c r="J15" s="15"/>
    </row>
    <row r="16" spans="3:13" x14ac:dyDescent="0.3">
      <c r="C16" s="12"/>
      <c r="D16" s="377"/>
      <c r="E16" s="377"/>
      <c r="F16" s="379"/>
      <c r="G16" s="379"/>
      <c r="H16" s="379"/>
      <c r="I16" s="379"/>
      <c r="J16" s="15"/>
    </row>
    <row r="17" spans="3:10" x14ac:dyDescent="0.3">
      <c r="C17" s="12"/>
      <c r="D17" s="377" t="s">
        <v>50</v>
      </c>
      <c r="E17" s="377"/>
      <c r="F17" s="378" t="s">
        <v>52</v>
      </c>
      <c r="G17" s="378"/>
      <c r="H17" s="378"/>
      <c r="I17" s="378"/>
      <c r="J17" s="15"/>
    </row>
    <row r="18" spans="3:10" ht="19.2" customHeight="1" x14ac:dyDescent="0.3">
      <c r="C18" s="12"/>
      <c r="D18" s="377"/>
      <c r="E18" s="377"/>
      <c r="F18" s="378"/>
      <c r="G18" s="378"/>
      <c r="H18" s="378"/>
      <c r="I18" s="378"/>
      <c r="J18" s="15"/>
    </row>
    <row r="19" spans="3:10" ht="14.4" customHeight="1" x14ac:dyDescent="0.3">
      <c r="C19" s="12"/>
      <c r="D19" s="377" t="s">
        <v>51</v>
      </c>
      <c r="E19" s="377"/>
      <c r="F19" s="378" t="s">
        <v>87</v>
      </c>
      <c r="G19" s="378"/>
      <c r="H19" s="378"/>
      <c r="I19" s="378"/>
      <c r="J19" s="15"/>
    </row>
    <row r="20" spans="3:10" ht="19.8" customHeight="1" x14ac:dyDescent="0.3">
      <c r="C20" s="12"/>
      <c r="D20" s="377"/>
      <c r="E20" s="377"/>
      <c r="F20" s="378"/>
      <c r="G20" s="378"/>
      <c r="H20" s="378"/>
      <c r="I20" s="378"/>
      <c r="J20" s="15"/>
    </row>
    <row r="21" spans="3:10" ht="14.4" customHeight="1" x14ac:dyDescent="0.3">
      <c r="C21" s="12"/>
      <c r="D21" s="381" t="s">
        <v>56</v>
      </c>
      <c r="E21" s="381"/>
      <c r="F21" s="378" t="s">
        <v>75</v>
      </c>
      <c r="G21" s="378"/>
      <c r="H21" s="378"/>
      <c r="I21" s="378"/>
      <c r="J21" s="15"/>
    </row>
    <row r="22" spans="3:10" ht="21" customHeight="1" x14ac:dyDescent="0.3">
      <c r="C22" s="12"/>
      <c r="D22" s="381"/>
      <c r="E22" s="381"/>
      <c r="F22" s="378"/>
      <c r="G22" s="378"/>
      <c r="H22" s="378"/>
      <c r="I22" s="378"/>
      <c r="J22" s="15"/>
    </row>
    <row r="23" spans="3:10" s="173" customFormat="1" x14ac:dyDescent="0.3">
      <c r="C23" s="12"/>
      <c r="D23" s="377" t="s">
        <v>88</v>
      </c>
      <c r="E23" s="377"/>
      <c r="F23" s="378" t="s">
        <v>89</v>
      </c>
      <c r="G23" s="378"/>
      <c r="H23" s="378"/>
      <c r="I23" s="378"/>
      <c r="J23" s="15"/>
    </row>
    <row r="24" spans="3:10" s="173" customFormat="1" ht="18" customHeight="1" x14ac:dyDescent="0.3">
      <c r="C24" s="12"/>
      <c r="D24" s="377"/>
      <c r="E24" s="377"/>
      <c r="F24" s="378"/>
      <c r="G24" s="378"/>
      <c r="H24" s="378"/>
      <c r="I24" s="378"/>
      <c r="J24" s="15"/>
    </row>
    <row r="25" spans="3:10" x14ac:dyDescent="0.3">
      <c r="C25" s="12"/>
      <c r="D25" s="377" t="s">
        <v>16</v>
      </c>
      <c r="E25" s="377"/>
      <c r="F25" s="379" t="s">
        <v>25</v>
      </c>
      <c r="G25" s="379"/>
      <c r="H25" s="379"/>
      <c r="I25" s="379"/>
      <c r="J25" s="15"/>
    </row>
    <row r="26" spans="3:10" x14ac:dyDescent="0.3">
      <c r="C26" s="12"/>
      <c r="D26" s="377"/>
      <c r="E26" s="377"/>
      <c r="F26" s="379"/>
      <c r="G26" s="379"/>
      <c r="H26" s="379"/>
      <c r="I26" s="379"/>
      <c r="J26" s="15"/>
    </row>
    <row r="27" spans="3:10" ht="15" thickBot="1" x14ac:dyDescent="0.35">
      <c r="C27" s="24"/>
      <c r="D27" s="50"/>
      <c r="E27" s="50"/>
      <c r="F27" s="50"/>
      <c r="G27" s="50"/>
      <c r="H27" s="50"/>
      <c r="I27" s="50"/>
      <c r="J27" s="25"/>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2.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2022-02-14T18:56:11Z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