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NEWBRUNS-FP1\Projects\PA 2016-X-23938\PRG - SRP - Solar Registration Program\Reporting - Solar\Monthly Reports\2019 Monthly\12 - December 2019\To be Posted on Website\"/>
    </mc:Choice>
  </mc:AlternateContent>
  <xr:revisionPtr revIDLastSave="0" documentId="8_{91798FC9-A8AA-4D2D-8BD3-691EE1A5D2C9}" xr6:coauthVersionLast="41" xr6:coauthVersionMax="41" xr10:uidLastSave="{00000000-0000-0000-0000-000000000000}"/>
  <bookViews>
    <workbookView xWindow="-108" yWindow="-108" windowWidth="23256" windowHeight="12576"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70" r:id="rId8"/>
    <sheet name="Definitions" sheetId="42" r:id="rId9"/>
  </sheets>
  <definedNames>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Capacity'!$B$1:$Z$28</definedName>
    <definedName name="_xlnm.Print_Area" localSheetId="8">Definitions!$A$1:$I$27</definedName>
    <definedName name="_xlnm.Print_Area" localSheetId="6">'Installations by County'!$C$2:$AC$31</definedName>
    <definedName name="_xlnm.Print_Area" localSheetId="4">'Interconnection &amp; Customer Type'!$A$1:$J$38</definedName>
    <definedName name="_xlnm.Print_Area" localSheetId="3">'Monthly Capacity'!$A$1:$X$64</definedName>
    <definedName name="_xlnm.Print_Area" localSheetId="5">'TPO Summary'!$A$2:$G$18</definedName>
    <definedName name="Zip_Correction" localSheetId="0">#REF!</definedName>
    <definedName name="Zip_Correction" localSheetId="6">#REF!</definedName>
    <definedName name="Zip_Correc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3" i="46" l="1"/>
  <c r="I33" i="46"/>
  <c r="U60" i="61" l="1"/>
  <c r="T60" i="61"/>
  <c r="O60" i="61"/>
  <c r="N60" i="61"/>
  <c r="J60" i="61"/>
  <c r="I60" i="61"/>
  <c r="H60" i="61"/>
  <c r="G60" i="61"/>
  <c r="F60" i="61"/>
  <c r="E60" i="61"/>
  <c r="C60" i="61"/>
  <c r="B60" i="61"/>
  <c r="L58" i="61"/>
  <c r="R58" i="61" s="1"/>
  <c r="X58" i="61" s="1"/>
  <c r="K58" i="61"/>
  <c r="Q58" i="61" s="1"/>
  <c r="W58" i="61" s="1"/>
  <c r="L57" i="61" l="1"/>
  <c r="R57" i="61" s="1"/>
  <c r="X57" i="61" s="1"/>
  <c r="K57" i="61"/>
  <c r="Q57" i="61" s="1"/>
  <c r="W57" i="61" s="1"/>
  <c r="L56" i="61" l="1"/>
  <c r="R56" i="61" s="1"/>
  <c r="X56" i="61" s="1"/>
  <c r="K56" i="61"/>
  <c r="Q56" i="61" s="1"/>
  <c r="W56" i="61" s="1"/>
  <c r="L55" i="61" l="1"/>
  <c r="R55" i="61" s="1"/>
  <c r="X55" i="61" s="1"/>
  <c r="K55" i="61"/>
  <c r="Q55" i="61" s="1"/>
  <c r="W55" i="61" s="1"/>
  <c r="L54" i="61" l="1"/>
  <c r="R54" i="61" s="1"/>
  <c r="X54" i="61" s="1"/>
  <c r="K54" i="61"/>
  <c r="Q54" i="61" s="1"/>
  <c r="W54" i="61" s="1"/>
  <c r="F27" i="46" l="1"/>
  <c r="L53" i="61"/>
  <c r="R53" i="61" s="1"/>
  <c r="X53" i="61" s="1"/>
  <c r="K53" i="61"/>
  <c r="Q53" i="61" s="1"/>
  <c r="W53" i="61" s="1"/>
  <c r="L52" i="61" l="1"/>
  <c r="R52" i="61" s="1"/>
  <c r="X52" i="61" s="1"/>
  <c r="K52" i="61"/>
  <c r="Q52" i="61" s="1"/>
  <c r="W52" i="61" s="1"/>
  <c r="L51" i="61" l="1"/>
  <c r="K51" i="61"/>
  <c r="R51" i="61" l="1"/>
  <c r="X51" i="61" s="1"/>
  <c r="Q51" i="61"/>
  <c r="W51" i="61" s="1"/>
  <c r="L50" i="61"/>
  <c r="K50" i="61"/>
  <c r="A1" i="47"/>
  <c r="A1" i="46"/>
  <c r="R50" i="61" l="1"/>
  <c r="X50" i="61" s="1"/>
  <c r="Q50" i="61"/>
  <c r="W50" i="61" s="1"/>
  <c r="L49" i="61"/>
  <c r="R49" i="61" s="1"/>
  <c r="X49" i="61" s="1"/>
  <c r="K49" i="61"/>
  <c r="Q49" i="61" s="1"/>
  <c r="W49" i="61" l="1"/>
  <c r="L48" i="61"/>
  <c r="K48" i="61"/>
  <c r="R48" i="61" l="1"/>
  <c r="X48" i="61" s="1"/>
  <c r="Q48" i="61"/>
  <c r="W48" i="61" s="1"/>
  <c r="T15" i="61"/>
  <c r="B13" i="61"/>
  <c r="W28" i="65" l="1"/>
  <c r="V28" i="65"/>
  <c r="Q28" i="65"/>
  <c r="P28" i="65"/>
  <c r="L28" i="65"/>
  <c r="K28" i="65"/>
  <c r="J28" i="65"/>
  <c r="I28" i="65"/>
  <c r="H28" i="65"/>
  <c r="G28" i="65"/>
  <c r="E28" i="65"/>
  <c r="D28" i="65"/>
  <c r="N26" i="65"/>
  <c r="T26" i="65" s="1"/>
  <c r="Z26" i="65" s="1"/>
  <c r="M26" i="65"/>
  <c r="S26" i="65" s="1"/>
  <c r="Y26" i="65" s="1"/>
  <c r="L47" i="61" l="1"/>
  <c r="L60" i="61" s="1"/>
  <c r="K47" i="61"/>
  <c r="K60" i="61" s="1"/>
  <c r="O13" i="61"/>
  <c r="N13" i="61"/>
  <c r="J13" i="61"/>
  <c r="I13" i="61"/>
  <c r="H13" i="61"/>
  <c r="G13" i="61"/>
  <c r="F13" i="61"/>
  <c r="E13" i="61"/>
  <c r="C13" i="61"/>
  <c r="U15" i="61"/>
  <c r="L13" i="61" l="1"/>
  <c r="R13" i="61" s="1"/>
  <c r="X13" i="61" s="1"/>
  <c r="Q47" i="61"/>
  <c r="Q60" i="61" s="1"/>
  <c r="R47" i="61"/>
  <c r="R60" i="61" s="1"/>
  <c r="K13" i="61"/>
  <c r="Q13" i="61" s="1"/>
  <c r="W13" i="61" s="1"/>
  <c r="N25" i="65"/>
  <c r="T25" i="65" s="1"/>
  <c r="N24" i="65"/>
  <c r="T24" i="65" s="1"/>
  <c r="N23" i="65"/>
  <c r="T23" i="65" s="1"/>
  <c r="N22" i="65"/>
  <c r="T22" i="65" s="1"/>
  <c r="N21" i="65"/>
  <c r="T21" i="65" s="1"/>
  <c r="N20" i="65"/>
  <c r="T20" i="65" s="1"/>
  <c r="N19" i="65"/>
  <c r="T19" i="65" s="1"/>
  <c r="N18" i="65"/>
  <c r="T18" i="65" s="1"/>
  <c r="N17" i="65"/>
  <c r="T17" i="65" s="1"/>
  <c r="N16" i="65"/>
  <c r="T16" i="65" s="1"/>
  <c r="N15" i="65"/>
  <c r="T15" i="65" s="1"/>
  <c r="N14" i="65"/>
  <c r="T14" i="65" s="1"/>
  <c r="N13" i="65"/>
  <c r="T13" i="65" s="1"/>
  <c r="N12" i="65"/>
  <c r="T12" i="65" s="1"/>
  <c r="N11" i="65"/>
  <c r="T11" i="65" s="1"/>
  <c r="N10" i="65"/>
  <c r="T10" i="65" s="1"/>
  <c r="N9" i="65"/>
  <c r="T9" i="65" s="1"/>
  <c r="N8" i="65"/>
  <c r="T8" i="65" s="1"/>
  <c r="M25" i="65"/>
  <c r="S25" i="65" s="1"/>
  <c r="M24" i="65"/>
  <c r="S24" i="65" s="1"/>
  <c r="M23" i="65"/>
  <c r="S23" i="65" s="1"/>
  <c r="M22" i="65"/>
  <c r="S22" i="65" s="1"/>
  <c r="M21" i="65"/>
  <c r="S21" i="65" s="1"/>
  <c r="M20" i="65"/>
  <c r="S20" i="65" s="1"/>
  <c r="M19" i="65"/>
  <c r="S19" i="65" s="1"/>
  <c r="M18" i="65"/>
  <c r="S18" i="65" s="1"/>
  <c r="M17" i="65"/>
  <c r="S17" i="65" s="1"/>
  <c r="M16" i="65"/>
  <c r="S16" i="65" s="1"/>
  <c r="M15" i="65"/>
  <c r="S15" i="65" s="1"/>
  <c r="M14" i="65"/>
  <c r="S14" i="65" s="1"/>
  <c r="M13" i="65"/>
  <c r="S13" i="65" s="1"/>
  <c r="M12" i="65"/>
  <c r="S12" i="65" s="1"/>
  <c r="M11" i="65"/>
  <c r="S11" i="65" s="1"/>
  <c r="M10" i="65"/>
  <c r="S10" i="65" s="1"/>
  <c r="M9" i="65"/>
  <c r="S9" i="65" s="1"/>
  <c r="M8" i="65"/>
  <c r="S8" i="65" s="1"/>
  <c r="U45" i="61"/>
  <c r="T45" i="61"/>
  <c r="O45" i="61"/>
  <c r="N45" i="61"/>
  <c r="J45" i="61"/>
  <c r="I45" i="61"/>
  <c r="H45" i="61"/>
  <c r="G45" i="61"/>
  <c r="F45" i="61"/>
  <c r="E45" i="61"/>
  <c r="C45" i="61"/>
  <c r="B45" i="61"/>
  <c r="L43" i="61"/>
  <c r="R43" i="61" s="1"/>
  <c r="X43" i="61" s="1"/>
  <c r="K43" i="61"/>
  <c r="Q43" i="61" s="1"/>
  <c r="W43" i="61" s="1"/>
  <c r="X47" i="61" l="1"/>
  <c r="X60" i="61" s="1"/>
  <c r="W47" i="61"/>
  <c r="W60" i="61" s="1"/>
  <c r="C25" i="46"/>
  <c r="D21" i="46" s="1"/>
  <c r="L42" i="61"/>
  <c r="R42" i="61" s="1"/>
  <c r="X42" i="61" s="1"/>
  <c r="K42" i="61"/>
  <c r="Q42" i="61" s="1"/>
  <c r="W42" i="61" s="1"/>
  <c r="AB4" i="63"/>
  <c r="Y4" i="63"/>
  <c r="T4" i="63"/>
  <c r="A1" i="63"/>
  <c r="I27" i="46"/>
  <c r="W3" i="61"/>
  <c r="T3" i="61"/>
  <c r="Q3" i="61"/>
  <c r="A1" i="61"/>
  <c r="L41" i="61" l="1"/>
  <c r="R41" i="61" s="1"/>
  <c r="X41" i="61" s="1"/>
  <c r="K41" i="61"/>
  <c r="Q41" i="61" s="1"/>
  <c r="W41" i="61" s="1"/>
  <c r="L40" i="61" l="1"/>
  <c r="R40" i="61" s="1"/>
  <c r="X40" i="61" s="1"/>
  <c r="K40" i="61"/>
  <c r="Q40" i="61" s="1"/>
  <c r="W40" i="61" s="1"/>
  <c r="L39" i="61" l="1"/>
  <c r="R39" i="61" s="1"/>
  <c r="X39" i="61" s="1"/>
  <c r="K39" i="61"/>
  <c r="Q39" i="61" s="1"/>
  <c r="W39" i="61" s="1"/>
  <c r="L38" i="61" l="1"/>
  <c r="R38" i="61" s="1"/>
  <c r="X38" i="61" s="1"/>
  <c r="K38" i="61"/>
  <c r="Q38" i="61" s="1"/>
  <c r="W38" i="61" s="1"/>
  <c r="L37" i="61" l="1"/>
  <c r="K37" i="61"/>
  <c r="Q37" i="61" s="1"/>
  <c r="W37" i="61" s="1"/>
  <c r="R37" i="61" l="1"/>
  <c r="X37" i="61" s="1"/>
  <c r="L36" i="61"/>
  <c r="K36" i="61"/>
  <c r="R36" i="61" l="1"/>
  <c r="X36" i="61" s="1"/>
  <c r="Q36" i="61"/>
  <c r="W36" i="61" s="1"/>
  <c r="L35" i="61"/>
  <c r="K35" i="61"/>
  <c r="R35" i="61" l="1"/>
  <c r="X35" i="61" s="1"/>
  <c r="Q35" i="61"/>
  <c r="W35" i="61" s="1"/>
  <c r="L34" i="61"/>
  <c r="K34" i="61"/>
  <c r="R34" i="61" l="1"/>
  <c r="X34" i="61" s="1"/>
  <c r="Q34" i="61"/>
  <c r="W34" i="61" s="1"/>
  <c r="L33" i="61"/>
  <c r="K33" i="61"/>
  <c r="R33" i="61" l="1"/>
  <c r="X33" i="61" s="1"/>
  <c r="Q33" i="61"/>
  <c r="W33" i="61" s="1"/>
  <c r="O12" i="61"/>
  <c r="N12" i="61"/>
  <c r="J12" i="61"/>
  <c r="I12" i="61"/>
  <c r="H12" i="61"/>
  <c r="G12" i="61"/>
  <c r="F12" i="61"/>
  <c r="E12" i="61"/>
  <c r="C12" i="61"/>
  <c r="B12" i="61"/>
  <c r="L32" i="61"/>
  <c r="L45" i="61" s="1"/>
  <c r="K32" i="61"/>
  <c r="K45" i="61" s="1"/>
  <c r="Z25" i="65" l="1"/>
  <c r="Y25" i="65"/>
  <c r="R32" i="61"/>
  <c r="R45" i="61" s="1"/>
  <c r="Q32" i="61"/>
  <c r="Q45" i="61" s="1"/>
  <c r="L12" i="61"/>
  <c r="R12" i="61" s="1"/>
  <c r="X12" i="61" s="1"/>
  <c r="K12" i="61"/>
  <c r="Q12" i="61" s="1"/>
  <c r="W12" i="61" s="1"/>
  <c r="U30" i="61"/>
  <c r="U62" i="61" s="1"/>
  <c r="T30" i="61"/>
  <c r="T62" i="61" s="1"/>
  <c r="O30" i="61"/>
  <c r="N30" i="61"/>
  <c r="J30" i="61"/>
  <c r="I30" i="61"/>
  <c r="H30" i="61"/>
  <c r="G30" i="61"/>
  <c r="F30" i="61"/>
  <c r="E30" i="61"/>
  <c r="C30" i="61"/>
  <c r="B30" i="61"/>
  <c r="L28" i="61"/>
  <c r="R28" i="61" s="1"/>
  <c r="X28" i="61" s="1"/>
  <c r="K28" i="61"/>
  <c r="Q28" i="61" s="1"/>
  <c r="W28" i="61" s="1"/>
  <c r="X32" i="61" l="1"/>
  <c r="X45" i="61" s="1"/>
  <c r="W32" i="61"/>
  <c r="W45" i="61" s="1"/>
  <c r="L27" i="61"/>
  <c r="R27" i="61" s="1"/>
  <c r="X27" i="61" s="1"/>
  <c r="K27" i="61"/>
  <c r="Q27" i="61" s="1"/>
  <c r="W27" i="61" s="1"/>
  <c r="L26" i="61" l="1"/>
  <c r="R26" i="61" s="1"/>
  <c r="X26" i="61" s="1"/>
  <c r="K26" i="61"/>
  <c r="Q26" i="61" s="1"/>
  <c r="W26" i="61" s="1"/>
  <c r="L25" i="61" l="1"/>
  <c r="R25" i="61" s="1"/>
  <c r="X25" i="61" s="1"/>
  <c r="K25" i="61"/>
  <c r="Q25" i="61" s="1"/>
  <c r="W25" i="61" l="1"/>
  <c r="M7" i="65" l="1"/>
  <c r="N7" i="65"/>
  <c r="N28" i="65" s="1"/>
  <c r="C5" i="46" s="1"/>
  <c r="Z8" i="65"/>
  <c r="Y9" i="65"/>
  <c r="Z9" i="65"/>
  <c r="Y10" i="65"/>
  <c r="Z10" i="65"/>
  <c r="Y11" i="65"/>
  <c r="Z11" i="65"/>
  <c r="Y12" i="65"/>
  <c r="Z12" i="65"/>
  <c r="Y13" i="65"/>
  <c r="Z13" i="65"/>
  <c r="Y14" i="65"/>
  <c r="Z14" i="65"/>
  <c r="Y15" i="65"/>
  <c r="Z15"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G15" i="61" l="1"/>
  <c r="N15" i="61"/>
  <c r="C15" i="61"/>
  <c r="B15" i="61"/>
  <c r="H62" i="61"/>
  <c r="H15" i="61"/>
  <c r="E62" i="61"/>
  <c r="E15" i="61"/>
  <c r="I62" i="61"/>
  <c r="I15" i="61"/>
  <c r="F15" i="61"/>
  <c r="J15" i="61"/>
  <c r="O62" i="61"/>
  <c r="O15" i="61"/>
  <c r="G62" i="61"/>
  <c r="S7" i="65"/>
  <c r="S28" i="65" s="1"/>
  <c r="M28" i="65"/>
  <c r="B5" i="46" s="1"/>
  <c r="F62" i="61"/>
  <c r="J62" i="61"/>
  <c r="N62" i="61"/>
  <c r="C62" i="61"/>
  <c r="B62" i="61"/>
  <c r="T7" i="65"/>
  <c r="Y24" i="65"/>
  <c r="Y18" i="65"/>
  <c r="Y16" i="65"/>
  <c r="Z23" i="65"/>
  <c r="Z19" i="65"/>
  <c r="Z17" i="65"/>
  <c r="Y22" i="65"/>
  <c r="Y23" i="65"/>
  <c r="Y19" i="65"/>
  <c r="Y20" i="65"/>
  <c r="Y17" i="65"/>
  <c r="Z24" i="65"/>
  <c r="Z22" i="65"/>
  <c r="Z20" i="65"/>
  <c r="Z18" i="65"/>
  <c r="Z16" i="65"/>
  <c r="Z21" i="65"/>
  <c r="Y21" i="65"/>
  <c r="Y8" i="65"/>
  <c r="L24" i="61"/>
  <c r="K24" i="61"/>
  <c r="L23" i="61"/>
  <c r="R23" i="61" s="1"/>
  <c r="X23" i="61" s="1"/>
  <c r="K23" i="61"/>
  <c r="Q23" i="61" s="1"/>
  <c r="W23" i="61" s="1"/>
  <c r="L22" i="61"/>
  <c r="K22" i="61"/>
  <c r="L21" i="61"/>
  <c r="K21" i="61"/>
  <c r="L20" i="61"/>
  <c r="K20" i="61"/>
  <c r="L19" i="61"/>
  <c r="K19" i="61"/>
  <c r="L18" i="61"/>
  <c r="K18" i="61"/>
  <c r="Y7" i="65" l="1"/>
  <c r="Y28" i="65" s="1"/>
  <c r="Z7" i="65"/>
  <c r="Z28" i="65" s="1"/>
  <c r="T28" i="65"/>
  <c r="I29" i="63"/>
  <c r="R22" i="61" l="1"/>
  <c r="X22" i="61" s="1"/>
  <c r="Q22" i="61"/>
  <c r="W22" i="61" s="1"/>
  <c r="K8" i="61" l="1"/>
  <c r="L8" i="61"/>
  <c r="R8" i="61" l="1"/>
  <c r="Q8" i="61"/>
  <c r="R24" i="61"/>
  <c r="X24" i="61" s="1"/>
  <c r="Q24" i="61"/>
  <c r="W24" i="61" s="1"/>
  <c r="E29" i="63" l="1"/>
  <c r="R21" i="61" l="1"/>
  <c r="X21" i="61" s="1"/>
  <c r="Q21" i="61"/>
  <c r="W21"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6" i="46"/>
  <c r="C6" i="46"/>
  <c r="R20" i="61"/>
  <c r="X20" i="61" s="1"/>
  <c r="R19" i="61"/>
  <c r="X19" i="61" s="1"/>
  <c r="Q20" i="61"/>
  <c r="W20" i="61" s="1"/>
  <c r="Q19" i="61"/>
  <c r="W19" i="61" s="1"/>
  <c r="R18" i="61"/>
  <c r="X18" i="61" s="1"/>
  <c r="Q18" i="61"/>
  <c r="W18" i="61" s="1"/>
  <c r="J36" i="46"/>
  <c r="I36" i="46"/>
  <c r="J35" i="46"/>
  <c r="I35" i="46"/>
  <c r="J34" i="46"/>
  <c r="I34" i="46"/>
  <c r="J32" i="46"/>
  <c r="I32" i="46"/>
  <c r="J31" i="46"/>
  <c r="I31" i="46"/>
  <c r="G37" i="46"/>
  <c r="F37" i="46"/>
  <c r="L17" i="61"/>
  <c r="L30" i="61" s="1"/>
  <c r="K17" i="61"/>
  <c r="K30" i="61" s="1"/>
  <c r="B25" i="46"/>
  <c r="C37" i="46"/>
  <c r="B37" i="46"/>
  <c r="E16" i="47"/>
  <c r="D16" i="47"/>
  <c r="E9" i="47"/>
  <c r="D9" i="47"/>
  <c r="D18" i="46"/>
  <c r="D36" i="46" l="1"/>
  <c r="D33" i="46"/>
  <c r="F8" i="47"/>
  <c r="F14" i="47"/>
  <c r="B7" i="46"/>
  <c r="U27" i="63"/>
  <c r="AC27" i="63" s="1"/>
  <c r="O29" i="63"/>
  <c r="F7" i="47"/>
  <c r="F15" i="47"/>
  <c r="I37" i="46"/>
  <c r="D35" i="46"/>
  <c r="D34" i="46"/>
  <c r="R17" i="61"/>
  <c r="R30" i="61" s="1"/>
  <c r="Q17" i="61"/>
  <c r="Q30" i="61" s="1"/>
  <c r="N29" i="63"/>
  <c r="AC7" i="63"/>
  <c r="T29" i="63"/>
  <c r="AB29" i="63" s="1"/>
  <c r="D31" i="46"/>
  <c r="J37" i="46"/>
  <c r="D32" i="46"/>
  <c r="D19" i="46"/>
  <c r="D15" i="46"/>
  <c r="D20" i="46"/>
  <c r="D24" i="46"/>
  <c r="D23" i="46"/>
  <c r="D13" i="46"/>
  <c r="D14" i="46"/>
  <c r="D16" i="46"/>
  <c r="D22" i="46"/>
  <c r="D17" i="46"/>
  <c r="K11" i="61"/>
  <c r="Q11" i="61" s="1"/>
  <c r="W11" i="61" s="1"/>
  <c r="K9" i="61"/>
  <c r="L9" i="61"/>
  <c r="L11" i="61"/>
  <c r="R11" i="61" s="1"/>
  <c r="X11" i="61" s="1"/>
  <c r="K10" i="61"/>
  <c r="Q10" i="61" s="1"/>
  <c r="W10" i="61" s="1"/>
  <c r="L10" i="61"/>
  <c r="R10" i="61" s="1"/>
  <c r="X10" i="61" s="1"/>
  <c r="K62" i="61" l="1"/>
  <c r="K15" i="61"/>
  <c r="L62" i="61"/>
  <c r="L15" i="61"/>
  <c r="F9" i="47"/>
  <c r="F16" i="47"/>
  <c r="Q9" i="61"/>
  <c r="Q15" i="61" s="1"/>
  <c r="R9" i="61"/>
  <c r="R15" i="61" s="1"/>
  <c r="U29" i="63"/>
  <c r="D37" i="46"/>
  <c r="W17" i="61"/>
  <c r="W30" i="61" s="1"/>
  <c r="X17" i="61"/>
  <c r="X30" i="61" s="1"/>
  <c r="D25" i="46"/>
  <c r="C7" i="46"/>
  <c r="D6" i="46" s="1"/>
  <c r="W15" i="63" l="1"/>
  <c r="AC29" i="63"/>
  <c r="R62" i="61"/>
  <c r="Q62" i="61"/>
  <c r="X9" i="61"/>
  <c r="W9" i="61"/>
  <c r="W23" i="63"/>
  <c r="W18" i="63"/>
  <c r="W8" i="63"/>
  <c r="W21" i="63"/>
  <c r="W9" i="63"/>
  <c r="W10" i="63"/>
  <c r="W11" i="63"/>
  <c r="W25" i="63"/>
  <c r="W13" i="63"/>
  <c r="W20" i="63"/>
  <c r="W27" i="63"/>
  <c r="W12" i="63"/>
  <c r="W22" i="63"/>
  <c r="W14" i="63"/>
  <c r="W19" i="63"/>
  <c r="W17" i="63"/>
  <c r="W16" i="63"/>
  <c r="W24" i="63"/>
  <c r="W7" i="63"/>
  <c r="W26" i="63"/>
  <c r="X8" i="61"/>
  <c r="D5" i="46"/>
  <c r="D7" i="46" s="1"/>
  <c r="W8" i="61"/>
  <c r="X15" i="61" l="1"/>
  <c r="X62" i="61"/>
  <c r="W15" i="61"/>
  <c r="W62" i="61"/>
  <c r="W29" i="63"/>
</calcChain>
</file>

<file path=xl/sharedStrings.xml><?xml version="1.0" encoding="utf-8"?>
<sst xmlns="http://schemas.openxmlformats.org/spreadsheetml/2006/main" count="969" uniqueCount="348">
  <si>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</si>
  <si>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</si>
  <si>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</si>
  <si>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</si>
  <si>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</si>
  <si>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</si>
  <si>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</si>
  <si>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</si>
  <si>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</si>
  <si>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</si>
  <si>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</si>
  <si>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</si>
  <si>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</si>
  <si>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</si>
  <si>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</si>
  <si>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</si>
  <si>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</si>
  <si>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</si>
  <si>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</si>
  <si>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</si>
  <si>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</si>
  <si>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</si>
  <si>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</si>
  <si>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</si>
  <si>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</si>
  <si>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</si>
  <si>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</si>
  <si>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</si>
  <si>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</si>
  <si>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</si>
  <si>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</si>
  <si>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</si>
  <si>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</si>
  <si>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</si>
  <si>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</si>
  <si>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</si>
  <si>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</si>
  <si>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</si>
  <si>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</si>
  <si>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</si>
  <si>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</si>
  <si>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</si>
  <si>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</si>
  <si>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</si>
  <si>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</si>
  <si>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</si>
  <si>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</si>
  <si>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</si>
  <si>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</si>
  <si>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</si>
  <si>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</si>
  <si>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</si>
  <si>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</si>
  <si>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</si>
  <si>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</si>
  <si>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</si>
  <si>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</si>
  <si>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</si>
  <si>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</si>
  <si>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</si>
  <si>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</si>
  <si>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</si>
  <si>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</si>
  <si>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</si>
  <si>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</si>
  <si>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</si>
  <si>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</si>
  <si>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</si>
  <si>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</si>
  <si>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</si>
  <si>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</si>
  <si>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</si>
  <si>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</si>
  <si>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</si>
  <si>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</si>
  <si>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</si>
  <si>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</si>
  <si>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ALL Customer Types</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</si>
  <si>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</si>
  <si>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</si>
  <si>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</si>
  <si>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</si>
  <si>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</si>
  <si>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</si>
  <si>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</si>
  <si>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</si>
  <si>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</si>
  <si>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</si>
  <si>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</si>
  <si>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</si>
  <si>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</si>
  <si>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</si>
  <si>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</si>
  <si>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</si>
  <si>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</si>
  <si>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</si>
  <si>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</si>
  <si>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</si>
  <si>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2017 Total</t>
  </si>
  <si>
    <t>2000-2011</t>
  </si>
  <si>
    <t>University Public</t>
  </si>
  <si>
    <t>2018 Total</t>
  </si>
  <si>
    <t>.</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</si>
  <si>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</si>
  <si>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</si>
  <si>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</si>
  <si>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</si>
  <si>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</si>
  <si>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</si>
  <si>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</si>
  <si>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</si>
  <si>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</si>
  <si>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</si>
  <si>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</si>
  <si>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</si>
  <si>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</si>
  <si>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</si>
  <si>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</si>
  <si>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</si>
  <si>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</si>
  <si>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</si>
  <si>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</si>
  <si>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</si>
  <si>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</si>
  <si>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</si>
  <si>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</si>
  <si>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</si>
  <si>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</si>
  <si>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</si>
  <si>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</si>
  <si>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</si>
  <si>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</si>
  <si>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</si>
  <si>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</si>
  <si>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</si>
  <si>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</si>
  <si>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</si>
  <si>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</si>
  <si>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</si>
  <si>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</si>
  <si>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</si>
  <si>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</si>
  <si>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</si>
  <si>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</si>
  <si>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</si>
  <si>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</si>
  <si>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</si>
  <si>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</si>
  <si>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</si>
  <si>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</si>
  <si>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</si>
  <si>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</si>
  <si>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</si>
  <si>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</si>
  <si>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</si>
  <si>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</si>
  <si>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</si>
  <si>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</si>
  <si>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</si>
  <si>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</si>
  <si>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</si>
  <si>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</si>
  <si>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</si>
  <si>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</si>
  <si>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</si>
  <si>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</si>
  <si>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</si>
  <si>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</si>
  <si>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</si>
  <si>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</si>
  <si>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</si>
  <si>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</si>
  <si>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</si>
  <si>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</si>
  <si>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</si>
  <si>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</si>
  <si>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</si>
  <si>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</si>
  <si>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</si>
  <si>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</si>
  <si>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</si>
  <si>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</si>
  <si>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</si>
  <si>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</si>
  <si>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</si>
  <si>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</si>
  <si>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</si>
  <si>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</si>
  <si>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</si>
  <si>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</si>
  <si>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</si>
  <si>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</si>
  <si>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</si>
  <si>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</si>
  <si>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</si>
  <si>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</si>
  <si>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</si>
  <si>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</si>
  <si>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</si>
  <si>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</si>
  <si>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</si>
  <si>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</si>
  <si>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</si>
  <si>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</si>
  <si>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</si>
  <si>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</si>
  <si>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</si>
  <si>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</si>
  <si>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</si>
  <si>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</si>
  <si>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</si>
  <si>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</si>
  <si>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</si>
  <si>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</si>
  <si>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</si>
  <si>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</si>
  <si>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</si>
  <si>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</si>
  <si>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</si>
  <si>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</si>
  <si>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</si>
  <si>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</si>
  <si>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</si>
  <si>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</si>
  <si>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</si>
  <si>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</si>
  <si>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</si>
  <si>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</si>
  <si>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</si>
  <si>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</si>
  <si>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</si>
  <si>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</si>
  <si>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</si>
  <si>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</si>
  <si>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</si>
  <si>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</si>
  <si>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</si>
  <si>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</si>
  <si>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</si>
  <si>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</si>
  <si>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</si>
  <si>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</si>
  <si>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</si>
  <si>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</si>
  <si>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</si>
  <si>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</si>
  <si>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</si>
  <si>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</si>
  <si>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</si>
  <si>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</si>
  <si>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</si>
  <si>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</si>
  <si>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</si>
  <si>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</si>
  <si>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</si>
  <si>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</si>
  <si>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</si>
  <si>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</si>
  <si>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</si>
  <si>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</si>
  <si>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</si>
  <si>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</si>
  <si>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</si>
  <si>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</si>
  <si>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</si>
  <si>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</si>
  <si>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</si>
  <si>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</si>
  <si>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</si>
  <si>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</si>
  <si>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</si>
  <si>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</si>
  <si>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</si>
  <si>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</si>
  <si>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</si>
  <si>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</si>
  <si>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</si>
  <si>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</si>
  <si>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</si>
  <si>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</si>
  <si>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</si>
  <si>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</si>
  <si>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</si>
  <si>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</si>
  <si>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</si>
  <si>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</si>
  <si>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</si>
  <si>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</si>
  <si>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</si>
  <si>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</si>
  <si>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</si>
  <si>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</si>
  <si>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</si>
  <si>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</si>
  <si>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</si>
  <si>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</si>
  <si>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</si>
  <si>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</si>
  <si>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</si>
  <si>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</si>
  <si>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</si>
  <si>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</si>
  <si>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</si>
  <si>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</si>
  <si>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</si>
  <si>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</si>
  <si>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</si>
  <si>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</si>
  <si>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</si>
  <si>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</si>
  <si>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</si>
  <si>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</si>
  <si>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</si>
  <si>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</si>
  <si>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</si>
  <si>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</si>
  <si>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 xml:space="preserve">Private University </t>
  </si>
  <si>
    <t>Public University</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</si>
  <si>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</si>
  <si>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</si>
  <si>
    <t>(by County)</t>
  </si>
  <si>
    <t>(Annual Capacity)</t>
  </si>
  <si>
    <t>(Monthly Capacity)</t>
  </si>
  <si>
    <t>2001-2016 Total</t>
  </si>
  <si>
    <t>2019 Total</t>
  </si>
  <si>
    <t>by Inerconnection Type</t>
  </si>
  <si>
    <t>by Customer Type</t>
  </si>
  <si>
    <t>BEHIND THE METER Project Installations</t>
  </si>
  <si>
    <t>by Subsection</t>
  </si>
  <si>
    <t>GRID SUPPLY Project Installations</t>
  </si>
  <si>
    <t>School Charter</t>
  </si>
  <si>
    <t>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</si>
  <si>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New Jersey Solar Installations as of 12/31/19</t>
  </si>
  <si>
    <t>Total of All Projects               as of 12/31/19 (kW)</t>
  </si>
  <si>
    <t>Previously Reported through 11/30/19</t>
  </si>
  <si>
    <t>Difference between 11/30/19 and 12/31/19</t>
  </si>
  <si>
    <t>Subsection r</t>
  </si>
  <si>
    <t>NJSRRE1540828993</t>
  </si>
  <si>
    <t>r</t>
  </si>
  <si>
    <t>t</t>
  </si>
  <si>
    <t>NJSRRE1539942369</t>
  </si>
  <si>
    <t>SRP38806</t>
  </si>
  <si>
    <t>Date PTO was Issued</t>
  </si>
  <si>
    <t>Initial Registration Capacity (kW)</t>
  </si>
  <si>
    <t>December Capacity</t>
  </si>
  <si>
    <t>November Capacity</t>
  </si>
  <si>
    <r>
      <rPr>
        <b/>
        <i/>
        <sz val="11"/>
        <color theme="1"/>
        <rFont val="Arial"/>
        <family val="2"/>
      </rPr>
      <t>Note 1:</t>
    </r>
    <r>
      <rPr>
        <i/>
        <sz val="11"/>
        <color theme="1"/>
        <rFont val="Arial"/>
        <family val="2"/>
      </rPr>
      <t xml:space="preserve"> The following grid supply projects were added to the December 2019 Installation report:</t>
    </r>
  </si>
  <si>
    <r>
      <t xml:space="preserve">Note 2: </t>
    </r>
    <r>
      <rPr>
        <i/>
        <sz val="11"/>
        <rFont val="Arial"/>
        <family val="2"/>
      </rPr>
      <t>The following subsection t was included in the November installation report at 12,932 kW.                                              A Final As-Built packet was submitted in December which reflects an INCREASE to the capacity.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</si>
</sst>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 numFmtId="171" formatCode="m/d/yy;@"/>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sz val="11"/>
      <color theme="1" tint="0.14999847407452621"/>
      <name val="Arial"/>
      <family val="2"/>
    </font>
    <font>
      <b/>
      <sz val="11"/>
      <color theme="1" tint="0.14999847407452621"/>
      <name val="Arial"/>
      <family val="2"/>
    </font>
    <font>
      <i/>
      <sz val="11"/>
      <color theme="0"/>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i/>
      <sz val="11"/>
      <color indexed="8"/>
      <name val="Arial"/>
      <family val="2"/>
    </font>
    <font>
      <sz val="12"/>
      <color theme="1" tint="0.249977111117893"/>
      <name val="Arial"/>
      <family val="2"/>
    </font>
    <font>
      <b/>
      <i/>
      <sz val="11"/>
      <color rgb="FFFF0000"/>
      <name val="Arial"/>
      <family val="2"/>
    </font>
    <font>
      <b/>
      <i/>
      <sz val="10"/>
      <name val="Arial"/>
      <family val="2"/>
    </font>
    <font>
      <i/>
      <sz val="11"/>
      <color theme="1"/>
      <name val="Arial"/>
      <family val="2"/>
    </font>
    <font>
      <b/>
      <i/>
      <sz val="11"/>
      <color theme="1"/>
      <name val="Arial"/>
      <family val="2"/>
    </font>
    <font>
      <b/>
      <i/>
      <sz val="10"/>
      <color theme="1"/>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69">
    <xf numFmtId="0" fontId="0" fillId="0" borderId="0"/>
    <xf numFmtId="43" fontId="18" fillId="0" borderId="0" applyFont="0" applyFill="0" applyBorder="0" applyAlignment="0" applyProtection="0"/>
    <xf numFmtId="0" fontId="25" fillId="0" borderId="0"/>
    <xf numFmtId="0" fontId="19" fillId="0" borderId="0"/>
    <xf numFmtId="0" fontId="19" fillId="0" borderId="0"/>
    <xf numFmtId="0" fontId="23" fillId="0" borderId="0"/>
    <xf numFmtId="0" fontId="17" fillId="0" borderId="0"/>
    <xf numFmtId="9" fontId="33" fillId="0" borderId="0" applyFont="0" applyFill="0" applyBorder="0" applyAlignment="0" applyProtection="0"/>
    <xf numFmtId="0" fontId="16" fillId="0" borderId="0"/>
    <xf numFmtId="43" fontId="16" fillId="0" borderId="0" applyFont="0" applyFill="0" applyBorder="0" applyAlignment="0" applyProtection="0"/>
    <xf numFmtId="43" fontId="18" fillId="0" borderId="0" applyFont="0" applyFill="0" applyBorder="0" applyAlignment="0" applyProtection="0"/>
    <xf numFmtId="0" fontId="18" fillId="0" borderId="0"/>
    <xf numFmtId="0" fontId="15" fillId="0" borderId="0"/>
    <xf numFmtId="9" fontId="18" fillId="0" borderId="0" applyFont="0" applyFill="0" applyBorder="0" applyAlignment="0" applyProtection="0"/>
    <xf numFmtId="0" fontId="15" fillId="0" borderId="0"/>
    <xf numFmtId="43" fontId="15" fillId="0" borderId="0" applyFont="0" applyFill="0" applyBorder="0" applyAlignment="0" applyProtection="0"/>
    <xf numFmtId="0" fontId="53" fillId="0" borderId="0" applyNumberFormat="0" applyFill="0" applyBorder="0" applyAlignment="0" applyProtection="0"/>
    <xf numFmtId="0" fontId="54" fillId="0" borderId="28" applyNumberFormat="0" applyFill="0" applyAlignment="0" applyProtection="0"/>
    <xf numFmtId="0" fontId="55" fillId="0" borderId="29" applyNumberFormat="0" applyFill="0" applyAlignment="0" applyProtection="0"/>
    <xf numFmtId="0" fontId="56" fillId="0" borderId="30" applyNumberFormat="0" applyFill="0" applyAlignment="0" applyProtection="0"/>
    <xf numFmtId="0" fontId="56" fillId="0" borderId="0" applyNumberFormat="0" applyFill="0" applyBorder="0" applyAlignment="0" applyProtection="0"/>
    <xf numFmtId="0" fontId="57" fillId="10"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60" fillId="13" borderId="31" applyNumberFormat="0" applyAlignment="0" applyProtection="0"/>
    <xf numFmtId="0" fontId="61" fillId="14" borderId="32" applyNumberFormat="0" applyAlignment="0" applyProtection="0"/>
    <xf numFmtId="0" fontId="62" fillId="14" borderId="31" applyNumberFormat="0" applyAlignment="0" applyProtection="0"/>
    <xf numFmtId="0" fontId="63" fillId="0" borderId="33" applyNumberFormat="0" applyFill="0" applyAlignment="0" applyProtection="0"/>
    <xf numFmtId="0" fontId="64" fillId="15" borderId="3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36" applyNumberFormat="0" applyFill="0" applyAlignment="0" applyProtection="0"/>
    <xf numFmtId="0" fontId="68"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68"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68"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68"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68"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68"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16" borderId="35" applyNumberFormat="0" applyFont="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16" borderId="35" applyNumberFormat="0" applyFont="0" applyAlignment="0" applyProtection="0"/>
    <xf numFmtId="0" fontId="13" fillId="0" borderId="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16" borderId="35" applyNumberFormat="0" applyFont="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16" borderId="35" applyNumberFormat="0" applyFont="0" applyAlignment="0" applyProtection="0"/>
    <xf numFmtId="0" fontId="12" fillId="0" borderId="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0" borderId="0"/>
    <xf numFmtId="0" fontId="12" fillId="0" borderId="0"/>
    <xf numFmtId="43" fontId="12"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16" borderId="35" applyNumberFormat="0" applyFont="0" applyAlignment="0" applyProtection="0"/>
    <xf numFmtId="0" fontId="1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16" borderId="35"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43" fontId="3" fillId="0" borderId="0" applyFont="0" applyFill="0" applyBorder="0" applyAlignment="0" applyProtection="0"/>
    <xf numFmtId="0" fontId="2" fillId="0" borderId="0"/>
    <xf numFmtId="0" fontId="2" fillId="16" borderId="35"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cellStyleXfs>
  <cellXfs count="457">
    <xf numFmtId="0" fontId="0" fillId="0" borderId="0" xfId="0"/>
    <xf numFmtId="0" fontId="19" fillId="0" borderId="0" xfId="3" applyFill="1"/>
    <xf numFmtId="0" fontId="0" fillId="2" borderId="0" xfId="0" applyFill="1" applyBorder="1" applyAlignment="1"/>
    <xf numFmtId="0" fontId="20" fillId="2" borderId="0" xfId="4" applyFont="1" applyFill="1" applyBorder="1" applyAlignment="1">
      <alignment vertical="center"/>
    </xf>
    <xf numFmtId="0" fontId="19" fillId="3" borderId="0" xfId="3" applyFill="1"/>
    <xf numFmtId="0" fontId="19" fillId="0" borderId="0" xfId="3" applyFill="1" applyBorder="1"/>
    <xf numFmtId="0" fontId="22" fillId="4" borderId="1" xfId="3" applyFont="1" applyFill="1" applyBorder="1" applyAlignment="1">
      <alignment horizontal="center" wrapText="1"/>
    </xf>
    <xf numFmtId="0" fontId="19" fillId="3" borderId="0" xfId="3" applyFill="1" applyAlignment="1">
      <alignment horizontal="center" vertical="center"/>
    </xf>
    <xf numFmtId="0" fontId="29"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26" fillId="2" borderId="0" xfId="0" applyFont="1" applyFill="1" applyBorder="1" applyAlignment="1"/>
    <xf numFmtId="0" fontId="0" fillId="0" borderId="8" xfId="0" applyBorder="1"/>
    <xf numFmtId="0" fontId="0" fillId="0" borderId="15" xfId="0" applyBorder="1"/>
    <xf numFmtId="0" fontId="20" fillId="2" borderId="12" xfId="4" applyFont="1" applyFill="1" applyBorder="1" applyAlignment="1">
      <alignment horizontal="left" vertical="center"/>
    </xf>
    <xf numFmtId="0" fontId="20" fillId="2" borderId="0" xfId="4" applyFont="1" applyFill="1" applyBorder="1" applyAlignment="1">
      <alignment horizontal="left" vertical="center"/>
    </xf>
    <xf numFmtId="0" fontId="20" fillId="2" borderId="13" xfId="4" applyFont="1" applyFill="1" applyBorder="1" applyAlignment="1">
      <alignment horizontal="left" vertical="center"/>
    </xf>
    <xf numFmtId="0" fontId="18" fillId="2" borderId="13" xfId="0" applyFont="1" applyFill="1" applyBorder="1" applyAlignment="1">
      <alignment horizontal="left"/>
    </xf>
    <xf numFmtId="0" fontId="28" fillId="3" borderId="0" xfId="3" applyFont="1" applyFill="1" applyAlignment="1">
      <alignment horizontal="center" vertical="center"/>
    </xf>
    <xf numFmtId="0" fontId="22" fillId="0" borderId="0" xfId="3" applyFont="1" applyFill="1" applyBorder="1" applyAlignment="1">
      <alignment horizontal="center" vertical="center"/>
    </xf>
    <xf numFmtId="0" fontId="22" fillId="0" borderId="0" xfId="3" applyFont="1" applyFill="1" applyBorder="1" applyAlignment="1">
      <alignment horizontal="center" wrapText="1"/>
    </xf>
    <xf numFmtId="0" fontId="28" fillId="0" borderId="0" xfId="3" applyFont="1" applyFill="1" applyAlignment="1">
      <alignment horizontal="left" vertical="center" wrapText="1"/>
    </xf>
    <xf numFmtId="0" fontId="28" fillId="3" borderId="0" xfId="3" applyFont="1" applyFill="1" applyAlignment="1">
      <alignment vertical="center"/>
    </xf>
    <xf numFmtId="0" fontId="0" fillId="3" borderId="0" xfId="0" applyFill="1"/>
    <xf numFmtId="0" fontId="21" fillId="3" borderId="0" xfId="3" applyFont="1" applyFill="1"/>
    <xf numFmtId="0" fontId="24" fillId="3" borderId="1" xfId="5" applyFont="1" applyFill="1" applyBorder="1" applyAlignment="1">
      <alignment horizontal="left" wrapText="1"/>
    </xf>
    <xf numFmtId="0" fontId="21" fillId="0" borderId="1" xfId="0" applyFont="1" applyBorder="1" applyAlignment="1">
      <alignment horizontal="center" wrapText="1"/>
    </xf>
    <xf numFmtId="0" fontId="21" fillId="0" borderId="1" xfId="0" applyFont="1" applyBorder="1" applyAlignment="1">
      <alignment horizontal="center"/>
    </xf>
    <xf numFmtId="0" fontId="26" fillId="0" borderId="1" xfId="0" applyNumberFormat="1" applyFont="1" applyBorder="1" applyAlignment="1">
      <alignment horizontal="center"/>
    </xf>
    <xf numFmtId="0" fontId="26" fillId="0" borderId="1" xfId="0" applyFont="1" applyBorder="1"/>
    <xf numFmtId="0" fontId="0" fillId="3" borderId="9" xfId="0" applyFill="1" applyBorder="1"/>
    <xf numFmtId="0" fontId="0" fillId="3" borderId="10" xfId="0" applyFill="1" applyBorder="1"/>
    <xf numFmtId="0" fontId="0" fillId="3" borderId="12" xfId="0" applyFill="1" applyBorder="1"/>
    <xf numFmtId="0" fontId="28" fillId="0" borderId="12" xfId="3" applyFont="1" applyFill="1" applyBorder="1" applyAlignment="1">
      <alignment horizontal="left" vertical="center" wrapText="1"/>
    </xf>
    <xf numFmtId="0" fontId="28" fillId="3" borderId="12" xfId="3" applyFont="1" applyFill="1" applyBorder="1" applyAlignment="1">
      <alignment vertical="center"/>
    </xf>
    <xf numFmtId="0" fontId="0" fillId="3" borderId="14" xfId="0" applyFill="1" applyBorder="1"/>
    <xf numFmtId="0" fontId="0" fillId="3" borderId="8" xfId="0" applyFill="1" applyBorder="1"/>
    <xf numFmtId="0" fontId="26" fillId="3" borderId="0" xfId="2" applyFont="1" applyFill="1"/>
    <xf numFmtId="0" fontId="28" fillId="0" borderId="0" xfId="3" applyFont="1" applyFill="1" applyAlignment="1">
      <alignment horizontal="left" vertical="center"/>
    </xf>
    <xf numFmtId="0" fontId="20" fillId="3" borderId="0" xfId="2" applyFont="1" applyFill="1" applyAlignment="1">
      <alignment horizontal="center" vertical="center"/>
    </xf>
    <xf numFmtId="164" fontId="24" fillId="3" borderId="1" xfId="5" applyNumberFormat="1" applyFont="1" applyFill="1" applyBorder="1" applyAlignment="1">
      <alignment horizontal="center"/>
    </xf>
    <xf numFmtId="0" fontId="19" fillId="0" borderId="0" xfId="3" applyFill="1" applyAlignment="1">
      <alignment horizontal="center"/>
    </xf>
    <xf numFmtId="0" fontId="21" fillId="0" borderId="0" xfId="3" applyFont="1" applyFill="1" applyBorder="1"/>
    <xf numFmtId="0" fontId="21" fillId="0" borderId="0" xfId="3" applyFont="1" applyFill="1" applyBorder="1" applyAlignment="1">
      <alignment horizontal="center"/>
    </xf>
    <xf numFmtId="0" fontId="19" fillId="3" borderId="0" xfId="3" applyFont="1" applyFill="1"/>
    <xf numFmtId="166" fontId="19" fillId="3" borderId="0" xfId="3" applyNumberFormat="1" applyFont="1" applyFill="1"/>
    <xf numFmtId="0" fontId="35" fillId="0" borderId="0" xfId="0" applyFont="1" applyFill="1" applyBorder="1" applyAlignment="1">
      <alignment horizontal="center" vertical="center" wrapText="1"/>
    </xf>
    <xf numFmtId="3" fontId="35" fillId="0" borderId="0" xfId="0" applyNumberFormat="1" applyFont="1" applyFill="1" applyBorder="1" applyAlignment="1">
      <alignment horizontal="center" vertical="center"/>
    </xf>
    <xf numFmtId="10" fontId="35" fillId="0" borderId="0" xfId="0" applyNumberFormat="1" applyFont="1" applyFill="1" applyBorder="1" applyAlignment="1">
      <alignment horizontal="center" vertical="center"/>
    </xf>
    <xf numFmtId="0" fontId="34" fillId="0" borderId="1" xfId="0" applyFont="1" applyBorder="1" applyAlignment="1">
      <alignment vertical="center" wrapText="1"/>
    </xf>
    <xf numFmtId="3" fontId="34" fillId="0" borderId="1" xfId="0" applyNumberFormat="1" applyFont="1" applyBorder="1" applyAlignment="1">
      <alignment horizontal="center" vertical="center"/>
    </xf>
    <xf numFmtId="10" fontId="34" fillId="0" borderId="1" xfId="0" applyNumberFormat="1" applyFont="1" applyBorder="1" applyAlignment="1">
      <alignment horizontal="center" vertical="center"/>
    </xf>
    <xf numFmtId="0" fontId="34" fillId="0" borderId="16" xfId="0" applyFont="1" applyBorder="1" applyAlignment="1">
      <alignment vertical="center" wrapText="1"/>
    </xf>
    <xf numFmtId="3" fontId="34" fillId="0" borderId="16" xfId="0" applyNumberFormat="1" applyFont="1" applyBorder="1" applyAlignment="1">
      <alignment horizontal="center" vertical="center"/>
    </xf>
    <xf numFmtId="0" fontId="37" fillId="6" borderId="1" xfId="0" applyFont="1" applyFill="1" applyBorder="1" applyAlignment="1">
      <alignment horizontal="center" vertical="center" wrapText="1"/>
    </xf>
    <xf numFmtId="3" fontId="37" fillId="6" borderId="1" xfId="0" applyNumberFormat="1" applyFont="1" applyFill="1" applyBorder="1" applyAlignment="1">
      <alignment horizontal="center" vertical="center"/>
    </xf>
    <xf numFmtId="10" fontId="37" fillId="6" borderId="1" xfId="0" applyNumberFormat="1" applyFont="1" applyFill="1" applyBorder="1" applyAlignment="1">
      <alignment horizontal="center" vertical="center"/>
    </xf>
    <xf numFmtId="0" fontId="19" fillId="3" borderId="0" xfId="2" applyFont="1" applyFill="1"/>
    <xf numFmtId="0" fontId="22" fillId="3" borderId="1" xfId="2" applyFont="1" applyFill="1" applyBorder="1"/>
    <xf numFmtId="0" fontId="22" fillId="3" borderId="1" xfId="2" applyFont="1" applyFill="1" applyBorder="1" applyAlignment="1">
      <alignment horizontal="center"/>
    </xf>
    <xf numFmtId="0" fontId="19" fillId="3" borderId="1" xfId="2" applyFont="1" applyFill="1" applyBorder="1"/>
    <xf numFmtId="3" fontId="19" fillId="3" borderId="1" xfId="2" applyNumberFormat="1" applyFont="1" applyFill="1" applyBorder="1" applyAlignment="1">
      <alignment horizontal="center"/>
    </xf>
    <xf numFmtId="167" fontId="19" fillId="3" borderId="1" xfId="7" applyNumberFormat="1" applyFont="1" applyFill="1" applyBorder="1" applyAlignment="1">
      <alignment horizontal="center"/>
    </xf>
    <xf numFmtId="3" fontId="22" fillId="4" borderId="1" xfId="2" applyNumberFormat="1" applyFont="1" applyFill="1" applyBorder="1" applyAlignment="1">
      <alignment horizontal="center"/>
    </xf>
    <xf numFmtId="9" fontId="22" fillId="4" borderId="1" xfId="0" applyNumberFormat="1" applyFont="1" applyFill="1" applyBorder="1" applyAlignment="1">
      <alignment horizontal="center"/>
    </xf>
    <xf numFmtId="0" fontId="22" fillId="3" borderId="0" xfId="2" applyFont="1" applyFill="1"/>
    <xf numFmtId="0" fontId="19" fillId="8" borderId="1" xfId="2" applyFont="1" applyFill="1" applyBorder="1"/>
    <xf numFmtId="3" fontId="19" fillId="8" borderId="1" xfId="2" applyNumberFormat="1" applyFont="1" applyFill="1" applyBorder="1" applyAlignment="1">
      <alignment horizontal="center"/>
    </xf>
    <xf numFmtId="0" fontId="22" fillId="0" borderId="0" xfId="3" applyFont="1" applyFill="1" applyBorder="1"/>
    <xf numFmtId="0" fontId="19" fillId="0" borderId="0" xfId="3" applyFont="1" applyFill="1"/>
    <xf numFmtId="164" fontId="19" fillId="0" borderId="0" xfId="3" applyNumberFormat="1" applyFont="1" applyFill="1" applyBorder="1"/>
    <xf numFmtId="0" fontId="22" fillId="3" borderId="0" xfId="3" applyFont="1" applyFill="1" applyBorder="1"/>
    <xf numFmtId="164" fontId="19" fillId="3" borderId="0" xfId="3" applyNumberFormat="1" applyFont="1" applyFill="1" applyBorder="1"/>
    <xf numFmtId="0" fontId="37" fillId="6" borderId="1" xfId="0" applyFont="1" applyFill="1" applyBorder="1" applyAlignment="1">
      <alignment horizontal="center" vertical="center"/>
    </xf>
    <xf numFmtId="0" fontId="32" fillId="6" borderId="1" xfId="0" applyFont="1" applyFill="1" applyBorder="1" applyAlignment="1">
      <alignment horizontal="center" vertical="center"/>
    </xf>
    <xf numFmtId="4" fontId="32" fillId="6" borderId="1" xfId="0" applyNumberFormat="1" applyFont="1" applyFill="1" applyBorder="1" applyAlignment="1">
      <alignment horizontal="center" vertical="center" wrapText="1"/>
    </xf>
    <xf numFmtId="167" fontId="37" fillId="6" borderId="1" xfId="0" applyNumberFormat="1" applyFont="1" applyFill="1" applyBorder="1" applyAlignment="1">
      <alignment horizontal="center"/>
    </xf>
    <xf numFmtId="0" fontId="22" fillId="3" borderId="17" xfId="2" applyFont="1" applyFill="1" applyBorder="1"/>
    <xf numFmtId="0" fontId="22" fillId="3" borderId="17" xfId="2" applyFont="1" applyFill="1" applyBorder="1" applyAlignment="1">
      <alignment horizontal="center"/>
    </xf>
    <xf numFmtId="0" fontId="36" fillId="3" borderId="17" xfId="2" applyFont="1" applyFill="1" applyBorder="1"/>
    <xf numFmtId="0" fontId="28" fillId="3" borderId="1" xfId="2" applyFont="1" applyFill="1" applyBorder="1"/>
    <xf numFmtId="0" fontId="36" fillId="3" borderId="1" xfId="2" applyFont="1" applyFill="1" applyBorder="1"/>
    <xf numFmtId="43" fontId="22" fillId="3" borderId="1" xfId="3" applyNumberFormat="1" applyFont="1" applyFill="1" applyBorder="1" applyAlignment="1">
      <alignment horizontal="center" vertical="center" wrapText="1"/>
    </xf>
    <xf numFmtId="0" fontId="22" fillId="3" borderId="1" xfId="3" quotePrefix="1" applyFont="1" applyFill="1" applyBorder="1" applyAlignment="1">
      <alignment horizontal="center" vertical="center" wrapText="1"/>
    </xf>
    <xf numFmtId="43" fontId="22" fillId="3" borderId="1" xfId="3" applyNumberFormat="1" applyFont="1" applyFill="1" applyBorder="1" applyAlignment="1">
      <alignment horizontal="left" vertical="center" wrapText="1"/>
    </xf>
    <xf numFmtId="0" fontId="22" fillId="3" borderId="1" xfId="3" applyFont="1" applyFill="1" applyBorder="1" applyAlignment="1">
      <alignment horizontal="left" vertical="center"/>
    </xf>
    <xf numFmtId="0" fontId="37" fillId="6" borderId="1" xfId="0" applyFont="1" applyFill="1" applyBorder="1" applyAlignment="1">
      <alignment horizontal="left" vertical="center" wrapText="1"/>
    </xf>
    <xf numFmtId="0" fontId="22" fillId="0" borderId="0" xfId="3" applyFont="1" applyFill="1" applyBorder="1" applyAlignment="1">
      <alignment horizontal="center" vertical="center" wrapText="1"/>
    </xf>
    <xf numFmtId="0" fontId="22" fillId="3" borderId="1" xfId="3" applyFont="1" applyFill="1" applyBorder="1" applyAlignment="1">
      <alignment horizontal="center" vertical="center" wrapText="1"/>
    </xf>
    <xf numFmtId="0" fontId="22" fillId="3" borderId="17" xfId="3" applyFont="1" applyFill="1" applyBorder="1" applyAlignment="1">
      <alignment horizontal="center" vertical="center" wrapText="1"/>
    </xf>
    <xf numFmtId="0" fontId="22" fillId="4" borderId="1" xfId="3" applyFont="1" applyFill="1" applyBorder="1" applyAlignment="1">
      <alignment horizontal="center" vertical="center" wrapText="1"/>
    </xf>
    <xf numFmtId="0" fontId="19" fillId="0" borderId="0" xfId="3" applyFont="1" applyFill="1" applyBorder="1" applyAlignment="1">
      <alignment vertical="center"/>
    </xf>
    <xf numFmtId="0" fontId="22" fillId="0" borderId="0" xfId="3" applyFont="1" applyFill="1" applyBorder="1" applyAlignment="1">
      <alignment wrapText="1"/>
    </xf>
    <xf numFmtId="0" fontId="39" fillId="0" borderId="1" xfId="3" applyFont="1" applyFill="1" applyBorder="1" applyAlignment="1">
      <alignment horizontal="center" vertical="center" wrapText="1"/>
    </xf>
    <xf numFmtId="0" fontId="39" fillId="0" borderId="0" xfId="3" applyFont="1" applyFill="1" applyBorder="1" applyAlignment="1">
      <alignment horizontal="center" vertical="center" wrapText="1"/>
    </xf>
    <xf numFmtId="3" fontId="38" fillId="0" borderId="0" xfId="1" applyNumberFormat="1" applyFont="1" applyFill="1" applyBorder="1"/>
    <xf numFmtId="168" fontId="22" fillId="0" borderId="0" xfId="1" applyNumberFormat="1" applyFont="1" applyFill="1" applyBorder="1" applyAlignment="1">
      <alignment vertical="center"/>
    </xf>
    <xf numFmtId="0" fontId="20" fillId="3" borderId="0" xfId="3" applyFont="1" applyFill="1" applyAlignment="1">
      <alignment horizontal="left" vertical="center"/>
    </xf>
    <xf numFmtId="164" fontId="24" fillId="3" borderId="17" xfId="5" applyNumberFormat="1" applyFont="1" applyFill="1" applyBorder="1" applyAlignment="1">
      <alignment horizontal="center"/>
    </xf>
    <xf numFmtId="0" fontId="30" fillId="0" borderId="0" xfId="0" applyFont="1" applyBorder="1" applyAlignment="1">
      <alignment vertical="center"/>
    </xf>
    <xf numFmtId="4" fontId="19" fillId="3" borderId="0" xfId="3" applyNumberFormat="1" applyFont="1" applyFill="1"/>
    <xf numFmtId="40" fontId="19" fillId="3" borderId="0" xfId="3" applyNumberFormat="1" applyFont="1" applyFill="1"/>
    <xf numFmtId="0" fontId="42" fillId="0" borderId="0" xfId="0" applyFont="1" applyBorder="1" applyAlignment="1">
      <alignment horizontal="left" vertical="center"/>
    </xf>
    <xf numFmtId="0" fontId="41" fillId="3" borderId="0" xfId="3" applyFont="1" applyFill="1"/>
    <xf numFmtId="0" fontId="41" fillId="0" borderId="0" xfId="3" applyFont="1" applyFill="1" applyBorder="1" applyAlignment="1">
      <alignment horizontal="center" vertical="center" wrapText="1"/>
    </xf>
    <xf numFmtId="0" fontId="41" fillId="3" borderId="0" xfId="3" applyFont="1" applyFill="1" applyAlignment="1">
      <alignment horizontal="right"/>
    </xf>
    <xf numFmtId="3" fontId="41" fillId="3" borderId="0" xfId="3" applyNumberFormat="1" applyFont="1" applyFill="1"/>
    <xf numFmtId="0" fontId="43" fillId="5" borderId="1" xfId="3" applyFont="1" applyFill="1" applyBorder="1" applyAlignment="1">
      <alignment horizontal="center" vertical="center" wrapText="1"/>
    </xf>
    <xf numFmtId="3" fontId="40" fillId="0" borderId="1" xfId="3" applyNumberFormat="1" applyFont="1" applyFill="1" applyBorder="1" applyAlignment="1">
      <alignment horizontal="center"/>
    </xf>
    <xf numFmtId="3" fontId="43" fillId="5" borderId="1" xfId="3" applyNumberFormat="1" applyFont="1" applyFill="1" applyBorder="1" applyAlignment="1">
      <alignment horizontal="center"/>
    </xf>
    <xf numFmtId="165" fontId="27" fillId="0" borderId="0" xfId="1" applyNumberFormat="1" applyFont="1" applyFill="1" applyBorder="1" applyAlignment="1">
      <alignment horizontal="right" wrapText="1" indent="1"/>
    </xf>
    <xf numFmtId="37" fontId="22" fillId="0" borderId="0" xfId="1" applyNumberFormat="1" applyFont="1" applyFill="1" applyBorder="1"/>
    <xf numFmtId="167" fontId="22" fillId="0" borderId="0" xfId="7" applyNumberFormat="1" applyFont="1" applyFill="1" applyBorder="1"/>
    <xf numFmtId="0" fontId="22" fillId="5" borderId="1" xfId="3" applyFont="1" applyFill="1" applyBorder="1" applyAlignment="1">
      <alignment horizontal="center" vertical="center" wrapText="1"/>
    </xf>
    <xf numFmtId="0" fontId="19" fillId="0" borderId="0" xfId="3" applyFont="1" applyFill="1" applyBorder="1"/>
    <xf numFmtId="0" fontId="19" fillId="0" borderId="0" xfId="3" applyFill="1" applyBorder="1" applyAlignment="1">
      <alignment vertical="center"/>
    </xf>
    <xf numFmtId="0" fontId="19" fillId="0" borderId="0" xfId="1" applyNumberFormat="1" applyFont="1" applyFill="1" applyBorder="1" applyAlignment="1">
      <alignment vertical="center"/>
    </xf>
    <xf numFmtId="0" fontId="19" fillId="0" borderId="0" xfId="3" applyNumberFormat="1" applyFill="1" applyBorder="1" applyAlignment="1">
      <alignment vertical="center"/>
    </xf>
    <xf numFmtId="3" fontId="24" fillId="0" borderId="0" xfId="1" applyNumberFormat="1" applyFont="1" applyFill="1" applyBorder="1" applyAlignment="1">
      <alignment horizontal="right" vertical="center" wrapText="1"/>
    </xf>
    <xf numFmtId="3" fontId="19" fillId="0" borderId="0" xfId="1" applyNumberFormat="1" applyFont="1" applyFill="1" applyBorder="1" applyAlignment="1">
      <alignment horizontal="right" vertical="center"/>
    </xf>
    <xf numFmtId="3" fontId="19" fillId="0" borderId="0" xfId="1" applyNumberFormat="1" applyFont="1" applyFill="1" applyBorder="1" applyAlignment="1">
      <alignment vertical="center"/>
    </xf>
    <xf numFmtId="3" fontId="38" fillId="0" borderId="0" xfId="1" applyNumberFormat="1" applyFont="1" applyFill="1" applyBorder="1" applyAlignment="1">
      <alignment horizontal="right" vertical="center" wrapText="1"/>
    </xf>
    <xf numFmtId="3" fontId="38" fillId="0" borderId="0" xfId="1" applyNumberFormat="1" applyFont="1" applyFill="1" applyBorder="1" applyAlignment="1">
      <alignment vertical="center"/>
    </xf>
    <xf numFmtId="0" fontId="24" fillId="5" borderId="1" xfId="1" applyNumberFormat="1" applyFont="1" applyFill="1" applyBorder="1" applyAlignment="1">
      <alignment horizontal="right" vertical="center" wrapText="1"/>
    </xf>
    <xf numFmtId="3" fontId="19" fillId="5" borderId="1" xfId="1" applyNumberFormat="1" applyFont="1" applyFill="1" applyBorder="1" applyAlignment="1">
      <alignment horizontal="right" vertical="center"/>
    </xf>
    <xf numFmtId="0" fontId="24" fillId="0" borderId="1" xfId="1" applyNumberFormat="1" applyFont="1" applyFill="1" applyBorder="1" applyAlignment="1">
      <alignment horizontal="right" vertical="center" wrapText="1"/>
    </xf>
    <xf numFmtId="3" fontId="19" fillId="0" borderId="1" xfId="1" applyNumberFormat="1" applyFont="1" applyFill="1" applyBorder="1" applyAlignment="1">
      <alignment horizontal="right" vertical="center"/>
    </xf>
    <xf numFmtId="3" fontId="19" fillId="5" borderId="1" xfId="1" applyNumberFormat="1" applyFont="1" applyFill="1" applyBorder="1" applyAlignment="1">
      <alignment vertical="center"/>
    </xf>
    <xf numFmtId="3" fontId="38" fillId="5" borderId="1" xfId="1" applyNumberFormat="1" applyFont="1" applyFill="1" applyBorder="1" applyAlignment="1">
      <alignment horizontal="right" vertical="center" wrapText="1"/>
    </xf>
    <xf numFmtId="168" fontId="19" fillId="0" borderId="0" xfId="1" applyNumberFormat="1" applyFont="1" applyFill="1" applyBorder="1" applyAlignment="1">
      <alignment vertical="center"/>
    </xf>
    <xf numFmtId="3" fontId="19" fillId="5" borderId="17" xfId="1" applyNumberFormat="1" applyFont="1" applyFill="1" applyBorder="1" applyAlignment="1">
      <alignment horizontal="right" vertical="center"/>
    </xf>
    <xf numFmtId="3" fontId="19" fillId="5" borderId="17" xfId="1" applyNumberFormat="1" applyFont="1" applyFill="1" applyBorder="1" applyAlignment="1">
      <alignment vertical="center"/>
    </xf>
    <xf numFmtId="0" fontId="24" fillId="0" borderId="0" xfId="1" applyNumberFormat="1" applyFont="1" applyFill="1" applyBorder="1" applyAlignment="1">
      <alignment horizontal="right" vertical="center" wrapText="1"/>
    </xf>
    <xf numFmtId="37" fontId="19" fillId="3" borderId="1" xfId="1" applyNumberFormat="1" applyFont="1" applyFill="1" applyBorder="1" applyAlignment="1">
      <alignment horizontal="center"/>
    </xf>
    <xf numFmtId="37" fontId="22" fillId="4" borderId="1" xfId="1" applyNumberFormat="1" applyFont="1" applyFill="1" applyBorder="1" applyAlignment="1">
      <alignment horizontal="center"/>
    </xf>
    <xf numFmtId="167" fontId="22" fillId="4" borderId="1" xfId="7" applyNumberFormat="1" applyFont="1" applyFill="1" applyBorder="1" applyAlignment="1">
      <alignment horizontal="center"/>
    </xf>
    <xf numFmtId="37" fontId="24" fillId="3" borderId="1" xfId="1" applyNumberFormat="1" applyFont="1" applyFill="1" applyBorder="1" applyAlignment="1">
      <alignment horizontal="center" wrapText="1"/>
    </xf>
    <xf numFmtId="37" fontId="27" fillId="4" borderId="1" xfId="1" applyNumberFormat="1" applyFont="1" applyFill="1" applyBorder="1" applyAlignment="1">
      <alignment horizontal="center" wrapText="1"/>
    </xf>
    <xf numFmtId="0" fontId="45" fillId="0" borderId="0" xfId="3" applyFont="1" applyFill="1" applyBorder="1" applyAlignment="1">
      <alignment vertical="center"/>
    </xf>
    <xf numFmtId="3" fontId="38" fillId="0" borderId="0" xfId="1" applyNumberFormat="1" applyFont="1" applyFill="1" applyBorder="1" applyAlignment="1">
      <alignment vertical="center" wrapText="1"/>
    </xf>
    <xf numFmtId="0" fontId="22" fillId="5" borderId="1" xfId="3" applyFont="1" applyFill="1" applyBorder="1" applyAlignment="1">
      <alignment horizontal="center" vertical="center" wrapText="1"/>
    </xf>
    <xf numFmtId="0" fontId="19" fillId="0" borderId="3" xfId="1" applyNumberFormat="1" applyFont="1" applyFill="1" applyBorder="1" applyAlignment="1">
      <alignment vertical="center"/>
    </xf>
    <xf numFmtId="164" fontId="24" fillId="0" borderId="0" xfId="5" applyNumberFormat="1" applyFont="1" applyFill="1" applyBorder="1" applyAlignment="1">
      <alignment horizontal="center"/>
    </xf>
    <xf numFmtId="0" fontId="22" fillId="0" borderId="0" xfId="3" applyFont="1" applyFill="1" applyBorder="1" applyAlignment="1">
      <alignment vertical="center"/>
    </xf>
    <xf numFmtId="0" fontId="46" fillId="0" borderId="0" xfId="3" applyFont="1" applyFill="1" applyBorder="1" applyAlignment="1">
      <alignment vertical="center"/>
    </xf>
    <xf numFmtId="0" fontId="22" fillId="0" borderId="0" xfId="3" applyFont="1" applyFill="1"/>
    <xf numFmtId="0" fontId="27" fillId="6" borderId="25" xfId="1" applyNumberFormat="1" applyFont="1" applyFill="1" applyBorder="1" applyAlignment="1">
      <alignment horizontal="right" vertical="center" wrapText="1"/>
    </xf>
    <xf numFmtId="3" fontId="22" fillId="6" borderId="26" xfId="1" applyNumberFormat="1" applyFont="1" applyFill="1" applyBorder="1" applyAlignment="1">
      <alignment horizontal="right" vertical="center"/>
    </xf>
    <xf numFmtId="0" fontId="27" fillId="6" borderId="24" xfId="1" applyNumberFormat="1" applyFont="1" applyFill="1" applyBorder="1" applyAlignment="1">
      <alignment horizontal="right" vertical="center" wrapText="1"/>
    </xf>
    <xf numFmtId="3" fontId="27" fillId="9" borderId="24" xfId="1" applyNumberFormat="1" applyFont="1" applyFill="1" applyBorder="1" applyAlignment="1">
      <alignment horizontal="right" vertical="center" wrapText="1"/>
    </xf>
    <xf numFmtId="3" fontId="22" fillId="9" borderId="26" xfId="1" applyNumberFormat="1" applyFont="1" applyFill="1" applyBorder="1" applyAlignment="1">
      <alignment vertical="center"/>
    </xf>
    <xf numFmtId="164" fontId="27" fillId="0" borderId="24" xfId="5" applyNumberFormat="1" applyFont="1" applyFill="1" applyBorder="1" applyAlignment="1">
      <alignment horizontal="center"/>
    </xf>
    <xf numFmtId="168" fontId="22" fillId="0" borderId="0" xfId="1" applyNumberFormat="1" applyFont="1" applyFill="1" applyBorder="1" applyAlignment="1">
      <alignment horizontal="right" vertical="center"/>
    </xf>
    <xf numFmtId="0" fontId="19" fillId="0" borderId="0" xfId="3" applyFill="1" applyBorder="1" applyAlignment="1">
      <alignment horizontal="right" vertical="center"/>
    </xf>
    <xf numFmtId="0" fontId="38" fillId="0" borderId="0" xfId="3" applyFont="1" applyFill="1" applyBorder="1" applyAlignment="1">
      <alignment horizontal="right" vertical="center"/>
    </xf>
    <xf numFmtId="3" fontId="39" fillId="5" borderId="24" xfId="1" applyNumberFormat="1" applyFont="1" applyFill="1" applyBorder="1" applyAlignment="1">
      <alignment vertical="center" wrapText="1"/>
    </xf>
    <xf numFmtId="3" fontId="39" fillId="5" borderId="26" xfId="1" applyNumberFormat="1" applyFont="1" applyFill="1" applyBorder="1" applyAlignment="1">
      <alignment vertical="center"/>
    </xf>
    <xf numFmtId="3" fontId="39" fillId="5" borderId="24" xfId="1" applyNumberFormat="1" applyFont="1" applyFill="1" applyBorder="1" applyAlignment="1">
      <alignment horizontal="right" vertical="center" wrapText="1"/>
    </xf>
    <xf numFmtId="3" fontId="24" fillId="5" borderId="1" xfId="1" applyNumberFormat="1" applyFont="1" applyFill="1" applyBorder="1" applyAlignment="1">
      <alignment horizontal="right" vertical="center" wrapText="1"/>
    </xf>
    <xf numFmtId="3" fontId="27" fillId="6" borderId="25" xfId="1" applyNumberFormat="1" applyFont="1" applyFill="1" applyBorder="1" applyAlignment="1">
      <alignment horizontal="right" vertical="center" wrapText="1"/>
    </xf>
    <xf numFmtId="3" fontId="24" fillId="5" borderId="17" xfId="1" applyNumberFormat="1" applyFont="1" applyFill="1" applyBorder="1" applyAlignment="1">
      <alignment horizontal="right" vertical="center" wrapText="1"/>
    </xf>
    <xf numFmtId="0" fontId="44" fillId="0" borderId="0" xfId="3" applyFont="1" applyFill="1"/>
    <xf numFmtId="0" fontId="44" fillId="3" borderId="0" xfId="3" applyFont="1" applyFill="1" applyAlignment="1">
      <alignment horizontal="center" vertical="center"/>
    </xf>
    <xf numFmtId="0" fontId="47" fillId="3" borderId="0" xfId="3" applyFont="1" applyFill="1" applyAlignment="1">
      <alignment horizontal="center" vertical="center"/>
    </xf>
    <xf numFmtId="14" fontId="44" fillId="3" borderId="0" xfId="3" applyNumberFormat="1" applyFont="1" applyFill="1" applyAlignment="1">
      <alignment horizontal="center" vertical="center"/>
    </xf>
    <xf numFmtId="0" fontId="44" fillId="3" borderId="0" xfId="3" applyFont="1" applyFill="1"/>
    <xf numFmtId="0" fontId="22" fillId="6" borderId="1" xfId="3" applyFont="1" applyFill="1" applyBorder="1" applyAlignment="1">
      <alignment horizontal="center"/>
    </xf>
    <xf numFmtId="0" fontId="19" fillId="3" borderId="0" xfId="1" applyNumberFormat="1" applyFont="1" applyFill="1" applyBorder="1" applyAlignment="1">
      <alignment vertical="center"/>
    </xf>
    <xf numFmtId="0" fontId="19" fillId="3" borderId="1" xfId="3" quotePrefix="1" applyNumberFormat="1" applyFont="1" applyFill="1" applyBorder="1" applyAlignment="1">
      <alignment horizontal="center" vertical="center"/>
    </xf>
    <xf numFmtId="3" fontId="24" fillId="3" borderId="1" xfId="1" applyNumberFormat="1" applyFont="1" applyFill="1" applyBorder="1" applyAlignment="1">
      <alignment horizontal="right" vertical="center" wrapText="1"/>
    </xf>
    <xf numFmtId="3" fontId="19" fillId="3" borderId="1" xfId="1" applyNumberFormat="1" applyFont="1" applyFill="1" applyBorder="1" applyAlignment="1">
      <alignment horizontal="right" vertical="center"/>
    </xf>
    <xf numFmtId="0" fontId="19" fillId="3" borderId="17" xfId="3" quotePrefix="1" applyNumberFormat="1" applyFont="1" applyFill="1" applyBorder="1" applyAlignment="1">
      <alignment horizontal="center" vertical="center"/>
    </xf>
    <xf numFmtId="3" fontId="24" fillId="3" borderId="17" xfId="1" applyNumberFormat="1" applyFont="1" applyFill="1" applyBorder="1" applyAlignment="1">
      <alignment horizontal="right" vertical="center" wrapText="1"/>
    </xf>
    <xf numFmtId="3" fontId="19" fillId="3" borderId="17" xfId="1" applyNumberFormat="1" applyFont="1" applyFill="1" applyBorder="1" applyAlignment="1">
      <alignment horizontal="right" vertical="center"/>
    </xf>
    <xf numFmtId="0" fontId="22" fillId="5" borderId="1" xfId="3" applyFont="1" applyFill="1" applyBorder="1" applyAlignment="1">
      <alignment horizontal="center" vertical="center" wrapText="1"/>
    </xf>
    <xf numFmtId="0" fontId="20" fillId="3" borderId="0" xfId="3" applyFont="1" applyFill="1" applyAlignment="1">
      <alignment horizontal="center" vertical="center" wrapText="1"/>
    </xf>
    <xf numFmtId="0" fontId="22" fillId="4" borderId="1" xfId="3" applyFont="1" applyFill="1" applyBorder="1" applyAlignment="1">
      <alignment horizontal="center" vertical="center" wrapText="1"/>
    </xf>
    <xf numFmtId="3" fontId="48" fillId="6" borderId="1" xfId="3" applyNumberFormat="1" applyFont="1" applyFill="1" applyBorder="1" applyAlignment="1">
      <alignment horizontal="right" vertical="center"/>
    </xf>
    <xf numFmtId="3" fontId="38" fillId="3" borderId="1" xfId="1" applyNumberFormat="1" applyFont="1" applyFill="1" applyBorder="1" applyAlignment="1">
      <alignment horizontal="right" vertical="center" wrapText="1"/>
    </xf>
    <xf numFmtId="3" fontId="38" fillId="3" borderId="1" xfId="1" applyNumberFormat="1" applyFont="1" applyFill="1" applyBorder="1" applyAlignment="1">
      <alignment vertical="center"/>
    </xf>
    <xf numFmtId="3" fontId="38" fillId="3" borderId="17" xfId="1" applyNumberFormat="1" applyFont="1" applyFill="1" applyBorder="1" applyAlignment="1">
      <alignment horizontal="right" vertical="center" wrapText="1"/>
    </xf>
    <xf numFmtId="3" fontId="38" fillId="3" borderId="17" xfId="1" applyNumberFormat="1" applyFont="1" applyFill="1" applyBorder="1" applyAlignment="1">
      <alignment vertical="center"/>
    </xf>
    <xf numFmtId="0" fontId="49" fillId="0" borderId="0" xfId="3" applyFont="1" applyFill="1"/>
    <xf numFmtId="0" fontId="49" fillId="3" borderId="0" xfId="3" applyFont="1" applyFill="1"/>
    <xf numFmtId="0" fontId="50" fillId="3" borderId="0" xfId="3" applyFont="1" applyFill="1" applyAlignment="1">
      <alignment horizontal="center" vertical="center"/>
    </xf>
    <xf numFmtId="0" fontId="49" fillId="3" borderId="0" xfId="3" applyFont="1" applyFill="1" applyAlignment="1">
      <alignment horizontal="center" vertical="center"/>
    </xf>
    <xf numFmtId="0" fontId="51" fillId="3" borderId="0" xfId="3" applyFont="1" applyFill="1" applyAlignment="1">
      <alignment horizontal="center" vertical="center"/>
    </xf>
    <xf numFmtId="0" fontId="49" fillId="3" borderId="0" xfId="3" applyFont="1" applyFill="1" applyBorder="1"/>
    <xf numFmtId="0" fontId="19" fillId="3" borderId="0" xfId="3" applyFont="1" applyFill="1" applyBorder="1"/>
    <xf numFmtId="3" fontId="19" fillId="3" borderId="1" xfId="3" applyNumberFormat="1" applyFont="1" applyFill="1" applyBorder="1" applyAlignment="1">
      <alignment horizontal="right" vertical="center"/>
    </xf>
    <xf numFmtId="3" fontId="19" fillId="3" borderId="0" xfId="3" applyNumberFormat="1" applyFont="1" applyFill="1" applyBorder="1" applyAlignment="1">
      <alignment horizontal="center" vertical="center"/>
    </xf>
    <xf numFmtId="3" fontId="19" fillId="3" borderId="0" xfId="3" applyNumberFormat="1" applyFont="1" applyFill="1" applyBorder="1" applyAlignment="1">
      <alignment horizontal="right" vertical="center"/>
    </xf>
    <xf numFmtId="0" fontId="19" fillId="3" borderId="0" xfId="3" applyFont="1" applyFill="1" applyAlignment="1">
      <alignment horizontal="right" vertical="center"/>
    </xf>
    <xf numFmtId="0" fontId="28" fillId="3" borderId="0" xfId="3" applyFont="1" applyFill="1" applyAlignment="1">
      <alignment horizontal="right" vertical="center"/>
    </xf>
    <xf numFmtId="0" fontId="19" fillId="3" borderId="0" xfId="3" applyFont="1" applyFill="1" applyBorder="1" applyAlignment="1">
      <alignment horizontal="right" vertical="center"/>
    </xf>
    <xf numFmtId="0" fontId="19" fillId="0" borderId="0" xfId="3" applyFont="1" applyFill="1" applyAlignment="1">
      <alignment horizontal="right" vertical="center"/>
    </xf>
    <xf numFmtId="0" fontId="19" fillId="3" borderId="0" xfId="0" applyFont="1" applyFill="1" applyBorder="1" applyAlignment="1">
      <alignment horizontal="right" vertical="center"/>
    </xf>
    <xf numFmtId="0" fontId="22" fillId="0" borderId="0" xfId="3" applyFont="1" applyFill="1" applyAlignment="1">
      <alignment horizontal="right" vertical="center"/>
    </xf>
    <xf numFmtId="3" fontId="22" fillId="5" borderId="1" xfId="3" applyNumberFormat="1" applyFont="1" applyFill="1" applyBorder="1" applyAlignment="1">
      <alignment horizontal="right" vertical="center"/>
    </xf>
    <xf numFmtId="0" fontId="20" fillId="0" borderId="0" xfId="3" applyFont="1" applyFill="1"/>
    <xf numFmtId="0" fontId="22" fillId="3" borderId="0" xfId="3" applyFont="1" applyFill="1"/>
    <xf numFmtId="3" fontId="31" fillId="3" borderId="1" xfId="0" applyNumberFormat="1" applyFont="1" applyFill="1" applyBorder="1" applyAlignment="1">
      <alignment horizontal="right"/>
    </xf>
    <xf numFmtId="3" fontId="32" fillId="3" borderId="0" xfId="0" applyNumberFormat="1" applyFont="1" applyFill="1" applyBorder="1" applyAlignment="1">
      <alignment horizontal="right"/>
    </xf>
    <xf numFmtId="3" fontId="22" fillId="6" borderId="1" xfId="3" applyNumberFormat="1" applyFont="1" applyFill="1" applyBorder="1" applyAlignment="1">
      <alignment horizontal="center" vertical="center"/>
    </xf>
    <xf numFmtId="0" fontId="22" fillId="6" borderId="1" xfId="0" applyFont="1" applyFill="1" applyBorder="1" applyAlignment="1">
      <alignment horizontal="left" vertical="center"/>
    </xf>
    <xf numFmtId="0" fontId="22" fillId="6" borderId="16" xfId="0" applyFont="1" applyFill="1" applyBorder="1" applyAlignment="1">
      <alignment horizontal="left" vertical="center"/>
    </xf>
    <xf numFmtId="0" fontId="32" fillId="5" borderId="1" xfId="3" applyFont="1" applyFill="1" applyBorder="1" applyAlignment="1">
      <alignment horizontal="center" vertical="center" wrapText="1"/>
    </xf>
    <xf numFmtId="3" fontId="32" fillId="5" borderId="1" xfId="3" applyNumberFormat="1" applyFont="1" applyFill="1" applyBorder="1" applyAlignment="1">
      <alignment horizontal="center" vertical="center" wrapText="1"/>
    </xf>
    <xf numFmtId="0" fontId="32" fillId="5" borderId="1" xfId="3" applyFont="1" applyFill="1" applyBorder="1" applyAlignment="1">
      <alignment horizontal="center"/>
    </xf>
    <xf numFmtId="3" fontId="32" fillId="5" borderId="1" xfId="3" applyNumberFormat="1" applyFont="1" applyFill="1" applyBorder="1" applyAlignment="1">
      <alignment horizontal="center"/>
    </xf>
    <xf numFmtId="0" fontId="31" fillId="3" borderId="0" xfId="3" applyFont="1" applyFill="1" applyAlignment="1">
      <alignment horizontal="center"/>
    </xf>
    <xf numFmtId="0" fontId="31" fillId="3" borderId="0" xfId="3" applyFont="1" applyFill="1" applyAlignment="1">
      <alignment horizontal="right"/>
    </xf>
    <xf numFmtId="0" fontId="31" fillId="3" borderId="0" xfId="3" applyFont="1" applyFill="1" applyBorder="1" applyAlignment="1">
      <alignment horizontal="right"/>
    </xf>
    <xf numFmtId="0" fontId="50" fillId="3" borderId="0" xfId="3" applyFont="1" applyFill="1" applyBorder="1" applyAlignment="1">
      <alignment horizontal="right"/>
    </xf>
    <xf numFmtId="169" fontId="48" fillId="3" borderId="0" xfId="3" applyNumberFormat="1" applyFont="1" applyFill="1" applyAlignment="1">
      <alignment horizontal="right"/>
    </xf>
    <xf numFmtId="0" fontId="34" fillId="0" borderId="0" xfId="3" applyFont="1" applyFill="1"/>
    <xf numFmtId="0" fontId="34" fillId="0" borderId="0" xfId="3" applyFont="1" applyFill="1" applyBorder="1"/>
    <xf numFmtId="0" fontId="22" fillId="3" borderId="1" xfId="3" quotePrefix="1" applyNumberFormat="1" applyFont="1" applyFill="1" applyBorder="1" applyAlignment="1">
      <alignment horizontal="center"/>
    </xf>
    <xf numFmtId="3" fontId="19" fillId="3" borderId="0" xfId="3" applyNumberFormat="1" applyFont="1" applyFill="1" applyBorder="1" applyAlignment="1">
      <alignment horizontal="center" wrapText="1"/>
    </xf>
    <xf numFmtId="3" fontId="19" fillId="3" borderId="1" xfId="3" applyNumberFormat="1" applyFont="1" applyFill="1" applyBorder="1" applyAlignment="1">
      <alignment horizontal="right" wrapText="1"/>
    </xf>
    <xf numFmtId="0" fontId="19" fillId="3" borderId="0" xfId="3" applyFill="1" applyAlignment="1">
      <alignment horizontal="center"/>
    </xf>
    <xf numFmtId="3" fontId="19" fillId="0" borderId="0" xfId="3" applyNumberFormat="1" applyFill="1" applyBorder="1" applyAlignment="1"/>
    <xf numFmtId="0" fontId="28" fillId="3" borderId="0" xfId="3" applyFont="1" applyFill="1" applyAlignment="1">
      <alignment horizontal="center"/>
    </xf>
    <xf numFmtId="0" fontId="28" fillId="3" borderId="0" xfId="3" applyFont="1" applyFill="1" applyAlignment="1">
      <alignment horizontal="left" wrapText="1"/>
    </xf>
    <xf numFmtId="0" fontId="19" fillId="3" borderId="0" xfId="3" applyFill="1" applyAlignment="1"/>
    <xf numFmtId="0" fontId="19" fillId="0" borderId="0" xfId="3" applyFill="1" applyAlignment="1"/>
    <xf numFmtId="3" fontId="27" fillId="4" borderId="1" xfId="1" applyNumberFormat="1" applyFont="1" applyFill="1" applyBorder="1" applyAlignment="1">
      <alignment horizontal="right" vertical="center" wrapText="1"/>
    </xf>
    <xf numFmtId="3" fontId="22" fillId="4" borderId="1" xfId="1" applyNumberFormat="1" applyFont="1" applyFill="1" applyBorder="1" applyAlignment="1">
      <alignment vertical="center"/>
    </xf>
    <xf numFmtId="3" fontId="27" fillId="4" borderId="17" xfId="1" applyNumberFormat="1" applyFont="1" applyFill="1" applyBorder="1" applyAlignment="1">
      <alignment horizontal="right" vertical="center" wrapText="1"/>
    </xf>
    <xf numFmtId="3" fontId="22" fillId="4" borderId="17" xfId="1" applyNumberFormat="1" applyFont="1" applyFill="1" applyBorder="1" applyAlignment="1">
      <alignment vertical="center"/>
    </xf>
    <xf numFmtId="0" fontId="22" fillId="4" borderId="1" xfId="3" applyFont="1" applyFill="1" applyBorder="1" applyAlignment="1">
      <alignment horizontal="center" vertical="center" wrapText="1"/>
    </xf>
    <xf numFmtId="0" fontId="22" fillId="5" borderId="1" xfId="3" applyFont="1" applyFill="1" applyBorder="1" applyAlignment="1">
      <alignment horizontal="center" vertical="center" wrapText="1"/>
    </xf>
    <xf numFmtId="3" fontId="19" fillId="0" borderId="0" xfId="3" applyNumberFormat="1" applyFill="1" applyAlignment="1"/>
    <xf numFmtId="3" fontId="48" fillId="6" borderId="1" xfId="10" applyNumberFormat="1" applyFont="1" applyFill="1" applyBorder="1" applyAlignment="1">
      <alignment horizontal="right"/>
    </xf>
    <xf numFmtId="3" fontId="48" fillId="6" borderId="18" xfId="10" applyNumberFormat="1" applyFont="1" applyFill="1" applyBorder="1" applyAlignment="1">
      <alignment horizontal="right"/>
    </xf>
    <xf numFmtId="3" fontId="27" fillId="4" borderId="1" xfId="10" applyNumberFormat="1" applyFont="1" applyFill="1" applyBorder="1" applyAlignment="1">
      <alignment horizontal="right" wrapText="1"/>
    </xf>
    <xf numFmtId="3" fontId="22" fillId="0" borderId="0" xfId="10" applyNumberFormat="1" applyFont="1" applyFill="1" applyBorder="1" applyAlignment="1">
      <alignment horizontal="right"/>
    </xf>
    <xf numFmtId="3" fontId="27" fillId="5" borderId="1" xfId="10" applyNumberFormat="1" applyFont="1" applyFill="1" applyBorder="1" applyAlignment="1">
      <alignment horizontal="right" wrapText="1"/>
    </xf>
    <xf numFmtId="3" fontId="27" fillId="3" borderId="1" xfId="10" applyNumberFormat="1" applyFont="1" applyFill="1" applyBorder="1" applyAlignment="1">
      <alignment horizontal="right" wrapText="1"/>
    </xf>
    <xf numFmtId="0" fontId="22" fillId="6" borderId="1" xfId="3" quotePrefix="1" applyFont="1" applyFill="1" applyBorder="1" applyAlignment="1">
      <alignment horizontal="center" wrapText="1"/>
    </xf>
    <xf numFmtId="3" fontId="19" fillId="0" borderId="0" xfId="10" applyNumberFormat="1" applyFont="1" applyFill="1" applyBorder="1" applyAlignment="1">
      <alignment horizontal="center"/>
    </xf>
    <xf numFmtId="0" fontId="19" fillId="0" borderId="0" xfId="3" applyFill="1"/>
    <xf numFmtId="0" fontId="49" fillId="0" borderId="0" xfId="3" applyFont="1" applyFill="1"/>
    <xf numFmtId="0" fontId="50" fillId="3" borderId="0" xfId="3" applyFont="1" applyFill="1" applyAlignment="1">
      <alignment horizontal="center" vertical="center"/>
    </xf>
    <xf numFmtId="0" fontId="49" fillId="3" borderId="0" xfId="3" applyFont="1" applyFill="1" applyAlignment="1">
      <alignment horizontal="center" vertical="center"/>
    </xf>
    <xf numFmtId="0" fontId="49" fillId="3" borderId="0" xfId="3" applyFont="1" applyFill="1" applyBorder="1"/>
    <xf numFmtId="0" fontId="20" fillId="0" borderId="0" xfId="3" applyFont="1" applyFill="1"/>
    <xf numFmtId="3" fontId="27" fillId="5" borderId="24" xfId="1" applyNumberFormat="1" applyFont="1" applyFill="1" applyBorder="1" applyAlignment="1">
      <alignment horizontal="right" vertical="center" wrapText="1"/>
    </xf>
    <xf numFmtId="0" fontId="22" fillId="4" borderId="27" xfId="3" quotePrefix="1" applyFont="1" applyFill="1" applyBorder="1" applyAlignment="1">
      <alignment horizontal="center" vertical="center" wrapText="1"/>
    </xf>
    <xf numFmtId="37" fontId="27" fillId="4" borderId="23" xfId="1" applyNumberFormat="1" applyFont="1" applyFill="1" applyBorder="1" applyAlignment="1">
      <alignment horizontal="right" vertical="center" wrapText="1"/>
    </xf>
    <xf numFmtId="14" fontId="44" fillId="0" borderId="0" xfId="3" applyNumberFormat="1" applyFont="1" applyFill="1" applyAlignment="1">
      <alignment horizontal="center" vertical="center"/>
    </xf>
    <xf numFmtId="0" fontId="22" fillId="0" borderId="1" xfId="3" quotePrefix="1" applyNumberFormat="1" applyFont="1" applyFill="1" applyBorder="1" applyAlignment="1">
      <alignment horizontal="center"/>
    </xf>
    <xf numFmtId="3" fontId="19" fillId="0" borderId="0" xfId="3" applyNumberFormat="1" applyFont="1" applyFill="1" applyBorder="1" applyAlignment="1">
      <alignment horizontal="center" wrapText="1"/>
    </xf>
    <xf numFmtId="3" fontId="19" fillId="0" borderId="1" xfId="3" applyNumberFormat="1" applyFont="1" applyFill="1" applyBorder="1" applyAlignment="1">
      <alignment horizontal="right" wrapText="1"/>
    </xf>
    <xf numFmtId="0" fontId="19" fillId="0" borderId="0" xfId="3" applyFill="1" applyAlignment="1">
      <alignment horizontal="center" vertical="center"/>
    </xf>
    <xf numFmtId="0" fontId="46" fillId="0" borderId="0" xfId="3" applyFont="1" applyFill="1"/>
    <xf numFmtId="0" fontId="46" fillId="0" borderId="0" xfId="3" applyFont="1" applyFill="1" applyBorder="1"/>
    <xf numFmtId="0" fontId="39" fillId="0" borderId="0" xfId="3" applyFont="1" applyFill="1" applyAlignment="1">
      <alignment vertical="center" wrapText="1"/>
    </xf>
    <xf numFmtId="0" fontId="19" fillId="0" borderId="1" xfId="1" applyNumberFormat="1" applyFont="1" applyFill="1" applyBorder="1" applyAlignment="1">
      <alignment horizontal="right" vertical="center" wrapText="1"/>
    </xf>
    <xf numFmtId="0" fontId="19" fillId="5" borderId="1" xfId="1" applyNumberFormat="1" applyFont="1" applyFill="1" applyBorder="1" applyAlignment="1">
      <alignment horizontal="right" vertical="center" wrapText="1"/>
    </xf>
    <xf numFmtId="0" fontId="0" fillId="0" borderId="0" xfId="0"/>
    <xf numFmtId="0" fontId="69" fillId="0" borderId="0" xfId="0" applyFont="1"/>
    <xf numFmtId="170" fontId="69" fillId="0" borderId="0" xfId="0" applyNumberFormat="1" applyFont="1"/>
    <xf numFmtId="14" fontId="69" fillId="0" borderId="0" xfId="0" applyNumberFormat="1" applyFont="1"/>
    <xf numFmtId="0" fontId="67" fillId="0" borderId="0" xfId="0" applyFont="1"/>
    <xf numFmtId="170" fontId="67" fillId="0" borderId="0" xfId="0" applyNumberFormat="1" applyFont="1"/>
    <xf numFmtId="14" fontId="67" fillId="0" borderId="0" xfId="0" applyNumberFormat="1" applyFont="1"/>
    <xf numFmtId="170" fontId="0" fillId="0" borderId="0" xfId="0" applyNumberFormat="1"/>
    <xf numFmtId="14" fontId="0" fillId="0" borderId="0" xfId="0" applyNumberFormat="1"/>
    <xf numFmtId="14" fontId="67" fillId="0" borderId="0" xfId="0" applyNumberFormat="1" applyFont="1" applyAlignment="1">
      <alignment wrapText="1"/>
    </xf>
    <xf numFmtId="0" fontId="67" fillId="0" borderId="0" xfId="0" applyFont="1" applyAlignment="1">
      <alignment wrapText="1"/>
    </xf>
    <xf numFmtId="3" fontId="27" fillId="4" borderId="25" xfId="1" applyNumberFormat="1" applyFont="1" applyFill="1" applyBorder="1" applyAlignment="1">
      <alignment horizontal="right" vertical="center" wrapText="1"/>
    </xf>
    <xf numFmtId="3" fontId="27" fillId="5" borderId="25" xfId="1" applyNumberFormat="1" applyFont="1" applyFill="1" applyBorder="1" applyAlignment="1">
      <alignment horizontal="right" vertical="center" wrapText="1"/>
    </xf>
    <xf numFmtId="3" fontId="24" fillId="0" borderId="1" xfId="10" applyNumberFormat="1" applyFont="1" applyFill="1" applyBorder="1" applyAlignment="1">
      <alignment horizontal="right" wrapText="1"/>
    </xf>
    <xf numFmtId="3" fontId="22" fillId="6" borderId="17" xfId="3" applyNumberFormat="1" applyFont="1" applyFill="1" applyBorder="1" applyAlignment="1">
      <alignment horizontal="right" wrapText="1"/>
    </xf>
    <xf numFmtId="3" fontId="19" fillId="3" borderId="0" xfId="3" applyNumberFormat="1" applyFont="1" applyFill="1" applyBorder="1" applyAlignment="1">
      <alignment horizontal="center" wrapText="1"/>
    </xf>
    <xf numFmtId="3" fontId="19" fillId="3" borderId="1" xfId="3" applyNumberFormat="1" applyFont="1" applyFill="1" applyBorder="1" applyAlignment="1">
      <alignment horizontal="right" wrapText="1"/>
    </xf>
    <xf numFmtId="3" fontId="22" fillId="6" borderId="1" xfId="3" applyNumberFormat="1" applyFont="1" applyFill="1" applyBorder="1" applyAlignment="1">
      <alignment horizontal="right" wrapText="1"/>
    </xf>
    <xf numFmtId="3" fontId="19" fillId="0" borderId="1" xfId="3" applyNumberFormat="1" applyFont="1" applyFill="1" applyBorder="1" applyAlignment="1">
      <alignment horizontal="right" wrapText="1"/>
    </xf>
    <xf numFmtId="3" fontId="19" fillId="0" borderId="1" xfId="10" applyNumberFormat="1" applyFont="1" applyFill="1" applyBorder="1" applyAlignment="1">
      <alignment horizontal="right"/>
    </xf>
    <xf numFmtId="0" fontId="24" fillId="0" borderId="1" xfId="10" applyNumberFormat="1" applyFont="1" applyFill="1" applyBorder="1" applyAlignment="1">
      <alignment horizontal="right" wrapText="1"/>
    </xf>
    <xf numFmtId="3" fontId="70" fillId="5" borderId="25" xfId="1" applyNumberFormat="1" applyFont="1" applyFill="1" applyBorder="1" applyAlignment="1">
      <alignment horizontal="right" vertical="center" wrapText="1"/>
    </xf>
    <xf numFmtId="3" fontId="19" fillId="0" borderId="1" xfId="3" applyNumberFormat="1" applyFont="1" applyFill="1" applyBorder="1" applyAlignment="1">
      <alignment horizontal="right" vertical="center"/>
    </xf>
    <xf numFmtId="0" fontId="28" fillId="0" borderId="0" xfId="3" applyFont="1" applyFill="1" applyAlignment="1">
      <alignment horizontal="right" vertical="center"/>
    </xf>
    <xf numFmtId="0" fontId="19" fillId="0" borderId="0" xfId="3" applyFont="1" applyFill="1" applyBorder="1" applyAlignment="1">
      <alignment horizontal="right" vertical="center"/>
    </xf>
    <xf numFmtId="0" fontId="19" fillId="0" borderId="1" xfId="3" applyFont="1" applyFill="1" applyBorder="1" applyAlignment="1">
      <alignment horizontal="right" vertical="center"/>
    </xf>
    <xf numFmtId="0" fontId="20" fillId="3" borderId="0" xfId="3" applyFont="1" applyFill="1" applyAlignment="1">
      <alignment horizontal="left" vertical="center"/>
    </xf>
    <xf numFmtId="3" fontId="34" fillId="0" borderId="0" xfId="3" applyNumberFormat="1" applyFont="1" applyFill="1"/>
    <xf numFmtId="0" fontId="20" fillId="0" borderId="0" xfId="3" applyFont="1" applyFill="1" applyBorder="1" applyAlignment="1">
      <alignment vertical="center"/>
    </xf>
    <xf numFmtId="0" fontId="20" fillId="3" borderId="0" xfId="3" applyFont="1" applyFill="1" applyBorder="1" applyAlignment="1">
      <alignment vertical="center"/>
    </xf>
    <xf numFmtId="0" fontId="20" fillId="3" borderId="0" xfId="3" applyFont="1" applyFill="1" applyBorder="1" applyAlignment="1"/>
    <xf numFmtId="0" fontId="20" fillId="0" borderId="0" xfId="3" applyFont="1" applyFill="1" applyBorder="1" applyAlignment="1"/>
    <xf numFmtId="0" fontId="48" fillId="0" borderId="0" xfId="3" applyFont="1" applyFill="1" applyAlignment="1"/>
    <xf numFmtId="3" fontId="48" fillId="3" borderId="1" xfId="3" applyNumberFormat="1" applyFont="1" applyFill="1" applyBorder="1" applyAlignment="1">
      <alignment horizontal="right" wrapText="1"/>
    </xf>
    <xf numFmtId="3" fontId="48" fillId="3" borderId="20" xfId="3" applyNumberFormat="1" applyFont="1" applyFill="1" applyBorder="1" applyAlignment="1">
      <alignment horizontal="right"/>
    </xf>
    <xf numFmtId="3" fontId="48" fillId="0" borderId="1" xfId="3" applyNumberFormat="1" applyFont="1" applyFill="1" applyBorder="1" applyAlignment="1">
      <alignment horizontal="right" wrapText="1"/>
    </xf>
    <xf numFmtId="3" fontId="48" fillId="0" borderId="20" xfId="3" applyNumberFormat="1" applyFont="1" applyFill="1" applyBorder="1" applyAlignment="1">
      <alignment horizontal="right"/>
    </xf>
    <xf numFmtId="0" fontId="20" fillId="3" borderId="0" xfId="3" applyFont="1" applyFill="1" applyAlignment="1">
      <alignment vertical="center"/>
    </xf>
    <xf numFmtId="0" fontId="48" fillId="3" borderId="0" xfId="3" applyFont="1" applyFill="1" applyAlignment="1"/>
    <xf numFmtId="0" fontId="32" fillId="3" borderId="0" xfId="3" applyFont="1" applyFill="1" applyAlignment="1">
      <alignment vertical="center"/>
    </xf>
    <xf numFmtId="0" fontId="48" fillId="3" borderId="0" xfId="2" applyFont="1" applyFill="1"/>
    <xf numFmtId="0" fontId="29" fillId="3" borderId="0" xfId="2" applyFont="1" applyFill="1"/>
    <xf numFmtId="0" fontId="71" fillId="3" borderId="0" xfId="2" applyFont="1" applyFill="1"/>
    <xf numFmtId="0" fontId="29" fillId="3" borderId="0" xfId="2" applyFont="1" applyFill="1" applyAlignment="1">
      <alignment horizontal="right"/>
    </xf>
    <xf numFmtId="37" fontId="27" fillId="4" borderId="1" xfId="1" applyNumberFormat="1" applyFont="1" applyFill="1" applyBorder="1" applyAlignment="1">
      <alignment horizontal="center" wrapText="1"/>
    </xf>
    <xf numFmtId="3" fontId="27" fillId="5" borderId="1" xfId="10" applyNumberFormat="1" applyFont="1" applyFill="1" applyBorder="1" applyAlignment="1">
      <alignment horizontal="right" wrapText="1"/>
    </xf>
    <xf numFmtId="3" fontId="19" fillId="3" borderId="1" xfId="10" applyNumberFormat="1" applyFont="1" applyFill="1" applyBorder="1" applyAlignment="1">
      <alignment horizontal="right" wrapText="1"/>
    </xf>
    <xf numFmtId="3" fontId="19" fillId="0" borderId="1" xfId="10" applyNumberFormat="1" applyFont="1" applyFill="1" applyBorder="1" applyAlignment="1">
      <alignment horizontal="right" wrapText="1"/>
    </xf>
    <xf numFmtId="3" fontId="19" fillId="0" borderId="1" xfId="10" applyNumberFormat="1" applyFont="1" applyFill="1" applyBorder="1" applyAlignment="1">
      <alignment horizontal="right"/>
    </xf>
    <xf numFmtId="3" fontId="28" fillId="3" borderId="0" xfId="3" applyNumberFormat="1" applyFont="1" applyFill="1" applyAlignment="1">
      <alignment horizontal="left" wrapText="1"/>
    </xf>
    <xf numFmtId="3" fontId="19" fillId="3" borderId="0" xfId="3" applyNumberFormat="1" applyFill="1" applyAlignment="1"/>
    <xf numFmtId="3" fontId="22" fillId="0" borderId="0" xfId="3" applyNumberFormat="1" applyFont="1" applyFill="1" applyBorder="1" applyAlignment="1">
      <alignment wrapText="1"/>
    </xf>
    <xf numFmtId="3" fontId="22" fillId="5" borderId="1" xfId="3" applyNumberFormat="1" applyFont="1" applyFill="1" applyBorder="1" applyAlignment="1">
      <alignment horizontal="center" vertical="center" wrapText="1"/>
    </xf>
    <xf numFmtId="3" fontId="21" fillId="0" borderId="0" xfId="3" applyNumberFormat="1" applyFont="1" applyFill="1" applyBorder="1"/>
    <xf numFmtId="3" fontId="19" fillId="0" borderId="0" xfId="3" applyNumberFormat="1" applyFill="1"/>
    <xf numFmtId="3" fontId="19" fillId="0" borderId="0" xfId="1" applyNumberFormat="1" applyFont="1" applyFill="1" applyBorder="1" applyAlignment="1">
      <alignment horizontal="right" vertical="center"/>
    </xf>
    <xf numFmtId="3" fontId="19" fillId="5" borderId="1" xfId="1" applyNumberFormat="1" applyFont="1" applyFill="1" applyBorder="1" applyAlignment="1">
      <alignment horizontal="right" vertical="center"/>
    </xf>
    <xf numFmtId="3" fontId="19" fillId="5" borderId="17" xfId="1" applyNumberFormat="1" applyFont="1" applyFill="1" applyBorder="1" applyAlignment="1">
      <alignment horizontal="right" vertical="center"/>
    </xf>
    <xf numFmtId="3" fontId="22" fillId="6" borderId="26" xfId="1" applyNumberFormat="1" applyFont="1" applyFill="1" applyBorder="1" applyAlignment="1">
      <alignment horizontal="right" vertical="center"/>
    </xf>
    <xf numFmtId="3" fontId="27" fillId="6" borderId="25" xfId="1" applyNumberFormat="1" applyFont="1" applyFill="1" applyBorder="1" applyAlignment="1">
      <alignment horizontal="right" vertical="center" wrapText="1"/>
    </xf>
    <xf numFmtId="37" fontId="27" fillId="4" borderId="23" xfId="1" applyNumberFormat="1" applyFont="1" applyFill="1" applyBorder="1" applyAlignment="1">
      <alignment horizontal="right" vertical="center" wrapText="1"/>
    </xf>
    <xf numFmtId="3" fontId="29" fillId="5" borderId="1" xfId="3" applyNumberFormat="1" applyFont="1" applyFill="1" applyBorder="1" applyAlignment="1">
      <alignment horizontal="center" vertical="center"/>
    </xf>
    <xf numFmtId="0" fontId="20" fillId="3" borderId="0" xfId="3" applyFont="1" applyFill="1" applyAlignment="1">
      <alignment horizontal="left" vertical="center"/>
    </xf>
    <xf numFmtId="0" fontId="20" fillId="3" borderId="0" xfId="3" applyFont="1" applyFill="1"/>
    <xf numFmtId="3" fontId="48" fillId="6" borderId="1" xfId="10" applyNumberFormat="1" applyFont="1" applyFill="1" applyBorder="1" applyAlignment="1">
      <alignment horizontal="right"/>
    </xf>
    <xf numFmtId="3" fontId="31" fillId="5" borderId="17" xfId="1" applyNumberFormat="1" applyFont="1" applyFill="1" applyBorder="1" applyAlignment="1">
      <alignment vertical="center"/>
    </xf>
    <xf numFmtId="3" fontId="31" fillId="5" borderId="17" xfId="1" applyNumberFormat="1" applyFont="1" applyFill="1" applyBorder="1" applyAlignment="1">
      <alignment horizontal="right" vertical="center" wrapText="1"/>
    </xf>
    <xf numFmtId="3" fontId="31" fillId="5" borderId="1" xfId="1" applyNumberFormat="1" applyFont="1" applyFill="1" applyBorder="1" applyAlignment="1">
      <alignment horizontal="right" vertical="center" wrapText="1"/>
    </xf>
    <xf numFmtId="3" fontId="31" fillId="5" borderId="1" xfId="1" applyNumberFormat="1" applyFont="1" applyFill="1" applyBorder="1" applyAlignment="1">
      <alignment vertical="center"/>
    </xf>
    <xf numFmtId="0" fontId="19" fillId="0" borderId="0" xfId="3" applyFill="1"/>
    <xf numFmtId="164" fontId="24" fillId="3" borderId="1" xfId="5" applyNumberFormat="1" applyFont="1" applyFill="1" applyBorder="1" applyAlignment="1">
      <alignment horizontal="center"/>
    </xf>
    <xf numFmtId="0" fontId="19" fillId="0" borderId="0" xfId="1" applyNumberFormat="1" applyFont="1" applyFill="1" applyBorder="1" applyAlignment="1">
      <alignment vertical="center"/>
    </xf>
    <xf numFmtId="0" fontId="19" fillId="0" borderId="0" xfId="3" applyNumberFormat="1" applyFill="1" applyBorder="1" applyAlignment="1">
      <alignment vertical="center"/>
    </xf>
    <xf numFmtId="0" fontId="24" fillId="5" borderId="1" xfId="1" applyNumberFormat="1" applyFont="1" applyFill="1" applyBorder="1" applyAlignment="1">
      <alignment horizontal="right" vertical="center" wrapText="1"/>
    </xf>
    <xf numFmtId="3" fontId="19" fillId="5" borderId="1" xfId="1" applyNumberFormat="1" applyFont="1" applyFill="1" applyBorder="1" applyAlignment="1">
      <alignment horizontal="right" vertical="center"/>
    </xf>
    <xf numFmtId="0" fontId="24" fillId="0" borderId="1" xfId="1" applyNumberFormat="1" applyFont="1" applyFill="1" applyBorder="1" applyAlignment="1">
      <alignment horizontal="right" vertical="center" wrapText="1"/>
    </xf>
    <xf numFmtId="3" fontId="19" fillId="0" borderId="1" xfId="1" applyNumberFormat="1" applyFont="1" applyFill="1" applyBorder="1" applyAlignment="1">
      <alignment horizontal="right" vertical="center"/>
    </xf>
    <xf numFmtId="3" fontId="19" fillId="5" borderId="1" xfId="1" applyNumberFormat="1" applyFont="1" applyFill="1" applyBorder="1" applyAlignment="1">
      <alignment vertical="center"/>
    </xf>
    <xf numFmtId="3" fontId="38" fillId="5" borderId="1" xfId="1" applyNumberFormat="1" applyFont="1" applyFill="1" applyBorder="1" applyAlignment="1">
      <alignment horizontal="right" vertical="center" wrapText="1"/>
    </xf>
    <xf numFmtId="0" fontId="45" fillId="0" borderId="0" xfId="3" applyFont="1" applyFill="1" applyBorder="1" applyAlignment="1">
      <alignment vertical="center"/>
    </xf>
    <xf numFmtId="165" fontId="38" fillId="5" borderId="1" xfId="1" applyNumberFormat="1" applyFont="1" applyFill="1" applyBorder="1" applyAlignment="1">
      <alignment horizontal="center" vertical="center" wrapText="1"/>
    </xf>
    <xf numFmtId="3" fontId="24" fillId="5" borderId="1" xfId="1" applyNumberFormat="1" applyFont="1" applyFill="1" applyBorder="1" applyAlignment="1">
      <alignment horizontal="right" vertical="center" wrapText="1"/>
    </xf>
    <xf numFmtId="3" fontId="27" fillId="4" borderId="1" xfId="1" applyNumberFormat="1" applyFont="1" applyFill="1" applyBorder="1" applyAlignment="1">
      <alignment horizontal="right" vertical="center" wrapText="1"/>
    </xf>
    <xf numFmtId="3" fontId="27" fillId="6" borderId="25" xfId="1" applyNumberFormat="1" applyFont="1" applyFill="1" applyBorder="1" applyAlignment="1">
      <alignment horizontal="right" vertical="center" wrapText="1"/>
    </xf>
    <xf numFmtId="3" fontId="31" fillId="5" borderId="1" xfId="1" applyNumberFormat="1" applyFont="1" applyFill="1" applyBorder="1" applyAlignment="1">
      <alignment horizontal="right" vertical="center" wrapText="1"/>
    </xf>
    <xf numFmtId="3" fontId="24" fillId="0" borderId="1" xfId="1" applyNumberFormat="1" applyFont="1" applyFill="1" applyBorder="1" applyAlignment="1">
      <alignment horizontal="center" vertical="center" wrapText="1"/>
    </xf>
    <xf numFmtId="37" fontId="19" fillId="0" borderId="1" xfId="1" applyNumberFormat="1" applyFont="1" applyFill="1" applyBorder="1" applyAlignment="1">
      <alignment horizontal="center"/>
    </xf>
    <xf numFmtId="37" fontId="24" fillId="0" borderId="1" xfId="1" applyNumberFormat="1" applyFont="1" applyFill="1" applyBorder="1" applyAlignment="1">
      <alignment horizontal="center" wrapText="1"/>
    </xf>
    <xf numFmtId="0" fontId="19" fillId="0" borderId="0" xfId="3" applyFill="1" applyBorder="1" applyAlignment="1"/>
    <xf numFmtId="0" fontId="72" fillId="0" borderId="0" xfId="3" applyFont="1" applyFill="1" applyBorder="1"/>
    <xf numFmtId="0" fontId="22" fillId="0" borderId="0" xfId="3" applyFont="1" applyFill="1" applyAlignment="1">
      <alignment horizontal="right" vertical="top"/>
    </xf>
    <xf numFmtId="0" fontId="36" fillId="0" borderId="0" xfId="3" applyFont="1" applyFill="1" applyAlignment="1">
      <alignment vertical="top" wrapText="1"/>
    </xf>
    <xf numFmtId="4" fontId="28" fillId="0" borderId="1" xfId="3" applyNumberFormat="1" applyFont="1" applyFill="1" applyBorder="1" applyAlignment="1">
      <alignment horizontal="center"/>
    </xf>
    <xf numFmtId="4" fontId="36" fillId="5" borderId="1" xfId="3" applyNumberFormat="1" applyFont="1" applyFill="1" applyBorder="1" applyAlignment="1">
      <alignment horizontal="center"/>
    </xf>
    <xf numFmtId="3" fontId="19" fillId="0" borderId="0" xfId="3" applyNumberFormat="1" applyFont="1" applyFill="1"/>
    <xf numFmtId="0" fontId="19" fillId="3" borderId="1" xfId="3" applyFont="1" applyFill="1" applyBorder="1" applyAlignment="1">
      <alignment horizontal="center" vertical="center"/>
    </xf>
    <xf numFmtId="0" fontId="22" fillId="3" borderId="0" xfId="3" applyFont="1" applyFill="1" applyAlignment="1">
      <alignment vertical="center" wrapText="1"/>
    </xf>
    <xf numFmtId="0" fontId="18" fillId="0" borderId="0" xfId="11"/>
    <xf numFmtId="0" fontId="19" fillId="3" borderId="0" xfId="3" applyFont="1" applyFill="1"/>
    <xf numFmtId="0" fontId="73" fillId="42" borderId="1" xfId="3" applyFont="1" applyFill="1" applyBorder="1" applyAlignment="1">
      <alignment horizontal="center" vertical="center" wrapText="1"/>
    </xf>
    <xf numFmtId="0" fontId="73" fillId="41" borderId="1" xfId="3" applyFont="1" applyFill="1" applyBorder="1" applyAlignment="1">
      <alignment horizontal="center" vertical="center"/>
    </xf>
    <xf numFmtId="0" fontId="19" fillId="3" borderId="0" xfId="3" applyFont="1" applyFill="1" applyAlignment="1">
      <alignment vertical="center"/>
    </xf>
    <xf numFmtId="0" fontId="22" fillId="3" borderId="0" xfId="3" applyFont="1" applyFill="1" applyAlignment="1">
      <alignment horizontal="left" vertical="center" wrapText="1"/>
    </xf>
    <xf numFmtId="4" fontId="28" fillId="42" borderId="1" xfId="3" applyNumberFormat="1" applyFont="1" applyFill="1" applyBorder="1" applyAlignment="1">
      <alignment horizontal="center" vertical="center"/>
    </xf>
    <xf numFmtId="0" fontId="18" fillId="0" borderId="0" xfId="0" applyFont="1"/>
    <xf numFmtId="0" fontId="18" fillId="0" borderId="0" xfId="11" applyFont="1"/>
    <xf numFmtId="4" fontId="19" fillId="42" borderId="1" xfId="3" applyNumberFormat="1" applyFont="1" applyFill="1" applyBorder="1" applyAlignment="1">
      <alignment horizontal="center" vertical="center"/>
    </xf>
    <xf numFmtId="0" fontId="0" fillId="0" borderId="0" xfId="0"/>
    <xf numFmtId="0" fontId="19" fillId="3" borderId="0" xfId="3" applyFont="1" applyFill="1"/>
    <xf numFmtId="166" fontId="19" fillId="3" borderId="0" xfId="3" applyNumberFormat="1" applyFont="1" applyFill="1"/>
    <xf numFmtId="4" fontId="28" fillId="42" borderId="1" xfId="0" applyNumberFormat="1" applyFont="1" applyFill="1" applyBorder="1" applyAlignment="1">
      <alignment horizontal="center" vertical="center"/>
    </xf>
    <xf numFmtId="0" fontId="34" fillId="0" borderId="0" xfId="0" applyFont="1" applyFill="1" applyBorder="1" applyAlignment="1">
      <alignment horizontal="center" vertical="top" wrapText="1"/>
    </xf>
    <xf numFmtId="0" fontId="76" fillId="41" borderId="1" xfId="0" applyFont="1" applyFill="1" applyBorder="1" applyAlignment="1">
      <alignment horizontal="center" vertical="center" wrapText="1"/>
    </xf>
    <xf numFmtId="43" fontId="76" fillId="43" borderId="1" xfId="1" applyFont="1" applyFill="1" applyBorder="1" applyAlignment="1">
      <alignment horizontal="center" vertical="center" wrapText="1"/>
    </xf>
    <xf numFmtId="43" fontId="76" fillId="42" borderId="1" xfId="1" applyFont="1" applyFill="1" applyBorder="1" applyAlignment="1">
      <alignment horizontal="center" vertical="center" wrapText="1"/>
    </xf>
    <xf numFmtId="0" fontId="19" fillId="3" borderId="0" xfId="3" applyFont="1" applyFill="1" applyAlignment="1">
      <alignment horizontal="center"/>
    </xf>
    <xf numFmtId="0" fontId="34" fillId="0" borderId="1" xfId="0" applyFont="1" applyFill="1" applyBorder="1" applyAlignment="1">
      <alignment horizontal="center" vertical="center"/>
    </xf>
    <xf numFmtId="0" fontId="28" fillId="0" borderId="1" xfId="0" applyFont="1" applyBorder="1" applyAlignment="1">
      <alignment horizontal="center" vertical="center" wrapText="1"/>
    </xf>
    <xf numFmtId="171" fontId="28" fillId="43" borderId="1" xfId="0" applyNumberFormat="1" applyFont="1" applyFill="1" applyBorder="1" applyAlignment="1">
      <alignment horizontal="center" vertical="center"/>
    </xf>
    <xf numFmtId="0" fontId="22" fillId="4" borderId="6" xfId="3" applyFont="1" applyFill="1" applyBorder="1" applyAlignment="1">
      <alignment horizontal="center" vertical="center" wrapText="1"/>
    </xf>
    <xf numFmtId="0" fontId="22" fillId="4" borderId="7" xfId="3" applyFont="1" applyFill="1" applyBorder="1" applyAlignment="1">
      <alignment horizontal="center" vertical="center" wrapText="1"/>
    </xf>
    <xf numFmtId="0" fontId="22" fillId="4" borderId="5" xfId="3" applyFont="1" applyFill="1" applyBorder="1" applyAlignment="1">
      <alignment horizontal="center" vertical="center" wrapText="1"/>
    </xf>
    <xf numFmtId="0" fontId="22" fillId="4" borderId="4" xfId="3" applyFont="1" applyFill="1" applyBorder="1" applyAlignment="1">
      <alignment horizontal="center" vertical="center" wrapText="1"/>
    </xf>
    <xf numFmtId="164" fontId="19" fillId="3" borderId="5" xfId="3" applyNumberFormat="1" applyFont="1" applyFill="1" applyBorder="1" applyAlignment="1">
      <alignment horizontal="center"/>
    </xf>
    <xf numFmtId="164" fontId="19" fillId="3" borderId="3" xfId="3" applyNumberFormat="1" applyFont="1" applyFill="1" applyBorder="1" applyAlignment="1">
      <alignment horizontal="center"/>
    </xf>
    <xf numFmtId="0" fontId="22" fillId="5" borderId="5" xfId="3" applyFont="1" applyFill="1" applyBorder="1" applyAlignment="1">
      <alignment horizontal="center"/>
    </xf>
    <xf numFmtId="0" fontId="22" fillId="5" borderId="4" xfId="3" applyFont="1" applyFill="1" applyBorder="1" applyAlignment="1">
      <alignment horizontal="center"/>
    </xf>
    <xf numFmtId="0" fontId="20" fillId="0" borderId="0" xfId="3" applyFont="1" applyFill="1" applyAlignment="1">
      <alignment horizontal="right" vertical="center"/>
    </xf>
    <xf numFmtId="0" fontId="48" fillId="5" borderId="1" xfId="3" applyFont="1" applyFill="1" applyBorder="1" applyAlignment="1">
      <alignment horizontal="center" vertical="center" wrapText="1"/>
    </xf>
    <xf numFmtId="0" fontId="36" fillId="0" borderId="0" xfId="3" applyFont="1" applyFill="1" applyAlignment="1">
      <alignment horizontal="left" vertical="top" wrapText="1"/>
    </xf>
    <xf numFmtId="0" fontId="48" fillId="5" borderId="20" xfId="3" applyFont="1" applyFill="1" applyBorder="1" applyAlignment="1">
      <alignment horizontal="center" vertical="center" wrapText="1"/>
    </xf>
    <xf numFmtId="0" fontId="22" fillId="5" borderId="1" xfId="3" applyFont="1" applyFill="1" applyBorder="1" applyAlignment="1">
      <alignment horizontal="center" vertical="center"/>
    </xf>
    <xf numFmtId="0" fontId="19" fillId="3" borderId="5" xfId="3" applyFont="1" applyFill="1" applyBorder="1" applyAlignment="1">
      <alignment horizontal="center" wrapText="1"/>
    </xf>
    <xf numFmtId="0" fontId="22" fillId="3" borderId="4" xfId="3" applyFont="1" applyFill="1" applyBorder="1" applyAlignment="1">
      <alignment horizontal="center" wrapText="1"/>
    </xf>
    <xf numFmtId="0" fontId="22" fillId="3" borderId="6" xfId="3" applyFont="1" applyFill="1" applyBorder="1" applyAlignment="1">
      <alignment horizontal="center"/>
    </xf>
    <xf numFmtId="0" fontId="22" fillId="3" borderId="2" xfId="3" applyFont="1" applyFill="1" applyBorder="1" applyAlignment="1">
      <alignment horizontal="center"/>
    </xf>
    <xf numFmtId="0" fontId="22" fillId="5" borderId="6" xfId="3" applyFont="1" applyFill="1" applyBorder="1" applyAlignment="1">
      <alignment horizontal="center"/>
    </xf>
    <xf numFmtId="0" fontId="22" fillId="5" borderId="7" xfId="3" applyFont="1" applyFill="1" applyBorder="1" applyAlignment="1">
      <alignment horizontal="center"/>
    </xf>
    <xf numFmtId="0" fontId="22" fillId="3" borderId="6" xfId="3" applyFont="1" applyFill="1" applyBorder="1" applyAlignment="1">
      <alignment horizontal="center" wrapText="1"/>
    </xf>
    <xf numFmtId="0" fontId="22" fillId="3" borderId="7" xfId="3" applyFont="1" applyFill="1" applyBorder="1" applyAlignment="1">
      <alignment horizontal="center" wrapText="1"/>
    </xf>
    <xf numFmtId="0" fontId="22" fillId="3" borderId="2" xfId="3" applyFont="1" applyFill="1" applyBorder="1" applyAlignment="1">
      <alignment horizontal="center" wrapText="1"/>
    </xf>
    <xf numFmtId="0" fontId="19" fillId="3" borderId="3" xfId="3" applyFont="1" applyFill="1" applyBorder="1" applyAlignment="1">
      <alignment horizontal="center" wrapText="1"/>
    </xf>
    <xf numFmtId="0" fontId="48" fillId="0" borderId="0" xfId="3" applyFont="1" applyFill="1" applyBorder="1" applyAlignment="1">
      <alignment horizontal="center" wrapText="1"/>
    </xf>
    <xf numFmtId="0" fontId="48" fillId="0" borderId="3" xfId="3" applyFont="1" applyFill="1" applyBorder="1" applyAlignment="1">
      <alignment horizontal="center" wrapText="1"/>
    </xf>
    <xf numFmtId="0" fontId="48" fillId="5" borderId="6" xfId="3" applyFont="1" applyFill="1" applyBorder="1" applyAlignment="1">
      <alignment horizontal="center" vertical="center" wrapText="1"/>
    </xf>
    <xf numFmtId="0" fontId="48" fillId="5" borderId="5" xfId="3" applyFont="1" applyFill="1" applyBorder="1" applyAlignment="1">
      <alignment horizontal="center" vertical="center" wrapText="1"/>
    </xf>
    <xf numFmtId="0" fontId="20" fillId="0" borderId="0" xfId="3" applyFont="1" applyFill="1" applyBorder="1" applyAlignment="1">
      <alignment horizontal="right" vertical="center"/>
    </xf>
    <xf numFmtId="0" fontId="22" fillId="0" borderId="0" xfId="3" applyFont="1" applyFill="1" applyBorder="1" applyAlignment="1">
      <alignment horizontal="left" wrapText="1"/>
    </xf>
    <xf numFmtId="0" fontId="28" fillId="0" borderId="0" xfId="3" applyFont="1" applyFill="1" applyAlignment="1">
      <alignment horizontal="left" vertical="top" wrapText="1"/>
    </xf>
    <xf numFmtId="0" fontId="22" fillId="5" borderId="6" xfId="3" applyFont="1" applyFill="1" applyBorder="1" applyAlignment="1">
      <alignment horizontal="center" vertical="center" wrapText="1"/>
    </xf>
    <xf numFmtId="0" fontId="22" fillId="5" borderId="7" xfId="3" applyFont="1" applyFill="1" applyBorder="1" applyAlignment="1">
      <alignment horizontal="center" vertical="center" wrapText="1"/>
    </xf>
    <xf numFmtId="0" fontId="22" fillId="5" borderId="21" xfId="3" applyFont="1" applyFill="1" applyBorder="1" applyAlignment="1">
      <alignment horizontal="center" vertical="center" wrapText="1"/>
    </xf>
    <xf numFmtId="0" fontId="22" fillId="5" borderId="22" xfId="3" applyFont="1" applyFill="1" applyBorder="1" applyAlignment="1">
      <alignment horizontal="center" vertical="center" wrapText="1"/>
    </xf>
    <xf numFmtId="164" fontId="19" fillId="3" borderId="21" xfId="3" applyNumberFormat="1" applyFont="1" applyFill="1" applyBorder="1" applyAlignment="1">
      <alignment horizontal="center" vertical="center"/>
    </xf>
    <xf numFmtId="164" fontId="19" fillId="3" borderId="22" xfId="3" applyNumberFormat="1" applyFont="1" applyFill="1" applyBorder="1" applyAlignment="1">
      <alignment horizontal="center" vertical="center"/>
    </xf>
    <xf numFmtId="0" fontId="39" fillId="0" borderId="0" xfId="3" applyFont="1" applyFill="1" applyAlignment="1">
      <alignment horizontal="center" wrapText="1"/>
    </xf>
    <xf numFmtId="0" fontId="39" fillId="0" borderId="3" xfId="3" applyFont="1" applyFill="1" applyBorder="1" applyAlignment="1">
      <alignment horizontal="center" wrapText="1"/>
    </xf>
    <xf numFmtId="0" fontId="39" fillId="0" borderId="0" xfId="3" applyFont="1" applyFill="1" applyBorder="1" applyAlignment="1">
      <alignment horizontal="center" wrapText="1"/>
    </xf>
    <xf numFmtId="0" fontId="22" fillId="5" borderId="21" xfId="3" applyFont="1" applyFill="1" applyBorder="1" applyAlignment="1">
      <alignment horizontal="center" vertical="center"/>
    </xf>
    <xf numFmtId="0" fontId="22" fillId="5" borderId="22" xfId="3" applyFont="1" applyFill="1" applyBorder="1" applyAlignment="1">
      <alignment horizontal="center" vertical="center"/>
    </xf>
    <xf numFmtId="0" fontId="22" fillId="5" borderId="1" xfId="3" applyFont="1" applyFill="1" applyBorder="1" applyAlignment="1">
      <alignment horizontal="center" vertical="center" wrapText="1"/>
    </xf>
    <xf numFmtId="0" fontId="22" fillId="5" borderId="16" xfId="3" applyFont="1" applyFill="1" applyBorder="1" applyAlignment="1">
      <alignment horizontal="center" vertical="center" wrapText="1"/>
    </xf>
    <xf numFmtId="0" fontId="22" fillId="3" borderId="7" xfId="3" applyFont="1" applyFill="1" applyBorder="1" applyAlignment="1">
      <alignment horizontal="center"/>
    </xf>
    <xf numFmtId="0" fontId="22" fillId="3" borderId="0" xfId="3" applyFont="1" applyFill="1" applyAlignment="1">
      <alignment horizontal="left" wrapText="1"/>
    </xf>
    <xf numFmtId="0" fontId="74" fillId="0" borderId="0" xfId="0" applyFont="1" applyFill="1" applyBorder="1" applyAlignment="1">
      <alignment horizontal="left" wrapText="1"/>
    </xf>
    <xf numFmtId="0" fontId="20" fillId="3" borderId="0" xfId="3" applyFont="1" applyFill="1" applyAlignment="1">
      <alignment horizontal="left" vertical="center"/>
    </xf>
    <xf numFmtId="0" fontId="32" fillId="0" borderId="0" xfId="3" applyFont="1" applyFill="1" applyAlignment="1">
      <alignment horizontal="center" wrapText="1"/>
    </xf>
    <xf numFmtId="0" fontId="32" fillId="0" borderId="3" xfId="3" applyFont="1" applyFill="1" applyBorder="1" applyAlignment="1">
      <alignment horizontal="center" wrapText="1"/>
    </xf>
    <xf numFmtId="0" fontId="32" fillId="0" borderId="0" xfId="3" applyFont="1" applyFill="1" applyBorder="1" applyAlignment="1">
      <alignment horizontal="center" wrapText="1"/>
    </xf>
    <xf numFmtId="0" fontId="20" fillId="3" borderId="0" xfId="2" applyFont="1" applyFill="1" applyAlignment="1">
      <alignment horizontal="left" vertical="center"/>
    </xf>
    <xf numFmtId="0" fontId="28" fillId="3" borderId="0" xfId="2" applyFont="1" applyFill="1" applyBorder="1" applyAlignment="1">
      <alignment horizontal="left" wrapText="1"/>
    </xf>
    <xf numFmtId="0" fontId="22" fillId="3" borderId="18" xfId="2" applyFont="1" applyFill="1" applyBorder="1" applyAlignment="1">
      <alignment horizontal="right"/>
    </xf>
    <xf numFmtId="0" fontId="22" fillId="3" borderId="19" xfId="2" applyFont="1" applyFill="1" applyBorder="1" applyAlignment="1">
      <alignment horizontal="right"/>
    </xf>
    <xf numFmtId="0" fontId="22" fillId="3" borderId="20" xfId="2" applyFont="1" applyFill="1" applyBorder="1" applyAlignment="1">
      <alignment horizontal="right"/>
    </xf>
    <xf numFmtId="0" fontId="22" fillId="7" borderId="16" xfId="2" applyFont="1" applyFill="1" applyBorder="1" applyAlignment="1">
      <alignment horizontal="center" vertical="center"/>
    </xf>
    <xf numFmtId="0" fontId="22" fillId="7" borderId="18" xfId="2" applyFont="1" applyFill="1" applyBorder="1" applyAlignment="1">
      <alignment horizontal="center" vertical="center"/>
    </xf>
    <xf numFmtId="0" fontId="22" fillId="7" borderId="19" xfId="2" applyFont="1" applyFill="1" applyBorder="1" applyAlignment="1">
      <alignment horizontal="center" vertical="center"/>
    </xf>
    <xf numFmtId="0" fontId="22" fillId="7" borderId="20" xfId="2" applyFont="1" applyFill="1" applyBorder="1" applyAlignment="1">
      <alignment horizontal="center" vertical="center"/>
    </xf>
    <xf numFmtId="0" fontId="20" fillId="0" borderId="0" xfId="3" applyFont="1" applyFill="1" applyAlignment="1">
      <alignment horizontal="right"/>
    </xf>
    <xf numFmtId="0" fontId="26" fillId="3" borderId="0" xfId="3" applyFont="1" applyFill="1" applyAlignment="1">
      <alignment horizontal="left" vertical="top" wrapText="1"/>
    </xf>
    <xf numFmtId="0" fontId="32" fillId="3" borderId="0" xfId="3" applyFont="1" applyFill="1" applyAlignment="1">
      <alignment horizontal="center" wrapText="1"/>
    </xf>
    <xf numFmtId="0" fontId="32" fillId="3" borderId="3" xfId="3" applyFont="1" applyFill="1" applyBorder="1" applyAlignment="1">
      <alignment horizontal="center" wrapText="1"/>
    </xf>
    <xf numFmtId="0" fontId="37" fillId="6" borderId="1" xfId="0" applyFont="1" applyFill="1" applyBorder="1" applyAlignment="1">
      <alignment horizontal="center" vertical="center"/>
    </xf>
    <xf numFmtId="0" fontId="22" fillId="3" borderId="6" xfId="3" applyFont="1" applyFill="1" applyBorder="1" applyAlignment="1">
      <alignment horizontal="center" vertical="center"/>
    </xf>
    <xf numFmtId="0" fontId="22" fillId="3" borderId="2" xfId="3" applyFont="1" applyFill="1" applyBorder="1" applyAlignment="1">
      <alignment horizontal="center" vertical="center"/>
    </xf>
    <xf numFmtId="0" fontId="22" fillId="3" borderId="6" xfId="3" applyFont="1" applyFill="1" applyBorder="1" applyAlignment="1">
      <alignment horizontal="center" vertical="center" wrapText="1"/>
    </xf>
    <xf numFmtId="0" fontId="22" fillId="3" borderId="7" xfId="3" applyFont="1" applyFill="1" applyBorder="1" applyAlignment="1">
      <alignment horizontal="center" vertical="center" wrapText="1"/>
    </xf>
    <xf numFmtId="0" fontId="22" fillId="3" borderId="2" xfId="3" applyFont="1" applyFill="1" applyBorder="1" applyAlignment="1">
      <alignment horizontal="center" vertical="center" wrapText="1"/>
    </xf>
    <xf numFmtId="0" fontId="22" fillId="5" borderId="6" xfId="3" applyFont="1" applyFill="1" applyBorder="1" applyAlignment="1">
      <alignment horizontal="center" vertical="center"/>
    </xf>
    <xf numFmtId="0" fontId="22" fillId="5" borderId="7" xfId="3" applyFont="1" applyFill="1" applyBorder="1" applyAlignment="1">
      <alignment horizontal="center" vertical="center"/>
    </xf>
    <xf numFmtId="0" fontId="26" fillId="0" borderId="1" xfId="0" applyNumberFormat="1" applyFont="1" applyBorder="1" applyAlignment="1">
      <alignment horizontal="left" vertical="center"/>
    </xf>
    <xf numFmtId="0" fontId="26" fillId="2" borderId="1" xfId="0" applyFont="1" applyFill="1" applyBorder="1" applyAlignment="1">
      <alignment horizontal="left" vertical="center" wrapText="1"/>
    </xf>
    <xf numFmtId="0" fontId="26" fillId="2" borderId="1" xfId="0" applyFont="1" applyFill="1" applyBorder="1" applyAlignment="1">
      <alignment horizontal="left" vertical="center"/>
    </xf>
    <xf numFmtId="0" fontId="26" fillId="0" borderId="1" xfId="0" applyNumberFormat="1" applyFont="1" applyBorder="1" applyAlignment="1">
      <alignment horizontal="left" vertical="center" wrapText="1"/>
    </xf>
  </cellXfs>
  <cellStyles count="5969">
    <cellStyle name="20% - Accent1" xfId="33" builtinId="30" customBuiltin="1"/>
    <cellStyle name="20% - Accent1 10" xfId="2926" xr:uid="{00000000-0005-0000-0000-00006E0B0000}"/>
    <cellStyle name="20% - Accent1 10 2" xfId="5896" xr:uid="{4A885398-2C49-4887-99AF-C8665AEC33BD}"/>
    <cellStyle name="20% - Accent1 11" xfId="2959" xr:uid="{7FF9782B-C1C3-4509-8A41-FAF3039D9478}"/>
    <cellStyle name="20% - Accent1 11 2" xfId="5929" xr:uid="{788CB34C-C415-437D-833D-CC87292028E3}"/>
    <cellStyle name="20% - Accent1 12" xfId="2980" xr:uid="{189F5359-B284-4C68-8413-FFAE25D0B547}"/>
    <cellStyle name="20% - Accent1 12 2" xfId="5950" xr:uid="{998FC4B5-40CE-4D9F-A1A8-780370016CEB}"/>
    <cellStyle name="20% - Accent1 13" xfId="3007" xr:uid="{7FB219F4-7161-4E4F-9677-59BE357AF1C6}"/>
    <cellStyle name="20% - Accent1 2" xfId="69" xr:uid="{00000000-0005-0000-0000-000043000000}"/>
    <cellStyle name="20% - Accent1 2 2" xfId="127" xr:uid="{00000000-0005-0000-0000-000043000000}"/>
    <cellStyle name="20% - Accent1 2 2 2" xfId="243" xr:uid="{00000000-0005-0000-0000-000043000000}"/>
    <cellStyle name="20% - Accent1 2 2 2 2" xfId="591" xr:uid="{00000000-0005-0000-0000-000043000000}"/>
    <cellStyle name="20% - Accent1 2 2 2 2 2" xfId="1313" xr:uid="{00000000-0005-0000-0000-000043000000}"/>
    <cellStyle name="20% - Accent1 2 2 2 2 2 2" xfId="2757" xr:uid="{00000000-0005-0000-0000-000043000000}"/>
    <cellStyle name="20% - Accent1 2 2 2 2 2 2 2" xfId="5727" xr:uid="{C6053AEF-27D5-4477-B56E-8A2B38E1AA52}"/>
    <cellStyle name="20% - Accent1 2 2 2 2 2 3" xfId="4283" xr:uid="{81DCB53F-75A5-4F10-8753-39F142E1BEA3}"/>
    <cellStyle name="20% - Accent1 2 2 2 2 3" xfId="2035" xr:uid="{00000000-0005-0000-0000-000043000000}"/>
    <cellStyle name="20% - Accent1 2 2 2 2 3 2" xfId="5005" xr:uid="{B1673E4D-0371-40C6-8A19-C31F88522967}"/>
    <cellStyle name="20% - Accent1 2 2 2 2 4" xfId="3561" xr:uid="{9BACB1CF-B22D-4E0C-87DD-61DE1F9492B0}"/>
    <cellStyle name="20% - Accent1 2 2 2 3" xfId="965" xr:uid="{00000000-0005-0000-0000-000043000000}"/>
    <cellStyle name="20% - Accent1 2 2 2 3 2" xfId="2409" xr:uid="{00000000-0005-0000-0000-000043000000}"/>
    <cellStyle name="20% - Accent1 2 2 2 3 2 2" xfId="5379" xr:uid="{8867C04F-F981-474C-934E-96D1640C9CF3}"/>
    <cellStyle name="20% - Accent1 2 2 2 3 3" xfId="3935" xr:uid="{196BD6AE-C112-4F6F-AD8E-F66974B5570E}"/>
    <cellStyle name="20% - Accent1 2 2 2 4" xfId="1687" xr:uid="{00000000-0005-0000-0000-000043000000}"/>
    <cellStyle name="20% - Accent1 2 2 2 4 2" xfId="4657" xr:uid="{408F498F-42E4-4884-9E7D-7FA273E387B5}"/>
    <cellStyle name="20% - Accent1 2 2 2 5" xfId="3213" xr:uid="{8E2209CB-57E6-46C9-BE0C-E5EDA2570EC5}"/>
    <cellStyle name="20% - Accent1 2 2 3" xfId="359" xr:uid="{00000000-0005-0000-0000-000043000000}"/>
    <cellStyle name="20% - Accent1 2 2 3 2" xfId="707" xr:uid="{00000000-0005-0000-0000-000043000000}"/>
    <cellStyle name="20% - Accent1 2 2 3 2 2" xfId="1429" xr:uid="{00000000-0005-0000-0000-000043000000}"/>
    <cellStyle name="20% - Accent1 2 2 3 2 2 2" xfId="2873" xr:uid="{00000000-0005-0000-0000-000043000000}"/>
    <cellStyle name="20% - Accent1 2 2 3 2 2 2 2" xfId="5843" xr:uid="{BD145698-A9E0-4AA9-89D9-1A1FD1A9AC31}"/>
    <cellStyle name="20% - Accent1 2 2 3 2 2 3" xfId="4399" xr:uid="{DBE14D32-9570-4B8A-B603-BBC46DA82E93}"/>
    <cellStyle name="20% - Accent1 2 2 3 2 3" xfId="2151" xr:uid="{00000000-0005-0000-0000-000043000000}"/>
    <cellStyle name="20% - Accent1 2 2 3 2 3 2" xfId="5121" xr:uid="{7D6F8C75-281C-47BA-8B5B-1F37155E6CC8}"/>
    <cellStyle name="20% - Accent1 2 2 3 2 4" xfId="3677" xr:uid="{71D7BDAA-7245-4E18-8208-1C373E4D604C}"/>
    <cellStyle name="20% - Accent1 2 2 3 3" xfId="1081" xr:uid="{00000000-0005-0000-0000-000043000000}"/>
    <cellStyle name="20% - Accent1 2 2 3 3 2" xfId="2525" xr:uid="{00000000-0005-0000-0000-000043000000}"/>
    <cellStyle name="20% - Accent1 2 2 3 3 2 2" xfId="5495" xr:uid="{4BECA4DE-1825-4669-9259-01359F1681C9}"/>
    <cellStyle name="20% - Accent1 2 2 3 3 3" xfId="4051" xr:uid="{3B61666B-A1AB-4A92-902D-F26BFF91AFDA}"/>
    <cellStyle name="20% - Accent1 2 2 3 4" xfId="1803" xr:uid="{00000000-0005-0000-0000-000043000000}"/>
    <cellStyle name="20% - Accent1 2 2 3 4 2" xfId="4773" xr:uid="{AC579A71-2276-4D4D-AE3B-4C3A629AE7AF}"/>
    <cellStyle name="20% - Accent1 2 2 3 5" xfId="3329" xr:uid="{E8362EAC-C098-4BE7-AE16-13B2052B2D37}"/>
    <cellStyle name="20% - Accent1 2 2 4" xfId="475" xr:uid="{00000000-0005-0000-0000-000043000000}"/>
    <cellStyle name="20% - Accent1 2 2 4 2" xfId="1197" xr:uid="{00000000-0005-0000-0000-000043000000}"/>
    <cellStyle name="20% - Accent1 2 2 4 2 2" xfId="2641" xr:uid="{00000000-0005-0000-0000-000043000000}"/>
    <cellStyle name="20% - Accent1 2 2 4 2 2 2" xfId="5611" xr:uid="{229E61D0-B4AF-4F6B-94A3-8AAC7241FED5}"/>
    <cellStyle name="20% - Accent1 2 2 4 2 3" xfId="4167" xr:uid="{4C910D8D-541D-45A9-9069-E39035FDA67D}"/>
    <cellStyle name="20% - Accent1 2 2 4 3" xfId="1919" xr:uid="{00000000-0005-0000-0000-000043000000}"/>
    <cellStyle name="20% - Accent1 2 2 4 3 2" xfId="4889" xr:uid="{9BEA20C2-D437-4F86-B269-29CE90BD0DFA}"/>
    <cellStyle name="20% - Accent1 2 2 4 4" xfId="3445" xr:uid="{0254A990-886E-40A8-A9DC-F9AF5F657D49}"/>
    <cellStyle name="20% - Accent1 2 2 5" xfId="849" xr:uid="{00000000-0005-0000-0000-000043000000}"/>
    <cellStyle name="20% - Accent1 2 2 5 2" xfId="2293" xr:uid="{00000000-0005-0000-0000-000043000000}"/>
    <cellStyle name="20% - Accent1 2 2 5 2 2" xfId="5263" xr:uid="{C8D1B85D-0EBF-4655-AB90-977C7F7682F2}"/>
    <cellStyle name="20% - Accent1 2 2 5 3" xfId="3819" xr:uid="{EB2773B2-5F82-4800-8F47-3D6B40CCFB26}"/>
    <cellStyle name="20% - Accent1 2 2 6" xfId="1571" xr:uid="{00000000-0005-0000-0000-000043000000}"/>
    <cellStyle name="20% - Accent1 2 2 6 2" xfId="4541" xr:uid="{D557747E-1C18-4EF7-AD9C-E7D341E8FEFE}"/>
    <cellStyle name="20% - Accent1 2 2 7" xfId="3097" xr:uid="{97436F69-5B82-418A-A2C1-B51B70915D70}"/>
    <cellStyle name="20% - Accent1 2 3" xfId="185" xr:uid="{00000000-0005-0000-0000-000043000000}"/>
    <cellStyle name="20% - Accent1 2 3 2" xfId="533" xr:uid="{00000000-0005-0000-0000-000043000000}"/>
    <cellStyle name="20% - Accent1 2 3 2 2" xfId="1255" xr:uid="{00000000-0005-0000-0000-000043000000}"/>
    <cellStyle name="20% - Accent1 2 3 2 2 2" xfId="2699" xr:uid="{00000000-0005-0000-0000-000043000000}"/>
    <cellStyle name="20% - Accent1 2 3 2 2 2 2" xfId="5669" xr:uid="{30D1837A-FBC7-4F71-B819-3AB013A73D57}"/>
    <cellStyle name="20% - Accent1 2 3 2 2 3" xfId="4225" xr:uid="{A2AD5119-3DA7-4198-A1A1-DF5C0763673F}"/>
    <cellStyle name="20% - Accent1 2 3 2 3" xfId="1977" xr:uid="{00000000-0005-0000-0000-000043000000}"/>
    <cellStyle name="20% - Accent1 2 3 2 3 2" xfId="4947" xr:uid="{CE9F253D-C6E2-435B-BE26-ACF81EDF49E4}"/>
    <cellStyle name="20% - Accent1 2 3 2 4" xfId="3503" xr:uid="{8718ABEF-3620-4BFA-8BE2-4C2E35E4BCC4}"/>
    <cellStyle name="20% - Accent1 2 3 3" xfId="907" xr:uid="{00000000-0005-0000-0000-000043000000}"/>
    <cellStyle name="20% - Accent1 2 3 3 2" xfId="2351" xr:uid="{00000000-0005-0000-0000-000043000000}"/>
    <cellStyle name="20% - Accent1 2 3 3 2 2" xfId="5321" xr:uid="{9C78D442-AB09-45EF-A8B7-E67E52CD8AE7}"/>
    <cellStyle name="20% - Accent1 2 3 3 3" xfId="3877" xr:uid="{B21206FE-B0E3-42F5-949C-279062B17F1F}"/>
    <cellStyle name="20% - Accent1 2 3 4" xfId="1629" xr:uid="{00000000-0005-0000-0000-000043000000}"/>
    <cellStyle name="20% - Accent1 2 3 4 2" xfId="4599" xr:uid="{F420BAD7-78EA-4218-BF50-B5E021C3BFAC}"/>
    <cellStyle name="20% - Accent1 2 3 5" xfId="3155" xr:uid="{26F1F5E2-177F-46E7-AD38-A428A1431F08}"/>
    <cellStyle name="20% - Accent1 2 4" xfId="301" xr:uid="{00000000-0005-0000-0000-000043000000}"/>
    <cellStyle name="20% - Accent1 2 4 2" xfId="649" xr:uid="{00000000-0005-0000-0000-000043000000}"/>
    <cellStyle name="20% - Accent1 2 4 2 2" xfId="1371" xr:uid="{00000000-0005-0000-0000-000043000000}"/>
    <cellStyle name="20% - Accent1 2 4 2 2 2" xfId="2815" xr:uid="{00000000-0005-0000-0000-000043000000}"/>
    <cellStyle name="20% - Accent1 2 4 2 2 2 2" xfId="5785" xr:uid="{67EBCACE-77B6-48EC-8508-9940FBECA917}"/>
    <cellStyle name="20% - Accent1 2 4 2 2 3" xfId="4341" xr:uid="{9EA05312-F03B-48F0-AB9A-4C47AA016111}"/>
    <cellStyle name="20% - Accent1 2 4 2 3" xfId="2093" xr:uid="{00000000-0005-0000-0000-000043000000}"/>
    <cellStyle name="20% - Accent1 2 4 2 3 2" xfId="5063" xr:uid="{36B58D34-1AB4-4CCA-A6D0-023733227806}"/>
    <cellStyle name="20% - Accent1 2 4 2 4" xfId="3619" xr:uid="{B8CA2976-CE74-466B-BFC5-EA466169655C}"/>
    <cellStyle name="20% - Accent1 2 4 3" xfId="1023" xr:uid="{00000000-0005-0000-0000-000043000000}"/>
    <cellStyle name="20% - Accent1 2 4 3 2" xfId="2467" xr:uid="{00000000-0005-0000-0000-000043000000}"/>
    <cellStyle name="20% - Accent1 2 4 3 2 2" xfId="5437" xr:uid="{4A092BF8-3A85-4739-9F63-84FE2FDFC6F4}"/>
    <cellStyle name="20% - Accent1 2 4 3 3" xfId="3993" xr:uid="{FF441992-4A90-4ADD-A30F-16BE67A87260}"/>
    <cellStyle name="20% - Accent1 2 4 4" xfId="1745" xr:uid="{00000000-0005-0000-0000-000043000000}"/>
    <cellStyle name="20% - Accent1 2 4 4 2" xfId="4715" xr:uid="{00A34514-C9C5-4B78-B153-CC8DE57BD797}"/>
    <cellStyle name="20% - Accent1 2 4 5" xfId="3271" xr:uid="{D6C5A268-1C59-40A3-8566-97B9F225FCA1}"/>
    <cellStyle name="20% - Accent1 2 5" xfId="417" xr:uid="{00000000-0005-0000-0000-000043000000}"/>
    <cellStyle name="20% - Accent1 2 5 2" xfId="1139" xr:uid="{00000000-0005-0000-0000-000043000000}"/>
    <cellStyle name="20% - Accent1 2 5 2 2" xfId="2583" xr:uid="{00000000-0005-0000-0000-000043000000}"/>
    <cellStyle name="20% - Accent1 2 5 2 2 2" xfId="5553" xr:uid="{47F10328-C24A-42F1-82CA-246961B734BF}"/>
    <cellStyle name="20% - Accent1 2 5 2 3" xfId="4109" xr:uid="{23064A85-AA8A-4F7C-9CD3-39D978AF622E}"/>
    <cellStyle name="20% - Accent1 2 5 3" xfId="1861" xr:uid="{00000000-0005-0000-0000-000043000000}"/>
    <cellStyle name="20% - Accent1 2 5 3 2" xfId="4831" xr:uid="{9C8DC069-D907-4110-9C6B-28AF6672BE30}"/>
    <cellStyle name="20% - Accent1 2 5 4" xfId="3387" xr:uid="{6DF14DF2-B253-4C90-AC56-FE025BCF71E5}"/>
    <cellStyle name="20% - Accent1 2 6" xfId="791" xr:uid="{00000000-0005-0000-0000-000043000000}"/>
    <cellStyle name="20% - Accent1 2 6 2" xfId="2235" xr:uid="{00000000-0005-0000-0000-000043000000}"/>
    <cellStyle name="20% - Accent1 2 6 2 2" xfId="5205" xr:uid="{643A17AA-D469-4F0C-969F-99033F3B21CA}"/>
    <cellStyle name="20% - Accent1 2 6 3" xfId="3761" xr:uid="{E41F3D5B-8769-4299-9123-EC5ACD1D0CA6}"/>
    <cellStyle name="20% - Accent1 2 7" xfId="1513" xr:uid="{00000000-0005-0000-0000-000043000000}"/>
    <cellStyle name="20% - Accent1 2 7 2" xfId="4483" xr:uid="{7C47833A-59DA-4F03-843A-A766D34F5F5A}"/>
    <cellStyle name="20% - Accent1 2 8" xfId="3039" xr:uid="{19B844E9-629F-485A-AF73-DBD45B1D193B}"/>
    <cellStyle name="20% - Accent1 3" xfId="96" xr:uid="{00000000-0005-0000-0000-00005E000000}"/>
    <cellStyle name="20% - Accent1 3 2" xfId="212" xr:uid="{00000000-0005-0000-0000-00005E000000}"/>
    <cellStyle name="20% - Accent1 3 2 2" xfId="560" xr:uid="{00000000-0005-0000-0000-00005E000000}"/>
    <cellStyle name="20% - Accent1 3 2 2 2" xfId="1282" xr:uid="{00000000-0005-0000-0000-00005E000000}"/>
    <cellStyle name="20% - Accent1 3 2 2 2 2" xfId="2726" xr:uid="{00000000-0005-0000-0000-00005E000000}"/>
    <cellStyle name="20% - Accent1 3 2 2 2 2 2" xfId="5696" xr:uid="{239BB78A-8D47-4C39-8512-7862B0AC38A9}"/>
    <cellStyle name="20% - Accent1 3 2 2 2 3" xfId="4252" xr:uid="{E70A8A32-EF88-4D19-BA00-AE7EC86318F8}"/>
    <cellStyle name="20% - Accent1 3 2 2 3" xfId="2004" xr:uid="{00000000-0005-0000-0000-00005E000000}"/>
    <cellStyle name="20% - Accent1 3 2 2 3 2" xfId="4974" xr:uid="{7C605906-CD32-4A92-BCE7-9DB2D3DB033F}"/>
    <cellStyle name="20% - Accent1 3 2 2 4" xfId="3530" xr:uid="{7A666C6C-47BE-4451-9ACE-634720D6EB62}"/>
    <cellStyle name="20% - Accent1 3 2 3" xfId="934" xr:uid="{00000000-0005-0000-0000-00005E000000}"/>
    <cellStyle name="20% - Accent1 3 2 3 2" xfId="2378" xr:uid="{00000000-0005-0000-0000-00005E000000}"/>
    <cellStyle name="20% - Accent1 3 2 3 2 2" xfId="5348" xr:uid="{6A65EA4C-9447-4E59-9A95-077689CB0164}"/>
    <cellStyle name="20% - Accent1 3 2 3 3" xfId="3904" xr:uid="{6ACF0D40-C60D-4C1E-96D2-FA667539FBB0}"/>
    <cellStyle name="20% - Accent1 3 2 4" xfId="1656" xr:uid="{00000000-0005-0000-0000-00005E000000}"/>
    <cellStyle name="20% - Accent1 3 2 4 2" xfId="4626" xr:uid="{7AD73670-2808-485A-AB9C-52551892F2F2}"/>
    <cellStyle name="20% - Accent1 3 2 5" xfId="3182" xr:uid="{10A253B8-CD57-41B8-AEBF-16F84828512F}"/>
    <cellStyle name="20% - Accent1 3 3" xfId="328" xr:uid="{00000000-0005-0000-0000-00005E000000}"/>
    <cellStyle name="20% - Accent1 3 3 2" xfId="676" xr:uid="{00000000-0005-0000-0000-00005E000000}"/>
    <cellStyle name="20% - Accent1 3 3 2 2" xfId="1398" xr:uid="{00000000-0005-0000-0000-00005E000000}"/>
    <cellStyle name="20% - Accent1 3 3 2 2 2" xfId="2842" xr:uid="{00000000-0005-0000-0000-00005E000000}"/>
    <cellStyle name="20% - Accent1 3 3 2 2 2 2" xfId="5812" xr:uid="{5DD79410-7B9A-46D4-87D7-165541A699DD}"/>
    <cellStyle name="20% - Accent1 3 3 2 2 3" xfId="4368" xr:uid="{9FF5C42C-0D2F-4966-9C26-B8DA302770B3}"/>
    <cellStyle name="20% - Accent1 3 3 2 3" xfId="2120" xr:uid="{00000000-0005-0000-0000-00005E000000}"/>
    <cellStyle name="20% - Accent1 3 3 2 3 2" xfId="5090" xr:uid="{1FD9BC60-759B-4FF9-9EBA-844096F41B42}"/>
    <cellStyle name="20% - Accent1 3 3 2 4" xfId="3646" xr:uid="{5DEB6938-3166-44CB-A1AE-8DEAEF386184}"/>
    <cellStyle name="20% - Accent1 3 3 3" xfId="1050" xr:uid="{00000000-0005-0000-0000-00005E000000}"/>
    <cellStyle name="20% - Accent1 3 3 3 2" xfId="2494" xr:uid="{00000000-0005-0000-0000-00005E000000}"/>
    <cellStyle name="20% - Accent1 3 3 3 2 2" xfId="5464" xr:uid="{8D840746-FE2C-4D2B-B219-4F645C37296C}"/>
    <cellStyle name="20% - Accent1 3 3 3 3" xfId="4020" xr:uid="{4A2F8289-8795-4A8B-B815-FE1AF3C75B7E}"/>
    <cellStyle name="20% - Accent1 3 3 4" xfId="1772" xr:uid="{00000000-0005-0000-0000-00005E000000}"/>
    <cellStyle name="20% - Accent1 3 3 4 2" xfId="4742" xr:uid="{18BFA619-1A1E-4741-A402-F02FC356724D}"/>
    <cellStyle name="20% - Accent1 3 3 5" xfId="3298" xr:uid="{F3238BCC-07BC-4A9D-82AA-6682AD77CB10}"/>
    <cellStyle name="20% - Accent1 3 4" xfId="444" xr:uid="{00000000-0005-0000-0000-00005E000000}"/>
    <cellStyle name="20% - Accent1 3 4 2" xfId="1166" xr:uid="{00000000-0005-0000-0000-00005E000000}"/>
    <cellStyle name="20% - Accent1 3 4 2 2" xfId="2610" xr:uid="{00000000-0005-0000-0000-00005E000000}"/>
    <cellStyle name="20% - Accent1 3 4 2 2 2" xfId="5580" xr:uid="{A6DEE36D-236E-40EC-9261-B62CCC5FD073}"/>
    <cellStyle name="20% - Accent1 3 4 2 3" xfId="4136" xr:uid="{43A2A6F3-6C2B-40A7-8818-E8BAC4F898DE}"/>
    <cellStyle name="20% - Accent1 3 4 3" xfId="1888" xr:uid="{00000000-0005-0000-0000-00005E000000}"/>
    <cellStyle name="20% - Accent1 3 4 3 2" xfId="4858" xr:uid="{F9439815-6D23-4F02-8F90-1F36948093B7}"/>
    <cellStyle name="20% - Accent1 3 4 4" xfId="3414" xr:uid="{C31CC87B-4848-4FBE-8143-E6B77B594071}"/>
    <cellStyle name="20% - Accent1 3 5" xfId="818" xr:uid="{00000000-0005-0000-0000-00005E000000}"/>
    <cellStyle name="20% - Accent1 3 5 2" xfId="2262" xr:uid="{00000000-0005-0000-0000-00005E000000}"/>
    <cellStyle name="20% - Accent1 3 5 2 2" xfId="5232" xr:uid="{A3CC7A21-8DD3-4469-B108-9CDDF095BB15}"/>
    <cellStyle name="20% - Accent1 3 5 3" xfId="3788" xr:uid="{F6F7E03E-B670-4FAB-81CE-F2356D06BE4D}"/>
    <cellStyle name="20% - Accent1 3 6" xfId="1540" xr:uid="{00000000-0005-0000-0000-00005E000000}"/>
    <cellStyle name="20% - Accent1 3 6 2" xfId="4510" xr:uid="{0D274EBF-DA1D-4EB6-81FA-432ED8461A24}"/>
    <cellStyle name="20% - Accent1 3 7" xfId="3066" xr:uid="{295D62F0-97A9-414B-B5A8-4D279765CC23}"/>
    <cellStyle name="20% - Accent1 4" xfId="154" xr:uid="{00000000-0005-0000-0000-000098000000}"/>
    <cellStyle name="20% - Accent1 4 2" xfId="502" xr:uid="{00000000-0005-0000-0000-000098000000}"/>
    <cellStyle name="20% - Accent1 4 2 2" xfId="1224" xr:uid="{00000000-0005-0000-0000-000098000000}"/>
    <cellStyle name="20% - Accent1 4 2 2 2" xfId="2668" xr:uid="{00000000-0005-0000-0000-000098000000}"/>
    <cellStyle name="20% - Accent1 4 2 2 2 2" xfId="5638" xr:uid="{CAB41338-0EA2-4FE8-97D1-BA5A162D6801}"/>
    <cellStyle name="20% - Accent1 4 2 2 3" xfId="4194" xr:uid="{402E38E3-A7A5-49B6-A378-2567FEE55ED2}"/>
    <cellStyle name="20% - Accent1 4 2 3" xfId="1946" xr:uid="{00000000-0005-0000-0000-000098000000}"/>
    <cellStyle name="20% - Accent1 4 2 3 2" xfId="4916" xr:uid="{231BA533-B87B-4283-92EC-2A454DE79F34}"/>
    <cellStyle name="20% - Accent1 4 2 4" xfId="3472" xr:uid="{3FA0BD87-5327-4E0C-B273-195D6F445A9D}"/>
    <cellStyle name="20% - Accent1 4 3" xfId="876" xr:uid="{00000000-0005-0000-0000-000098000000}"/>
    <cellStyle name="20% - Accent1 4 3 2" xfId="2320" xr:uid="{00000000-0005-0000-0000-000098000000}"/>
    <cellStyle name="20% - Accent1 4 3 2 2" xfId="5290" xr:uid="{EBACE791-3E2B-485C-A647-366B993D2CAB}"/>
    <cellStyle name="20% - Accent1 4 3 3" xfId="3846" xr:uid="{7FB84589-D925-47A9-B68D-AB736A799375}"/>
    <cellStyle name="20% - Accent1 4 4" xfId="1598" xr:uid="{00000000-0005-0000-0000-000098000000}"/>
    <cellStyle name="20% - Accent1 4 4 2" xfId="4568" xr:uid="{AB29C030-595E-444E-8AAC-A6A5CA7CF655}"/>
    <cellStyle name="20% - Accent1 4 5" xfId="3124" xr:uid="{56BAC211-EBCA-4637-90A5-5164EB1F5F41}"/>
    <cellStyle name="20% - Accent1 5" xfId="270" xr:uid="{00000000-0005-0000-0000-00000C010000}"/>
    <cellStyle name="20% - Accent1 5 2" xfId="618" xr:uid="{00000000-0005-0000-0000-00000C010000}"/>
    <cellStyle name="20% - Accent1 5 2 2" xfId="1340" xr:uid="{00000000-0005-0000-0000-00000C010000}"/>
    <cellStyle name="20% - Accent1 5 2 2 2" xfId="2784" xr:uid="{00000000-0005-0000-0000-00000C010000}"/>
    <cellStyle name="20% - Accent1 5 2 2 2 2" xfId="5754" xr:uid="{4622A887-DB8E-4F5D-BF76-D0763A8AB0F4}"/>
    <cellStyle name="20% - Accent1 5 2 2 3" xfId="4310" xr:uid="{39B29465-D574-46D6-A273-12AC5ED71F16}"/>
    <cellStyle name="20% - Accent1 5 2 3" xfId="2062" xr:uid="{00000000-0005-0000-0000-00000C010000}"/>
    <cellStyle name="20% - Accent1 5 2 3 2" xfId="5032" xr:uid="{F20C08A9-F3E9-4EC2-A9C1-DC4006B64BFB}"/>
    <cellStyle name="20% - Accent1 5 2 4" xfId="3588" xr:uid="{52BFDF9B-B13E-455B-AE79-5B97213B4802}"/>
    <cellStyle name="20% - Accent1 5 3" xfId="992" xr:uid="{00000000-0005-0000-0000-00000C010000}"/>
    <cellStyle name="20% - Accent1 5 3 2" xfId="2436" xr:uid="{00000000-0005-0000-0000-00000C010000}"/>
    <cellStyle name="20% - Accent1 5 3 2 2" xfId="5406" xr:uid="{32FD90B5-3FE8-4C4D-90CE-E31D6707E782}"/>
    <cellStyle name="20% - Accent1 5 3 3" xfId="3962" xr:uid="{A092E6AF-D987-4E4E-BC3C-74E43F0872B7}"/>
    <cellStyle name="20% - Accent1 5 4" xfId="1714" xr:uid="{00000000-0005-0000-0000-00000C010000}"/>
    <cellStyle name="20% - Accent1 5 4 2" xfId="4684" xr:uid="{4E7FD171-0DC4-4A00-9661-6B66653A22D7}"/>
    <cellStyle name="20% - Accent1 5 5" xfId="3240" xr:uid="{4822925D-48AF-4116-A31E-C30CBD1BDFD3}"/>
    <cellStyle name="20% - Accent1 6" xfId="386" xr:uid="{00000000-0005-0000-0000-000082010000}"/>
    <cellStyle name="20% - Accent1 6 2" xfId="1108" xr:uid="{00000000-0005-0000-0000-000082010000}"/>
    <cellStyle name="20% - Accent1 6 2 2" xfId="2552" xr:uid="{00000000-0005-0000-0000-000082010000}"/>
    <cellStyle name="20% - Accent1 6 2 2 2" xfId="5522" xr:uid="{880CA45B-2318-41A0-A24D-C66DC0243A60}"/>
    <cellStyle name="20% - Accent1 6 2 3" xfId="4078" xr:uid="{8FD88940-9899-48B5-96C6-27D8D77EEC29}"/>
    <cellStyle name="20% - Accent1 6 3" xfId="1830" xr:uid="{00000000-0005-0000-0000-000082010000}"/>
    <cellStyle name="20% - Accent1 6 3 2" xfId="4800" xr:uid="{2A904FD4-BFCD-4E97-A748-276DD4F6C6DC}"/>
    <cellStyle name="20% - Accent1 6 4" xfId="3356" xr:uid="{C262E80D-AD90-416A-8850-2097214DCBD1}"/>
    <cellStyle name="20% - Accent1 7" xfId="736" xr:uid="{00000000-0005-0000-0000-0000DC020000}"/>
    <cellStyle name="20% - Accent1 7 2" xfId="1458" xr:uid="{00000000-0005-0000-0000-0000DC020000}"/>
    <cellStyle name="20% - Accent1 7 2 2" xfId="2902" xr:uid="{00000000-0005-0000-0000-0000DC020000}"/>
    <cellStyle name="20% - Accent1 7 2 2 2" xfId="5872" xr:uid="{3C467EDB-A3AA-4905-8CC5-A493AC7197A2}"/>
    <cellStyle name="20% - Accent1 7 2 3" xfId="4428" xr:uid="{DA473906-5805-4A41-8547-6F0F3FFDDEB2}"/>
    <cellStyle name="20% - Accent1 7 3" xfId="2180" xr:uid="{00000000-0005-0000-0000-0000DC020000}"/>
    <cellStyle name="20% - Accent1 7 3 2" xfId="5150" xr:uid="{4E1BE6AB-C7B2-4EF2-ACD5-C4C3B751FE0C}"/>
    <cellStyle name="20% - Accent1 7 4" xfId="3706" xr:uid="{79E9F18B-C009-4302-8B78-D341CE282D68}"/>
    <cellStyle name="20% - Accent1 8" xfId="760" xr:uid="{00000000-0005-0000-0000-0000F8020000}"/>
    <cellStyle name="20% - Accent1 8 2" xfId="2204" xr:uid="{00000000-0005-0000-0000-0000F8020000}"/>
    <cellStyle name="20% - Accent1 8 2 2" xfId="5174" xr:uid="{6931800D-7B77-4628-A68A-C17C2696D244}"/>
    <cellStyle name="20% - Accent1 8 3" xfId="3730" xr:uid="{ADEE8831-993C-41D1-860E-BF7F013D4F03}"/>
    <cellStyle name="20% - Accent1 9" xfId="1482" xr:uid="{00000000-0005-0000-0000-0000C8050000}"/>
    <cellStyle name="20% - Accent1 9 2" xfId="4452" xr:uid="{61801825-BDB9-4949-A047-E8AE7B6C08DC}"/>
    <cellStyle name="20% - Accent2" xfId="37" builtinId="34" customBuiltin="1"/>
    <cellStyle name="20% - Accent2 10" xfId="2929" xr:uid="{00000000-0005-0000-0000-00006F0B0000}"/>
    <cellStyle name="20% - Accent2 10 2" xfId="5899" xr:uid="{74DA737A-AE32-4EC2-A0AD-D46929AD2941}"/>
    <cellStyle name="20% - Accent2 11" xfId="2962" xr:uid="{E8D76831-CFB1-4658-8A90-0E4CD3943FD5}"/>
    <cellStyle name="20% - Accent2 11 2" xfId="5932" xr:uid="{BF1A0302-936A-46CE-A375-10741B95A51A}"/>
    <cellStyle name="20% - Accent2 12" xfId="2983" xr:uid="{588DE45A-3954-40D0-8ABA-050E81058B53}"/>
    <cellStyle name="20% - Accent2 12 2" xfId="5953" xr:uid="{80EDA2C6-AF23-47EF-A782-B75031AD1F76}"/>
    <cellStyle name="20% - Accent2 13" xfId="3010" xr:uid="{81DC8487-B2E2-4599-A8B6-7B301CD10D66}"/>
    <cellStyle name="20% - Accent2 2" xfId="72" xr:uid="{00000000-0005-0000-0000-000044000000}"/>
    <cellStyle name="20% - Accent2 2 2" xfId="130" xr:uid="{00000000-0005-0000-0000-000044000000}"/>
    <cellStyle name="20% - Accent2 2 2 2" xfId="246" xr:uid="{00000000-0005-0000-0000-000044000000}"/>
    <cellStyle name="20% - Accent2 2 2 2 2" xfId="594" xr:uid="{00000000-0005-0000-0000-000044000000}"/>
    <cellStyle name="20% - Accent2 2 2 2 2 2" xfId="1316" xr:uid="{00000000-0005-0000-0000-000044000000}"/>
    <cellStyle name="20% - Accent2 2 2 2 2 2 2" xfId="2760" xr:uid="{00000000-0005-0000-0000-000044000000}"/>
    <cellStyle name="20% - Accent2 2 2 2 2 2 2 2" xfId="5730" xr:uid="{AD89DD57-E446-457D-B7E5-CD787F322246}"/>
    <cellStyle name="20% - Accent2 2 2 2 2 2 3" xfId="4286" xr:uid="{E66336AE-1E9B-4ADE-9AC8-0254D2357A07}"/>
    <cellStyle name="20% - Accent2 2 2 2 2 3" xfId="2038" xr:uid="{00000000-0005-0000-0000-000044000000}"/>
    <cellStyle name="20% - Accent2 2 2 2 2 3 2" xfId="5008" xr:uid="{C02CD6EF-1981-4E54-8764-BF3EEF1DAA82}"/>
    <cellStyle name="20% - Accent2 2 2 2 2 4" xfId="3564" xr:uid="{72B04735-ED44-44C0-87CA-5A4DB82B1422}"/>
    <cellStyle name="20% - Accent2 2 2 2 3" xfId="968" xr:uid="{00000000-0005-0000-0000-000044000000}"/>
    <cellStyle name="20% - Accent2 2 2 2 3 2" xfId="2412" xr:uid="{00000000-0005-0000-0000-000044000000}"/>
    <cellStyle name="20% - Accent2 2 2 2 3 2 2" xfId="5382" xr:uid="{B27D7D4E-121F-4298-B00D-BB2CB02F6A2A}"/>
    <cellStyle name="20% - Accent2 2 2 2 3 3" xfId="3938" xr:uid="{6EC482F4-2B1D-482D-B917-0E5EA22DA241}"/>
    <cellStyle name="20% - Accent2 2 2 2 4" xfId="1690" xr:uid="{00000000-0005-0000-0000-000044000000}"/>
    <cellStyle name="20% - Accent2 2 2 2 4 2" xfId="4660" xr:uid="{247438BD-3713-4248-9544-8C4C419ED345}"/>
    <cellStyle name="20% - Accent2 2 2 2 5" xfId="3216" xr:uid="{3E2D3851-E7EB-4DDA-8D3C-50115E541920}"/>
    <cellStyle name="20% - Accent2 2 2 3" xfId="362" xr:uid="{00000000-0005-0000-0000-000044000000}"/>
    <cellStyle name="20% - Accent2 2 2 3 2" xfId="710" xr:uid="{00000000-0005-0000-0000-000044000000}"/>
    <cellStyle name="20% - Accent2 2 2 3 2 2" xfId="1432" xr:uid="{00000000-0005-0000-0000-000044000000}"/>
    <cellStyle name="20% - Accent2 2 2 3 2 2 2" xfId="2876" xr:uid="{00000000-0005-0000-0000-000044000000}"/>
    <cellStyle name="20% - Accent2 2 2 3 2 2 2 2" xfId="5846" xr:uid="{1A41AFF6-D016-406A-90CC-9EB14A90FF43}"/>
    <cellStyle name="20% - Accent2 2 2 3 2 2 3" xfId="4402" xr:uid="{785849DC-4295-49F6-B5FF-B18F5E6B4037}"/>
    <cellStyle name="20% - Accent2 2 2 3 2 3" xfId="2154" xr:uid="{00000000-0005-0000-0000-000044000000}"/>
    <cellStyle name="20% - Accent2 2 2 3 2 3 2" xfId="5124" xr:uid="{2F2B816D-D05E-4917-9707-3E86B074FC34}"/>
    <cellStyle name="20% - Accent2 2 2 3 2 4" xfId="3680" xr:uid="{37D6ACAA-8ACB-4F9E-B6B0-C7955B1D1FA8}"/>
    <cellStyle name="20% - Accent2 2 2 3 3" xfId="1084" xr:uid="{00000000-0005-0000-0000-000044000000}"/>
    <cellStyle name="20% - Accent2 2 2 3 3 2" xfId="2528" xr:uid="{00000000-0005-0000-0000-000044000000}"/>
    <cellStyle name="20% - Accent2 2 2 3 3 2 2" xfId="5498" xr:uid="{524C55A5-AFFC-4D54-BABA-48A3C53161E4}"/>
    <cellStyle name="20% - Accent2 2 2 3 3 3" xfId="4054" xr:uid="{AF36FA93-4A58-4329-B7AE-7D9C7BC0D899}"/>
    <cellStyle name="20% - Accent2 2 2 3 4" xfId="1806" xr:uid="{00000000-0005-0000-0000-000044000000}"/>
    <cellStyle name="20% - Accent2 2 2 3 4 2" xfId="4776" xr:uid="{735BC191-DFCD-4BE2-AF72-0A93CFF6A1F7}"/>
    <cellStyle name="20% - Accent2 2 2 3 5" xfId="3332" xr:uid="{D4A19513-7AA3-457D-A22A-F1F5F0C811FC}"/>
    <cellStyle name="20% - Accent2 2 2 4" xfId="478" xr:uid="{00000000-0005-0000-0000-000044000000}"/>
    <cellStyle name="20% - Accent2 2 2 4 2" xfId="1200" xr:uid="{00000000-0005-0000-0000-000044000000}"/>
    <cellStyle name="20% - Accent2 2 2 4 2 2" xfId="2644" xr:uid="{00000000-0005-0000-0000-000044000000}"/>
    <cellStyle name="20% - Accent2 2 2 4 2 2 2" xfId="5614" xr:uid="{16B8485F-0AB0-435B-9777-B03B0C9DD1CE}"/>
    <cellStyle name="20% - Accent2 2 2 4 2 3" xfId="4170" xr:uid="{3B22D0E0-89BA-4D19-9BDF-9E7CBBEA710B}"/>
    <cellStyle name="20% - Accent2 2 2 4 3" xfId="1922" xr:uid="{00000000-0005-0000-0000-000044000000}"/>
    <cellStyle name="20% - Accent2 2 2 4 3 2" xfId="4892" xr:uid="{14293809-D3F8-4841-894F-05AE2EC487B8}"/>
    <cellStyle name="20% - Accent2 2 2 4 4" xfId="3448" xr:uid="{DFC3075F-BDB2-48E0-9A6E-5F25562C7FBB}"/>
    <cellStyle name="20% - Accent2 2 2 5" xfId="852" xr:uid="{00000000-0005-0000-0000-000044000000}"/>
    <cellStyle name="20% - Accent2 2 2 5 2" xfId="2296" xr:uid="{00000000-0005-0000-0000-000044000000}"/>
    <cellStyle name="20% - Accent2 2 2 5 2 2" xfId="5266" xr:uid="{E1857973-8A6A-45A3-A470-35DA2EA6CFBC}"/>
    <cellStyle name="20% - Accent2 2 2 5 3" xfId="3822" xr:uid="{D99448CA-5767-4C4B-8CE9-01C6DBA0D8DF}"/>
    <cellStyle name="20% - Accent2 2 2 6" xfId="1574" xr:uid="{00000000-0005-0000-0000-000044000000}"/>
    <cellStyle name="20% - Accent2 2 2 6 2" xfId="4544" xr:uid="{C5F68EFB-C9EB-4379-9E96-D8EAA94823BC}"/>
    <cellStyle name="20% - Accent2 2 2 7" xfId="3100" xr:uid="{3708182C-3191-4F85-BBF1-F61B351B9209}"/>
    <cellStyle name="20% - Accent2 2 3" xfId="188" xr:uid="{00000000-0005-0000-0000-000044000000}"/>
    <cellStyle name="20% - Accent2 2 3 2" xfId="536" xr:uid="{00000000-0005-0000-0000-000044000000}"/>
    <cellStyle name="20% - Accent2 2 3 2 2" xfId="1258" xr:uid="{00000000-0005-0000-0000-000044000000}"/>
    <cellStyle name="20% - Accent2 2 3 2 2 2" xfId="2702" xr:uid="{00000000-0005-0000-0000-000044000000}"/>
    <cellStyle name="20% - Accent2 2 3 2 2 2 2" xfId="5672" xr:uid="{D6062751-4FFB-427E-ABE5-C20FE1B299CE}"/>
    <cellStyle name="20% - Accent2 2 3 2 2 3" xfId="4228" xr:uid="{FB714D51-FA59-4FEF-9F49-F0667B51CCFC}"/>
    <cellStyle name="20% - Accent2 2 3 2 3" xfId="1980" xr:uid="{00000000-0005-0000-0000-000044000000}"/>
    <cellStyle name="20% - Accent2 2 3 2 3 2" xfId="4950" xr:uid="{48A3E376-A9C7-452D-9F81-5BD655604733}"/>
    <cellStyle name="20% - Accent2 2 3 2 4" xfId="3506" xr:uid="{A8613CEE-58F8-4E2D-8756-B79696068A71}"/>
    <cellStyle name="20% - Accent2 2 3 3" xfId="910" xr:uid="{00000000-0005-0000-0000-000044000000}"/>
    <cellStyle name="20% - Accent2 2 3 3 2" xfId="2354" xr:uid="{00000000-0005-0000-0000-000044000000}"/>
    <cellStyle name="20% - Accent2 2 3 3 2 2" xfId="5324" xr:uid="{6811F4E2-5301-4E73-BB0F-573D7B1853CD}"/>
    <cellStyle name="20% - Accent2 2 3 3 3" xfId="3880" xr:uid="{87160D6D-97FF-4805-96CE-68A8845C282A}"/>
    <cellStyle name="20% - Accent2 2 3 4" xfId="1632" xr:uid="{00000000-0005-0000-0000-000044000000}"/>
    <cellStyle name="20% - Accent2 2 3 4 2" xfId="4602" xr:uid="{5211E689-9B02-4CA7-BCEA-97A68070DDE0}"/>
    <cellStyle name="20% - Accent2 2 3 5" xfId="3158" xr:uid="{7051B4AC-43C9-4B12-AABA-70F9B7C3A140}"/>
    <cellStyle name="20% - Accent2 2 4" xfId="304" xr:uid="{00000000-0005-0000-0000-000044000000}"/>
    <cellStyle name="20% - Accent2 2 4 2" xfId="652" xr:uid="{00000000-0005-0000-0000-000044000000}"/>
    <cellStyle name="20% - Accent2 2 4 2 2" xfId="1374" xr:uid="{00000000-0005-0000-0000-000044000000}"/>
    <cellStyle name="20% - Accent2 2 4 2 2 2" xfId="2818" xr:uid="{00000000-0005-0000-0000-000044000000}"/>
    <cellStyle name="20% - Accent2 2 4 2 2 2 2" xfId="5788" xr:uid="{BA90AC61-4C70-4B86-91D0-942777F34779}"/>
    <cellStyle name="20% - Accent2 2 4 2 2 3" xfId="4344" xr:uid="{8E3B6184-8B34-4881-88A0-88CCFD377DAD}"/>
    <cellStyle name="20% - Accent2 2 4 2 3" xfId="2096" xr:uid="{00000000-0005-0000-0000-000044000000}"/>
    <cellStyle name="20% - Accent2 2 4 2 3 2" xfId="5066" xr:uid="{907151AC-E28A-44E8-B5BB-0CBBBF48F185}"/>
    <cellStyle name="20% - Accent2 2 4 2 4" xfId="3622" xr:uid="{E0C33CDC-5531-44E2-958A-291D020DB66E}"/>
    <cellStyle name="20% - Accent2 2 4 3" xfId="1026" xr:uid="{00000000-0005-0000-0000-000044000000}"/>
    <cellStyle name="20% - Accent2 2 4 3 2" xfId="2470" xr:uid="{00000000-0005-0000-0000-000044000000}"/>
    <cellStyle name="20% - Accent2 2 4 3 2 2" xfId="5440" xr:uid="{80EF46B8-75E8-49DA-8041-69EA5B76A99B}"/>
    <cellStyle name="20% - Accent2 2 4 3 3" xfId="3996" xr:uid="{C1001783-E3D4-4118-81C4-A25ED08A420C}"/>
    <cellStyle name="20% - Accent2 2 4 4" xfId="1748" xr:uid="{00000000-0005-0000-0000-000044000000}"/>
    <cellStyle name="20% - Accent2 2 4 4 2" xfId="4718" xr:uid="{5D7745E5-E9DE-439F-A803-C69640D619CE}"/>
    <cellStyle name="20% - Accent2 2 4 5" xfId="3274" xr:uid="{3ED24C33-03B7-47DE-A50A-A8614DDAA89D}"/>
    <cellStyle name="20% - Accent2 2 5" xfId="420" xr:uid="{00000000-0005-0000-0000-000044000000}"/>
    <cellStyle name="20% - Accent2 2 5 2" xfId="1142" xr:uid="{00000000-0005-0000-0000-000044000000}"/>
    <cellStyle name="20% - Accent2 2 5 2 2" xfId="2586" xr:uid="{00000000-0005-0000-0000-000044000000}"/>
    <cellStyle name="20% - Accent2 2 5 2 2 2" xfId="5556" xr:uid="{8D1A5EDA-1713-4998-BD21-FFD1B060376B}"/>
    <cellStyle name="20% - Accent2 2 5 2 3" xfId="4112" xr:uid="{F612F123-5765-4ACB-B3FC-2E61CCDB6D35}"/>
    <cellStyle name="20% - Accent2 2 5 3" xfId="1864" xr:uid="{00000000-0005-0000-0000-000044000000}"/>
    <cellStyle name="20% - Accent2 2 5 3 2" xfId="4834" xr:uid="{91184B45-F927-4380-A0A6-DB5D9ED02F0F}"/>
    <cellStyle name="20% - Accent2 2 5 4" xfId="3390" xr:uid="{49E7BD13-8C26-4CA7-957A-A78AF42B9E30}"/>
    <cellStyle name="20% - Accent2 2 6" xfId="794" xr:uid="{00000000-0005-0000-0000-000044000000}"/>
    <cellStyle name="20% - Accent2 2 6 2" xfId="2238" xr:uid="{00000000-0005-0000-0000-000044000000}"/>
    <cellStyle name="20% - Accent2 2 6 2 2" xfId="5208" xr:uid="{2352E923-6BA7-42D7-9E15-30D6CAB8B631}"/>
    <cellStyle name="20% - Accent2 2 6 3" xfId="3764" xr:uid="{1E6F768D-1273-4DAF-BE9C-0BF6BF4F549D}"/>
    <cellStyle name="20% - Accent2 2 7" xfId="1516" xr:uid="{00000000-0005-0000-0000-000044000000}"/>
    <cellStyle name="20% - Accent2 2 7 2" xfId="4486" xr:uid="{E6EA8DAE-4F0C-467F-871A-AB8B6FC0E32D}"/>
    <cellStyle name="20% - Accent2 2 8" xfId="3042" xr:uid="{95A469A3-B0D3-47BE-A7F2-E3D34B81BB7D}"/>
    <cellStyle name="20% - Accent2 3" xfId="99" xr:uid="{00000000-0005-0000-0000-000060000000}"/>
    <cellStyle name="20% - Accent2 3 2" xfId="215" xr:uid="{00000000-0005-0000-0000-000060000000}"/>
    <cellStyle name="20% - Accent2 3 2 2" xfId="563" xr:uid="{00000000-0005-0000-0000-000060000000}"/>
    <cellStyle name="20% - Accent2 3 2 2 2" xfId="1285" xr:uid="{00000000-0005-0000-0000-000060000000}"/>
    <cellStyle name="20% - Accent2 3 2 2 2 2" xfId="2729" xr:uid="{00000000-0005-0000-0000-000060000000}"/>
    <cellStyle name="20% - Accent2 3 2 2 2 2 2" xfId="5699" xr:uid="{F1FFCEA8-8A50-44F9-A4DB-36A5AE9CB1D0}"/>
    <cellStyle name="20% - Accent2 3 2 2 2 3" xfId="4255" xr:uid="{EA2C4476-38C2-449E-849E-A0E18CBD357B}"/>
    <cellStyle name="20% - Accent2 3 2 2 3" xfId="2007" xr:uid="{00000000-0005-0000-0000-000060000000}"/>
    <cellStyle name="20% - Accent2 3 2 2 3 2" xfId="4977" xr:uid="{BEFDC520-21FE-4C67-ADD5-BF175D24FB41}"/>
    <cellStyle name="20% - Accent2 3 2 2 4" xfId="3533" xr:uid="{068D0EE5-D581-455E-BFC4-F8A2A18C2CEA}"/>
    <cellStyle name="20% - Accent2 3 2 3" xfId="937" xr:uid="{00000000-0005-0000-0000-000060000000}"/>
    <cellStyle name="20% - Accent2 3 2 3 2" xfId="2381" xr:uid="{00000000-0005-0000-0000-000060000000}"/>
    <cellStyle name="20% - Accent2 3 2 3 2 2" xfId="5351" xr:uid="{16902206-3ECF-4C2D-9A59-9235F65C3377}"/>
    <cellStyle name="20% - Accent2 3 2 3 3" xfId="3907" xr:uid="{BE705CCA-B2F6-4D86-AA9F-E3C24D07C749}"/>
    <cellStyle name="20% - Accent2 3 2 4" xfId="1659" xr:uid="{00000000-0005-0000-0000-000060000000}"/>
    <cellStyle name="20% - Accent2 3 2 4 2" xfId="4629" xr:uid="{A81DF07A-5901-493B-AD2E-C06FAB851DA9}"/>
    <cellStyle name="20% - Accent2 3 2 5" xfId="3185" xr:uid="{472DEFB1-84E1-491C-A33E-964B6A928631}"/>
    <cellStyle name="20% - Accent2 3 3" xfId="331" xr:uid="{00000000-0005-0000-0000-000060000000}"/>
    <cellStyle name="20% - Accent2 3 3 2" xfId="679" xr:uid="{00000000-0005-0000-0000-000060000000}"/>
    <cellStyle name="20% - Accent2 3 3 2 2" xfId="1401" xr:uid="{00000000-0005-0000-0000-000060000000}"/>
    <cellStyle name="20% - Accent2 3 3 2 2 2" xfId="2845" xr:uid="{00000000-0005-0000-0000-000060000000}"/>
    <cellStyle name="20% - Accent2 3 3 2 2 2 2" xfId="5815" xr:uid="{95442C5F-AD21-40B3-9790-1E7903679601}"/>
    <cellStyle name="20% - Accent2 3 3 2 2 3" xfId="4371" xr:uid="{D26BA284-5D31-49E1-B457-C66AF18E4493}"/>
    <cellStyle name="20% - Accent2 3 3 2 3" xfId="2123" xr:uid="{00000000-0005-0000-0000-000060000000}"/>
    <cellStyle name="20% - Accent2 3 3 2 3 2" xfId="5093" xr:uid="{E7E21F8A-B199-47E5-A601-AAB7B1ABD75B}"/>
    <cellStyle name="20% - Accent2 3 3 2 4" xfId="3649" xr:uid="{0C9D941B-F2AC-4221-A179-6ED4A0BCAB8E}"/>
    <cellStyle name="20% - Accent2 3 3 3" xfId="1053" xr:uid="{00000000-0005-0000-0000-000060000000}"/>
    <cellStyle name="20% - Accent2 3 3 3 2" xfId="2497" xr:uid="{00000000-0005-0000-0000-000060000000}"/>
    <cellStyle name="20% - Accent2 3 3 3 2 2" xfId="5467" xr:uid="{B7CCBF39-3230-42A7-ABD5-B370AB882C40}"/>
    <cellStyle name="20% - Accent2 3 3 3 3" xfId="4023" xr:uid="{DABD12CA-28A7-4823-A579-29CF7C67C2B5}"/>
    <cellStyle name="20% - Accent2 3 3 4" xfId="1775" xr:uid="{00000000-0005-0000-0000-000060000000}"/>
    <cellStyle name="20% - Accent2 3 3 4 2" xfId="4745" xr:uid="{829C20F9-A188-4B21-8A65-54412C50FF56}"/>
    <cellStyle name="20% - Accent2 3 3 5" xfId="3301" xr:uid="{96BAC896-66CC-429D-91AF-4C3D3872E559}"/>
    <cellStyle name="20% - Accent2 3 4" xfId="447" xr:uid="{00000000-0005-0000-0000-000060000000}"/>
    <cellStyle name="20% - Accent2 3 4 2" xfId="1169" xr:uid="{00000000-0005-0000-0000-000060000000}"/>
    <cellStyle name="20% - Accent2 3 4 2 2" xfId="2613" xr:uid="{00000000-0005-0000-0000-000060000000}"/>
    <cellStyle name="20% - Accent2 3 4 2 2 2" xfId="5583" xr:uid="{E1B09EA0-2A3C-4BB0-BEC7-CD29375BB96F}"/>
    <cellStyle name="20% - Accent2 3 4 2 3" xfId="4139" xr:uid="{7B875C1C-2866-4EB8-9C0B-784A8D7D6B34}"/>
    <cellStyle name="20% - Accent2 3 4 3" xfId="1891" xr:uid="{00000000-0005-0000-0000-000060000000}"/>
    <cellStyle name="20% - Accent2 3 4 3 2" xfId="4861" xr:uid="{9D75E003-E8CE-46A7-A51E-E8F9811B7853}"/>
    <cellStyle name="20% - Accent2 3 4 4" xfId="3417" xr:uid="{501C155D-48D0-4E42-8D12-9A612447CB05}"/>
    <cellStyle name="20% - Accent2 3 5" xfId="821" xr:uid="{00000000-0005-0000-0000-000060000000}"/>
    <cellStyle name="20% - Accent2 3 5 2" xfId="2265" xr:uid="{00000000-0005-0000-0000-000060000000}"/>
    <cellStyle name="20% - Accent2 3 5 2 2" xfId="5235" xr:uid="{88E79608-9C89-4A1E-8635-F81D52924BA2}"/>
    <cellStyle name="20% - Accent2 3 5 3" xfId="3791" xr:uid="{F9F39C3A-7787-4470-B167-3030E08FCD52}"/>
    <cellStyle name="20% - Accent2 3 6" xfId="1543" xr:uid="{00000000-0005-0000-0000-000060000000}"/>
    <cellStyle name="20% - Accent2 3 6 2" xfId="4513" xr:uid="{3773389D-0DFB-4D77-9B05-25A3AB22CE6F}"/>
    <cellStyle name="20% - Accent2 3 7" xfId="3069" xr:uid="{89E455B5-FCEC-4373-BA99-B11B161EC35A}"/>
    <cellStyle name="20% - Accent2 4" xfId="157" xr:uid="{00000000-0005-0000-0000-00009C000000}"/>
    <cellStyle name="20% - Accent2 4 2" xfId="505" xr:uid="{00000000-0005-0000-0000-00009C000000}"/>
    <cellStyle name="20% - Accent2 4 2 2" xfId="1227" xr:uid="{00000000-0005-0000-0000-00009C000000}"/>
    <cellStyle name="20% - Accent2 4 2 2 2" xfId="2671" xr:uid="{00000000-0005-0000-0000-00009C000000}"/>
    <cellStyle name="20% - Accent2 4 2 2 2 2" xfId="5641" xr:uid="{3977FCFC-DFD6-443D-886E-D3F980769946}"/>
    <cellStyle name="20% - Accent2 4 2 2 3" xfId="4197" xr:uid="{33C8DE57-C357-4C0E-B641-60AABBAF727D}"/>
    <cellStyle name="20% - Accent2 4 2 3" xfId="1949" xr:uid="{00000000-0005-0000-0000-00009C000000}"/>
    <cellStyle name="20% - Accent2 4 2 3 2" xfId="4919" xr:uid="{E6AE0168-F09B-4FED-967F-4697E630DA6F}"/>
    <cellStyle name="20% - Accent2 4 2 4" xfId="3475" xr:uid="{F12FE1F0-FB4F-4384-88A3-68B232BA445C}"/>
    <cellStyle name="20% - Accent2 4 3" xfId="879" xr:uid="{00000000-0005-0000-0000-00009C000000}"/>
    <cellStyle name="20% - Accent2 4 3 2" xfId="2323" xr:uid="{00000000-0005-0000-0000-00009C000000}"/>
    <cellStyle name="20% - Accent2 4 3 2 2" xfId="5293" xr:uid="{24B35182-C336-4B0C-8C4F-41B62C1C5A23}"/>
    <cellStyle name="20% - Accent2 4 3 3" xfId="3849" xr:uid="{FB3EABFC-C36E-4AF2-9ECF-7BCB391134E7}"/>
    <cellStyle name="20% - Accent2 4 4" xfId="1601" xr:uid="{00000000-0005-0000-0000-00009C000000}"/>
    <cellStyle name="20% - Accent2 4 4 2" xfId="4571" xr:uid="{55C48969-135E-4853-9DA7-1A4E8E2BE2DA}"/>
    <cellStyle name="20% - Accent2 4 5" xfId="3127" xr:uid="{C4FEE976-DBAE-49C6-A69F-633A8C8532E2}"/>
    <cellStyle name="20% - Accent2 5" xfId="273" xr:uid="{00000000-0005-0000-0000-000010010000}"/>
    <cellStyle name="20% - Accent2 5 2" xfId="621" xr:uid="{00000000-0005-0000-0000-000010010000}"/>
    <cellStyle name="20% - Accent2 5 2 2" xfId="1343" xr:uid="{00000000-0005-0000-0000-000010010000}"/>
    <cellStyle name="20% - Accent2 5 2 2 2" xfId="2787" xr:uid="{00000000-0005-0000-0000-000010010000}"/>
    <cellStyle name="20% - Accent2 5 2 2 2 2" xfId="5757" xr:uid="{27FD6EEA-4EFE-4E59-AC22-CCEBE3114048}"/>
    <cellStyle name="20% - Accent2 5 2 2 3" xfId="4313" xr:uid="{D58A301F-EEC9-4A26-A2B3-30125161FE93}"/>
    <cellStyle name="20% - Accent2 5 2 3" xfId="2065" xr:uid="{00000000-0005-0000-0000-000010010000}"/>
    <cellStyle name="20% - Accent2 5 2 3 2" xfId="5035" xr:uid="{A06A95B8-A9C9-4B2C-B086-2B5D9096986E}"/>
    <cellStyle name="20% - Accent2 5 2 4" xfId="3591" xr:uid="{58E2A265-7024-4EE2-8DD8-2DB4DEB84519}"/>
    <cellStyle name="20% - Accent2 5 3" xfId="995" xr:uid="{00000000-0005-0000-0000-000010010000}"/>
    <cellStyle name="20% - Accent2 5 3 2" xfId="2439" xr:uid="{00000000-0005-0000-0000-000010010000}"/>
    <cellStyle name="20% - Accent2 5 3 2 2" xfId="5409" xr:uid="{290D4546-BBD5-4F66-81AE-A484ACE615FE}"/>
    <cellStyle name="20% - Accent2 5 3 3" xfId="3965" xr:uid="{3A657480-A16A-4C97-82FA-B4A142F3C9A2}"/>
    <cellStyle name="20% - Accent2 5 4" xfId="1717" xr:uid="{00000000-0005-0000-0000-000010010000}"/>
    <cellStyle name="20% - Accent2 5 4 2" xfId="4687" xr:uid="{9726FA8E-946B-4954-BB0C-6A4A9689A3DF}"/>
    <cellStyle name="20% - Accent2 5 5" xfId="3243" xr:uid="{288C4EC0-E829-4427-988A-76867E9386A3}"/>
    <cellStyle name="20% - Accent2 6" xfId="389" xr:uid="{00000000-0005-0000-0000-00008E010000}"/>
    <cellStyle name="20% - Accent2 6 2" xfId="1111" xr:uid="{00000000-0005-0000-0000-00008E010000}"/>
    <cellStyle name="20% - Accent2 6 2 2" xfId="2555" xr:uid="{00000000-0005-0000-0000-00008E010000}"/>
    <cellStyle name="20% - Accent2 6 2 2 2" xfId="5525" xr:uid="{FD10F168-1129-479B-A284-BAB8B5A612E9}"/>
    <cellStyle name="20% - Accent2 6 2 3" xfId="4081" xr:uid="{92E30345-B751-4A16-8A46-FF90DBC7033F}"/>
    <cellStyle name="20% - Accent2 6 3" xfId="1833" xr:uid="{00000000-0005-0000-0000-00008E010000}"/>
    <cellStyle name="20% - Accent2 6 3 2" xfId="4803" xr:uid="{2C4C62BB-ADDA-452E-959C-332AD1A71FCD}"/>
    <cellStyle name="20% - Accent2 6 4" xfId="3359" xr:uid="{250968D0-79B8-47DA-8864-1F0DA48B0E21}"/>
    <cellStyle name="20% - Accent2 7" xfId="739" xr:uid="{00000000-0005-0000-0000-0000DD020000}"/>
    <cellStyle name="20% - Accent2 7 2" xfId="1461" xr:uid="{00000000-0005-0000-0000-0000DD020000}"/>
    <cellStyle name="20% - Accent2 7 2 2" xfId="2905" xr:uid="{00000000-0005-0000-0000-0000DD020000}"/>
    <cellStyle name="20% - Accent2 7 2 2 2" xfId="5875" xr:uid="{EAF63738-A2EE-4FA1-B735-34977683631F}"/>
    <cellStyle name="20% - Accent2 7 2 3" xfId="4431" xr:uid="{E3202BDA-708C-47DA-8DC7-4F6B950A83B6}"/>
    <cellStyle name="20% - Accent2 7 3" xfId="2183" xr:uid="{00000000-0005-0000-0000-0000DD020000}"/>
    <cellStyle name="20% - Accent2 7 3 2" xfId="5153" xr:uid="{3BCDD86C-7F31-47DE-A6FA-76442EDFE585}"/>
    <cellStyle name="20% - Accent2 7 4" xfId="3709" xr:uid="{B9F7E112-C9D6-4E63-B091-96577A78AA3E}"/>
    <cellStyle name="20% - Accent2 8" xfId="763" xr:uid="{00000000-0005-0000-0000-000011030000}"/>
    <cellStyle name="20% - Accent2 8 2" xfId="2207" xr:uid="{00000000-0005-0000-0000-000011030000}"/>
    <cellStyle name="20% - Accent2 8 2 2" xfId="5177" xr:uid="{B1B03E06-3E33-41DB-AF44-CDF8F8C52DE7}"/>
    <cellStyle name="20% - Accent2 8 3" xfId="3733" xr:uid="{4E44701A-9324-472E-A2C0-E8A0DF45DEF7}"/>
    <cellStyle name="20% - Accent2 9" xfId="1485" xr:uid="{00000000-0005-0000-0000-0000FA050000}"/>
    <cellStyle name="20% - Accent2 9 2" xfId="4455" xr:uid="{775240A5-A04D-4D7E-9942-6A6B8EDD8639}"/>
    <cellStyle name="20% - Accent3" xfId="41" builtinId="38" customBuiltin="1"/>
    <cellStyle name="20% - Accent3 10" xfId="2932" xr:uid="{00000000-0005-0000-0000-0000700B0000}"/>
    <cellStyle name="20% - Accent3 10 2" xfId="5902" xr:uid="{280304DB-3E95-4554-BFE5-7E209286DDE1}"/>
    <cellStyle name="20% - Accent3 11" xfId="2965" xr:uid="{69523347-F7C8-407E-AB54-8610D5E2FDDB}"/>
    <cellStyle name="20% - Accent3 11 2" xfId="5935" xr:uid="{2B951B6F-699A-4703-B249-5FD1E100FAEC}"/>
    <cellStyle name="20% - Accent3 12" xfId="2986" xr:uid="{FCB3DD10-D261-46C3-B0EC-8A526FC58AC1}"/>
    <cellStyle name="20% - Accent3 12 2" xfId="5956" xr:uid="{2207394B-13E6-4F65-8026-9F64AABA9FB6}"/>
    <cellStyle name="20% - Accent3 13" xfId="3013" xr:uid="{E2FA3DCC-010F-4437-9149-FF122EF60DFF}"/>
    <cellStyle name="20% - Accent3 2" xfId="75" xr:uid="{00000000-0005-0000-0000-000045000000}"/>
    <cellStyle name="20% - Accent3 2 2" xfId="133" xr:uid="{00000000-0005-0000-0000-000045000000}"/>
    <cellStyle name="20% - Accent3 2 2 2" xfId="249" xr:uid="{00000000-0005-0000-0000-000045000000}"/>
    <cellStyle name="20% - Accent3 2 2 2 2" xfId="597" xr:uid="{00000000-0005-0000-0000-000045000000}"/>
    <cellStyle name="20% - Accent3 2 2 2 2 2" xfId="1319" xr:uid="{00000000-0005-0000-0000-000045000000}"/>
    <cellStyle name="20% - Accent3 2 2 2 2 2 2" xfId="2763" xr:uid="{00000000-0005-0000-0000-000045000000}"/>
    <cellStyle name="20% - Accent3 2 2 2 2 2 2 2" xfId="5733" xr:uid="{B9F37E3E-468B-4693-85AB-B80BA22E5BC8}"/>
    <cellStyle name="20% - Accent3 2 2 2 2 2 3" xfId="4289" xr:uid="{4CEC1F19-7375-464C-9701-5B2B5BC55777}"/>
    <cellStyle name="20% - Accent3 2 2 2 2 3" xfId="2041" xr:uid="{00000000-0005-0000-0000-000045000000}"/>
    <cellStyle name="20% - Accent3 2 2 2 2 3 2" xfId="5011" xr:uid="{1EDDA007-BDA9-4F23-8256-24594BB34A6A}"/>
    <cellStyle name="20% - Accent3 2 2 2 2 4" xfId="3567" xr:uid="{3F5CE908-5649-4F05-80A0-6F31A585119D}"/>
    <cellStyle name="20% - Accent3 2 2 2 3" xfId="971" xr:uid="{00000000-0005-0000-0000-000045000000}"/>
    <cellStyle name="20% - Accent3 2 2 2 3 2" xfId="2415" xr:uid="{00000000-0005-0000-0000-000045000000}"/>
    <cellStyle name="20% - Accent3 2 2 2 3 2 2" xfId="5385" xr:uid="{84FE7ACF-C634-4EC1-9F1D-85543ABA5ADC}"/>
    <cellStyle name="20% - Accent3 2 2 2 3 3" xfId="3941" xr:uid="{B2ADE95C-4EC9-4998-835D-E1F327126D51}"/>
    <cellStyle name="20% - Accent3 2 2 2 4" xfId="1693" xr:uid="{00000000-0005-0000-0000-000045000000}"/>
    <cellStyle name="20% - Accent3 2 2 2 4 2" xfId="4663" xr:uid="{A0CE66FD-6866-48BD-9466-BB18467E285B}"/>
    <cellStyle name="20% - Accent3 2 2 2 5" xfId="3219" xr:uid="{9492AFDE-3F15-40DA-9471-BAC4804FE7AA}"/>
    <cellStyle name="20% - Accent3 2 2 3" xfId="365" xr:uid="{00000000-0005-0000-0000-000045000000}"/>
    <cellStyle name="20% - Accent3 2 2 3 2" xfId="713" xr:uid="{00000000-0005-0000-0000-000045000000}"/>
    <cellStyle name="20% - Accent3 2 2 3 2 2" xfId="1435" xr:uid="{00000000-0005-0000-0000-000045000000}"/>
    <cellStyle name="20% - Accent3 2 2 3 2 2 2" xfId="2879" xr:uid="{00000000-0005-0000-0000-000045000000}"/>
    <cellStyle name="20% - Accent3 2 2 3 2 2 2 2" xfId="5849" xr:uid="{463AA1D1-3509-48A3-9F97-A4FBE5647AE5}"/>
    <cellStyle name="20% - Accent3 2 2 3 2 2 3" xfId="4405" xr:uid="{48CD248A-C3AE-42BD-B15C-335776865F49}"/>
    <cellStyle name="20% - Accent3 2 2 3 2 3" xfId="2157" xr:uid="{00000000-0005-0000-0000-000045000000}"/>
    <cellStyle name="20% - Accent3 2 2 3 2 3 2" xfId="5127" xr:uid="{EF4B6666-717C-4C91-9E93-9F27CEE194CF}"/>
    <cellStyle name="20% - Accent3 2 2 3 2 4" xfId="3683" xr:uid="{6B3E2B43-D27B-47C1-A1FE-0C9650155FD5}"/>
    <cellStyle name="20% - Accent3 2 2 3 3" xfId="1087" xr:uid="{00000000-0005-0000-0000-000045000000}"/>
    <cellStyle name="20% - Accent3 2 2 3 3 2" xfId="2531" xr:uid="{00000000-0005-0000-0000-000045000000}"/>
    <cellStyle name="20% - Accent3 2 2 3 3 2 2" xfId="5501" xr:uid="{BAA1D56C-145A-4E29-86D5-33B8270D0A62}"/>
    <cellStyle name="20% - Accent3 2 2 3 3 3" xfId="4057" xr:uid="{CE5BA9A6-0B7D-429B-B3BF-E44A4E17CEEC}"/>
    <cellStyle name="20% - Accent3 2 2 3 4" xfId="1809" xr:uid="{00000000-0005-0000-0000-000045000000}"/>
    <cellStyle name="20% - Accent3 2 2 3 4 2" xfId="4779" xr:uid="{2C861055-7F81-460B-BB95-22068B33CE04}"/>
    <cellStyle name="20% - Accent3 2 2 3 5" xfId="3335" xr:uid="{C104AA80-E9AE-466F-B870-1241DD005FBB}"/>
    <cellStyle name="20% - Accent3 2 2 4" xfId="481" xr:uid="{00000000-0005-0000-0000-000045000000}"/>
    <cellStyle name="20% - Accent3 2 2 4 2" xfId="1203" xr:uid="{00000000-0005-0000-0000-000045000000}"/>
    <cellStyle name="20% - Accent3 2 2 4 2 2" xfId="2647" xr:uid="{00000000-0005-0000-0000-000045000000}"/>
    <cellStyle name="20% - Accent3 2 2 4 2 2 2" xfId="5617" xr:uid="{116DDF1C-5C38-4A11-88A4-90D680B7C61D}"/>
    <cellStyle name="20% - Accent3 2 2 4 2 3" xfId="4173" xr:uid="{AABDC0CB-8BAD-4249-BA59-AF8436552640}"/>
    <cellStyle name="20% - Accent3 2 2 4 3" xfId="1925" xr:uid="{00000000-0005-0000-0000-000045000000}"/>
    <cellStyle name="20% - Accent3 2 2 4 3 2" xfId="4895" xr:uid="{2470FD6A-1F8E-4CD9-80AB-6C364617AEF1}"/>
    <cellStyle name="20% - Accent3 2 2 4 4" xfId="3451" xr:uid="{49EA92FC-92EA-4CB0-8D14-887CCB399917}"/>
    <cellStyle name="20% - Accent3 2 2 5" xfId="855" xr:uid="{00000000-0005-0000-0000-000045000000}"/>
    <cellStyle name="20% - Accent3 2 2 5 2" xfId="2299" xr:uid="{00000000-0005-0000-0000-000045000000}"/>
    <cellStyle name="20% - Accent3 2 2 5 2 2" xfId="5269" xr:uid="{641AAF19-9244-4C1E-B966-DF62D0BA3D1E}"/>
    <cellStyle name="20% - Accent3 2 2 5 3" xfId="3825" xr:uid="{5D13343E-D7D8-4BE4-8434-EFFD89CF5256}"/>
    <cellStyle name="20% - Accent3 2 2 6" xfId="1577" xr:uid="{00000000-0005-0000-0000-000045000000}"/>
    <cellStyle name="20% - Accent3 2 2 6 2" xfId="4547" xr:uid="{A48C6F9A-7D9E-4B63-9589-572A376CC046}"/>
    <cellStyle name="20% - Accent3 2 2 7" xfId="3103" xr:uid="{9CED8AEC-C960-4537-94FE-0736BC7C9698}"/>
    <cellStyle name="20% - Accent3 2 3" xfId="191" xr:uid="{00000000-0005-0000-0000-000045000000}"/>
    <cellStyle name="20% - Accent3 2 3 2" xfId="539" xr:uid="{00000000-0005-0000-0000-000045000000}"/>
    <cellStyle name="20% - Accent3 2 3 2 2" xfId="1261" xr:uid="{00000000-0005-0000-0000-000045000000}"/>
    <cellStyle name="20% - Accent3 2 3 2 2 2" xfId="2705" xr:uid="{00000000-0005-0000-0000-000045000000}"/>
    <cellStyle name="20% - Accent3 2 3 2 2 2 2" xfId="5675" xr:uid="{859D4724-8413-4481-9695-2B1E7C068FFA}"/>
    <cellStyle name="20% - Accent3 2 3 2 2 3" xfId="4231" xr:uid="{CC4134F6-69E1-4EEC-92DC-9E6A70B5C99D}"/>
    <cellStyle name="20% - Accent3 2 3 2 3" xfId="1983" xr:uid="{00000000-0005-0000-0000-000045000000}"/>
    <cellStyle name="20% - Accent3 2 3 2 3 2" xfId="4953" xr:uid="{86477934-852C-407C-BC7B-914F86C05176}"/>
    <cellStyle name="20% - Accent3 2 3 2 4" xfId="3509" xr:uid="{E3D7EDD5-8904-47F8-B056-78C6747B2A5E}"/>
    <cellStyle name="20% - Accent3 2 3 3" xfId="913" xr:uid="{00000000-0005-0000-0000-000045000000}"/>
    <cellStyle name="20% - Accent3 2 3 3 2" xfId="2357" xr:uid="{00000000-0005-0000-0000-000045000000}"/>
    <cellStyle name="20% - Accent3 2 3 3 2 2" xfId="5327" xr:uid="{E1C5E6A0-EAEF-4C3C-B86A-C4771D9C0A8A}"/>
    <cellStyle name="20% - Accent3 2 3 3 3" xfId="3883" xr:uid="{4E133952-4F51-455F-81E0-950AD4CF9771}"/>
    <cellStyle name="20% - Accent3 2 3 4" xfId="1635" xr:uid="{00000000-0005-0000-0000-000045000000}"/>
    <cellStyle name="20% - Accent3 2 3 4 2" xfId="4605" xr:uid="{1843EB67-D66A-48BE-B3DA-9B370EBF38E7}"/>
    <cellStyle name="20% - Accent3 2 3 5" xfId="3161" xr:uid="{FCCE2A5C-A8C7-4D19-9C69-CB0905EA283F}"/>
    <cellStyle name="20% - Accent3 2 4" xfId="307" xr:uid="{00000000-0005-0000-0000-000045000000}"/>
    <cellStyle name="20% - Accent3 2 4 2" xfId="655" xr:uid="{00000000-0005-0000-0000-000045000000}"/>
    <cellStyle name="20% - Accent3 2 4 2 2" xfId="1377" xr:uid="{00000000-0005-0000-0000-000045000000}"/>
    <cellStyle name="20% - Accent3 2 4 2 2 2" xfId="2821" xr:uid="{00000000-0005-0000-0000-000045000000}"/>
    <cellStyle name="20% - Accent3 2 4 2 2 2 2" xfId="5791" xr:uid="{D6C007A7-47A0-4827-AF1B-EA13D0420FEA}"/>
    <cellStyle name="20% - Accent3 2 4 2 2 3" xfId="4347" xr:uid="{A9DC1F78-1A6C-46FF-A085-C6923AD821F4}"/>
    <cellStyle name="20% - Accent3 2 4 2 3" xfId="2099" xr:uid="{00000000-0005-0000-0000-000045000000}"/>
    <cellStyle name="20% - Accent3 2 4 2 3 2" xfId="5069" xr:uid="{0C81D07F-B16A-4A3C-BC55-5C2D0762BCCF}"/>
    <cellStyle name="20% - Accent3 2 4 2 4" xfId="3625" xr:uid="{80D3E339-6BE5-4994-A9CF-9C869730C69A}"/>
    <cellStyle name="20% - Accent3 2 4 3" xfId="1029" xr:uid="{00000000-0005-0000-0000-000045000000}"/>
    <cellStyle name="20% - Accent3 2 4 3 2" xfId="2473" xr:uid="{00000000-0005-0000-0000-000045000000}"/>
    <cellStyle name="20% - Accent3 2 4 3 2 2" xfId="5443" xr:uid="{3E29F6B9-1BB0-4830-9349-C658B0710AA6}"/>
    <cellStyle name="20% - Accent3 2 4 3 3" xfId="3999" xr:uid="{726B288C-805A-4D59-946C-1A77C6182C2E}"/>
    <cellStyle name="20% - Accent3 2 4 4" xfId="1751" xr:uid="{00000000-0005-0000-0000-000045000000}"/>
    <cellStyle name="20% - Accent3 2 4 4 2" xfId="4721" xr:uid="{19FCBE0F-1AB1-4940-9E66-F78C1C5ED79A}"/>
    <cellStyle name="20% - Accent3 2 4 5" xfId="3277" xr:uid="{D13221F0-7833-4799-8903-9F19E8E6EC76}"/>
    <cellStyle name="20% - Accent3 2 5" xfId="423" xr:uid="{00000000-0005-0000-0000-000045000000}"/>
    <cellStyle name="20% - Accent3 2 5 2" xfId="1145" xr:uid="{00000000-0005-0000-0000-000045000000}"/>
    <cellStyle name="20% - Accent3 2 5 2 2" xfId="2589" xr:uid="{00000000-0005-0000-0000-000045000000}"/>
    <cellStyle name="20% - Accent3 2 5 2 2 2" xfId="5559" xr:uid="{E0BE0532-C754-48A1-9424-A9C2B1A91BE3}"/>
    <cellStyle name="20% - Accent3 2 5 2 3" xfId="4115" xr:uid="{402071E5-2357-415B-AE67-9294158D2848}"/>
    <cellStyle name="20% - Accent3 2 5 3" xfId="1867" xr:uid="{00000000-0005-0000-0000-000045000000}"/>
    <cellStyle name="20% - Accent3 2 5 3 2" xfId="4837" xr:uid="{D43593B1-4E5E-47FF-BFC7-3B3EBF5B65A4}"/>
    <cellStyle name="20% - Accent3 2 5 4" xfId="3393" xr:uid="{35EDCC31-C646-4948-943C-7FABF8844A31}"/>
    <cellStyle name="20% - Accent3 2 6" xfId="797" xr:uid="{00000000-0005-0000-0000-000045000000}"/>
    <cellStyle name="20% - Accent3 2 6 2" xfId="2241" xr:uid="{00000000-0005-0000-0000-000045000000}"/>
    <cellStyle name="20% - Accent3 2 6 2 2" xfId="5211" xr:uid="{11D9BCBC-74EB-4638-8920-07E5F5ECFCE7}"/>
    <cellStyle name="20% - Accent3 2 6 3" xfId="3767" xr:uid="{6B34F072-4CDC-4247-8AD3-091380D0614B}"/>
    <cellStyle name="20% - Accent3 2 7" xfId="1519" xr:uid="{00000000-0005-0000-0000-000045000000}"/>
    <cellStyle name="20% - Accent3 2 7 2" xfId="4489" xr:uid="{6F75C030-78D0-4177-BB50-4447FA39A732}"/>
    <cellStyle name="20% - Accent3 2 8" xfId="3045" xr:uid="{03679C9E-CE39-4410-9335-EA536CF0E4A5}"/>
    <cellStyle name="20% - Accent3 3" xfId="102" xr:uid="{00000000-0005-0000-0000-000062000000}"/>
    <cellStyle name="20% - Accent3 3 2" xfId="218" xr:uid="{00000000-0005-0000-0000-000062000000}"/>
    <cellStyle name="20% - Accent3 3 2 2" xfId="566" xr:uid="{00000000-0005-0000-0000-000062000000}"/>
    <cellStyle name="20% - Accent3 3 2 2 2" xfId="1288" xr:uid="{00000000-0005-0000-0000-000062000000}"/>
    <cellStyle name="20% - Accent3 3 2 2 2 2" xfId="2732" xr:uid="{00000000-0005-0000-0000-000062000000}"/>
    <cellStyle name="20% - Accent3 3 2 2 2 2 2" xfId="5702" xr:uid="{A4445BF6-4BCC-4424-A96E-E6FC85F89137}"/>
    <cellStyle name="20% - Accent3 3 2 2 2 3" xfId="4258" xr:uid="{7C14C6B2-B626-4126-8805-05BB2859D123}"/>
    <cellStyle name="20% - Accent3 3 2 2 3" xfId="2010" xr:uid="{00000000-0005-0000-0000-000062000000}"/>
    <cellStyle name="20% - Accent3 3 2 2 3 2" xfId="4980" xr:uid="{588AE52C-7A4F-4C50-80D1-746E81360943}"/>
    <cellStyle name="20% - Accent3 3 2 2 4" xfId="3536" xr:uid="{05CA8981-252A-409B-B07D-2F08348FD475}"/>
    <cellStyle name="20% - Accent3 3 2 3" xfId="940" xr:uid="{00000000-0005-0000-0000-000062000000}"/>
    <cellStyle name="20% - Accent3 3 2 3 2" xfId="2384" xr:uid="{00000000-0005-0000-0000-000062000000}"/>
    <cellStyle name="20% - Accent3 3 2 3 2 2" xfId="5354" xr:uid="{23E402B6-A5C4-4ED0-A0F0-AE715EE76108}"/>
    <cellStyle name="20% - Accent3 3 2 3 3" xfId="3910" xr:uid="{8B71A26A-9E22-4F97-AD72-1C2195EFA20E}"/>
    <cellStyle name="20% - Accent3 3 2 4" xfId="1662" xr:uid="{00000000-0005-0000-0000-000062000000}"/>
    <cellStyle name="20% - Accent3 3 2 4 2" xfId="4632" xr:uid="{6FBCECDF-ABA2-4DCD-9B6F-8DC56D76D3A7}"/>
    <cellStyle name="20% - Accent3 3 2 5" xfId="3188" xr:uid="{FC829DB2-497E-42FA-A691-4E9309CE67D8}"/>
    <cellStyle name="20% - Accent3 3 3" xfId="334" xr:uid="{00000000-0005-0000-0000-000062000000}"/>
    <cellStyle name="20% - Accent3 3 3 2" xfId="682" xr:uid="{00000000-0005-0000-0000-000062000000}"/>
    <cellStyle name="20% - Accent3 3 3 2 2" xfId="1404" xr:uid="{00000000-0005-0000-0000-000062000000}"/>
    <cellStyle name="20% - Accent3 3 3 2 2 2" xfId="2848" xr:uid="{00000000-0005-0000-0000-000062000000}"/>
    <cellStyle name="20% - Accent3 3 3 2 2 2 2" xfId="5818" xr:uid="{BFAA075E-D2D7-4420-B26A-222B414AE24C}"/>
    <cellStyle name="20% - Accent3 3 3 2 2 3" xfId="4374" xr:uid="{A27CBE83-428D-450F-8FC8-B030D8194B6D}"/>
    <cellStyle name="20% - Accent3 3 3 2 3" xfId="2126" xr:uid="{00000000-0005-0000-0000-000062000000}"/>
    <cellStyle name="20% - Accent3 3 3 2 3 2" xfId="5096" xr:uid="{AB94B8C8-538C-4149-91C1-AF03F1ECC515}"/>
    <cellStyle name="20% - Accent3 3 3 2 4" xfId="3652" xr:uid="{C35D923B-7AD1-4AB3-9818-75FB0569D266}"/>
    <cellStyle name="20% - Accent3 3 3 3" xfId="1056" xr:uid="{00000000-0005-0000-0000-000062000000}"/>
    <cellStyle name="20% - Accent3 3 3 3 2" xfId="2500" xr:uid="{00000000-0005-0000-0000-000062000000}"/>
    <cellStyle name="20% - Accent3 3 3 3 2 2" xfId="5470" xr:uid="{672EF2DA-1319-4F36-8C52-41CC59986B14}"/>
    <cellStyle name="20% - Accent3 3 3 3 3" xfId="4026" xr:uid="{1B373A90-87E6-48AB-AEC8-3D9AEADD0C9F}"/>
    <cellStyle name="20% - Accent3 3 3 4" xfId="1778" xr:uid="{00000000-0005-0000-0000-000062000000}"/>
    <cellStyle name="20% - Accent3 3 3 4 2" xfId="4748" xr:uid="{DD5ECB93-6B9C-4A9E-8A55-793179B06A92}"/>
    <cellStyle name="20% - Accent3 3 3 5" xfId="3304" xr:uid="{044655E0-F52E-4D10-AF36-F3A465E00E5C}"/>
    <cellStyle name="20% - Accent3 3 4" xfId="450" xr:uid="{00000000-0005-0000-0000-000062000000}"/>
    <cellStyle name="20% - Accent3 3 4 2" xfId="1172" xr:uid="{00000000-0005-0000-0000-000062000000}"/>
    <cellStyle name="20% - Accent3 3 4 2 2" xfId="2616" xr:uid="{00000000-0005-0000-0000-000062000000}"/>
    <cellStyle name="20% - Accent3 3 4 2 2 2" xfId="5586" xr:uid="{15552636-B94D-4DF7-B373-AC4D938AED79}"/>
    <cellStyle name="20% - Accent3 3 4 2 3" xfId="4142" xr:uid="{00292EE5-54C6-4932-91D1-CFFEFBB9AE69}"/>
    <cellStyle name="20% - Accent3 3 4 3" xfId="1894" xr:uid="{00000000-0005-0000-0000-000062000000}"/>
    <cellStyle name="20% - Accent3 3 4 3 2" xfId="4864" xr:uid="{5FE22F56-6937-4285-8141-6C0144521E12}"/>
    <cellStyle name="20% - Accent3 3 4 4" xfId="3420" xr:uid="{7F29DE91-50D0-41A9-9B94-5BCC364ECD61}"/>
    <cellStyle name="20% - Accent3 3 5" xfId="824" xr:uid="{00000000-0005-0000-0000-000062000000}"/>
    <cellStyle name="20% - Accent3 3 5 2" xfId="2268" xr:uid="{00000000-0005-0000-0000-000062000000}"/>
    <cellStyle name="20% - Accent3 3 5 2 2" xfId="5238" xr:uid="{47C371C6-EA7E-4ECA-AD45-4F21E196F46A}"/>
    <cellStyle name="20% - Accent3 3 5 3" xfId="3794" xr:uid="{2C3CE55C-54DE-4D19-8681-DAF9D4C3808A}"/>
    <cellStyle name="20% - Accent3 3 6" xfId="1546" xr:uid="{00000000-0005-0000-0000-000062000000}"/>
    <cellStyle name="20% - Accent3 3 6 2" xfId="4516" xr:uid="{D7CC07D0-E0C4-4C91-A463-24967EA7989B}"/>
    <cellStyle name="20% - Accent3 3 7" xfId="3072" xr:uid="{34C87E05-7B06-4C8D-9254-17FD09A3C648}"/>
    <cellStyle name="20% - Accent3 4" xfId="160" xr:uid="{00000000-0005-0000-0000-0000A0000000}"/>
    <cellStyle name="20% - Accent3 4 2" xfId="508" xr:uid="{00000000-0005-0000-0000-0000A0000000}"/>
    <cellStyle name="20% - Accent3 4 2 2" xfId="1230" xr:uid="{00000000-0005-0000-0000-0000A0000000}"/>
    <cellStyle name="20% - Accent3 4 2 2 2" xfId="2674" xr:uid="{00000000-0005-0000-0000-0000A0000000}"/>
    <cellStyle name="20% - Accent3 4 2 2 2 2" xfId="5644" xr:uid="{A1B36227-8CFB-46F1-A7C1-732AB57C4A4B}"/>
    <cellStyle name="20% - Accent3 4 2 2 3" xfId="4200" xr:uid="{80327515-53F3-46EA-863B-A2057EED6B66}"/>
    <cellStyle name="20% - Accent3 4 2 3" xfId="1952" xr:uid="{00000000-0005-0000-0000-0000A0000000}"/>
    <cellStyle name="20% - Accent3 4 2 3 2" xfId="4922" xr:uid="{D30E6D24-85A6-4124-85AA-CE339E3A1772}"/>
    <cellStyle name="20% - Accent3 4 2 4" xfId="3478" xr:uid="{604BE654-C732-4836-89BC-C0FE68B6A56C}"/>
    <cellStyle name="20% - Accent3 4 3" xfId="882" xr:uid="{00000000-0005-0000-0000-0000A0000000}"/>
    <cellStyle name="20% - Accent3 4 3 2" xfId="2326" xr:uid="{00000000-0005-0000-0000-0000A0000000}"/>
    <cellStyle name="20% - Accent3 4 3 2 2" xfId="5296" xr:uid="{76DB73C9-B9F4-47C7-96D6-F669903B2FAA}"/>
    <cellStyle name="20% - Accent3 4 3 3" xfId="3852" xr:uid="{2FCB2C0B-4E3F-4D77-B1AD-63E1258622B1}"/>
    <cellStyle name="20% - Accent3 4 4" xfId="1604" xr:uid="{00000000-0005-0000-0000-0000A0000000}"/>
    <cellStyle name="20% - Accent3 4 4 2" xfId="4574" xr:uid="{0BB54142-658A-44DB-94FA-F35277BC6407}"/>
    <cellStyle name="20% - Accent3 4 5" xfId="3130" xr:uid="{40077D14-8A69-459A-8C8C-9F888F1EB5B9}"/>
    <cellStyle name="20% - Accent3 5" xfId="276" xr:uid="{00000000-0005-0000-0000-000014010000}"/>
    <cellStyle name="20% - Accent3 5 2" xfId="624" xr:uid="{00000000-0005-0000-0000-000014010000}"/>
    <cellStyle name="20% - Accent3 5 2 2" xfId="1346" xr:uid="{00000000-0005-0000-0000-000014010000}"/>
    <cellStyle name="20% - Accent3 5 2 2 2" xfId="2790" xr:uid="{00000000-0005-0000-0000-000014010000}"/>
    <cellStyle name="20% - Accent3 5 2 2 2 2" xfId="5760" xr:uid="{BE4B785C-4C5E-414C-ACDB-16C231AF7763}"/>
    <cellStyle name="20% - Accent3 5 2 2 3" xfId="4316" xr:uid="{E259F11C-64D8-4EC1-AC6A-763F6B5FD69B}"/>
    <cellStyle name="20% - Accent3 5 2 3" xfId="2068" xr:uid="{00000000-0005-0000-0000-000014010000}"/>
    <cellStyle name="20% - Accent3 5 2 3 2" xfId="5038" xr:uid="{AAE25DF1-A6CB-42A6-BE6B-CF8AC44E7D54}"/>
    <cellStyle name="20% - Accent3 5 2 4" xfId="3594" xr:uid="{D09DA10A-DE76-4455-8EAB-9A1AC5470380}"/>
    <cellStyle name="20% - Accent3 5 3" xfId="998" xr:uid="{00000000-0005-0000-0000-000014010000}"/>
    <cellStyle name="20% - Accent3 5 3 2" xfId="2442" xr:uid="{00000000-0005-0000-0000-000014010000}"/>
    <cellStyle name="20% - Accent3 5 3 2 2" xfId="5412" xr:uid="{49EA2768-AE8A-4EE4-B9E5-718F09DC5A7A}"/>
    <cellStyle name="20% - Accent3 5 3 3" xfId="3968" xr:uid="{5B888483-04CE-44BC-B3F1-31C7111A5387}"/>
    <cellStyle name="20% - Accent3 5 4" xfId="1720" xr:uid="{00000000-0005-0000-0000-000014010000}"/>
    <cellStyle name="20% - Accent3 5 4 2" xfId="4690" xr:uid="{F8DE748A-3C6B-4125-BD0D-F93372E4F2CD}"/>
    <cellStyle name="20% - Accent3 5 5" xfId="3246" xr:uid="{B53366D1-40F3-4880-875F-1BA03CB542DE}"/>
    <cellStyle name="20% - Accent3 6" xfId="392" xr:uid="{00000000-0005-0000-0000-00009A010000}"/>
    <cellStyle name="20% - Accent3 6 2" xfId="1114" xr:uid="{00000000-0005-0000-0000-00009A010000}"/>
    <cellStyle name="20% - Accent3 6 2 2" xfId="2558" xr:uid="{00000000-0005-0000-0000-00009A010000}"/>
    <cellStyle name="20% - Accent3 6 2 2 2" xfId="5528" xr:uid="{E863741C-A2CE-4436-A505-CB0CCFD2E864}"/>
    <cellStyle name="20% - Accent3 6 2 3" xfId="4084" xr:uid="{70616218-7781-493E-B3D4-C944C861990F}"/>
    <cellStyle name="20% - Accent3 6 3" xfId="1836" xr:uid="{00000000-0005-0000-0000-00009A010000}"/>
    <cellStyle name="20% - Accent3 6 3 2" xfId="4806" xr:uid="{FD48ED0A-A4A5-4C94-A4D0-93D6AC44FA09}"/>
    <cellStyle name="20% - Accent3 6 4" xfId="3362" xr:uid="{3A4AF976-44AE-49B9-A39B-3D3F94D9BD96}"/>
    <cellStyle name="20% - Accent3 7" xfId="742" xr:uid="{00000000-0005-0000-0000-0000DE020000}"/>
    <cellStyle name="20% - Accent3 7 2" xfId="1464" xr:uid="{00000000-0005-0000-0000-0000DE020000}"/>
    <cellStyle name="20% - Accent3 7 2 2" xfId="2908" xr:uid="{00000000-0005-0000-0000-0000DE020000}"/>
    <cellStyle name="20% - Accent3 7 2 2 2" xfId="5878" xr:uid="{766EE37D-D676-4F2C-A986-E070485D52A8}"/>
    <cellStyle name="20% - Accent3 7 2 3" xfId="4434" xr:uid="{CE71845E-2556-4D26-9171-D84E142FD567}"/>
    <cellStyle name="20% - Accent3 7 3" xfId="2186" xr:uid="{00000000-0005-0000-0000-0000DE020000}"/>
    <cellStyle name="20% - Accent3 7 3 2" xfId="5156" xr:uid="{7EA330D1-9B50-4256-B265-D5197A97BAC9}"/>
    <cellStyle name="20% - Accent3 7 4" xfId="3712" xr:uid="{113DF48C-1366-49AB-87D6-60466005CAD4}"/>
    <cellStyle name="20% - Accent3 8" xfId="766" xr:uid="{00000000-0005-0000-0000-00002A030000}"/>
    <cellStyle name="20% - Accent3 8 2" xfId="2210" xr:uid="{00000000-0005-0000-0000-00002A030000}"/>
    <cellStyle name="20% - Accent3 8 2 2" xfId="5180" xr:uid="{DA09B1AA-FD40-4799-9682-34C6365BBF0E}"/>
    <cellStyle name="20% - Accent3 8 3" xfId="3736" xr:uid="{5B2A44C4-4EAE-4219-A9B4-16004166626F}"/>
    <cellStyle name="20% - Accent3 9" xfId="1488" xr:uid="{00000000-0005-0000-0000-00002C060000}"/>
    <cellStyle name="20% - Accent3 9 2" xfId="4458" xr:uid="{A9FA81E1-E77E-4CF8-A392-C0E41602513B}"/>
    <cellStyle name="20% - Accent4" xfId="45" builtinId="42" customBuiltin="1"/>
    <cellStyle name="20% - Accent4 10" xfId="2935" xr:uid="{00000000-0005-0000-0000-0000710B0000}"/>
    <cellStyle name="20% - Accent4 10 2" xfId="5905" xr:uid="{9BAF6E50-683E-48F4-A4B2-DE91CAB48773}"/>
    <cellStyle name="20% - Accent4 11" xfId="2968" xr:uid="{B7EAAFCC-0EE4-4184-B2BE-B064A265A287}"/>
    <cellStyle name="20% - Accent4 11 2" xfId="5938" xr:uid="{BBC98838-7781-4F34-8E48-9717819A07D2}"/>
    <cellStyle name="20% - Accent4 12" xfId="2989" xr:uid="{207DB33B-9AFB-45AB-810D-4394086D1940}"/>
    <cellStyle name="20% - Accent4 12 2" xfId="5959" xr:uid="{03AB9398-7035-4B4A-84BF-E1802FB13823}"/>
    <cellStyle name="20% - Accent4 13" xfId="3016" xr:uid="{A2DCA7ED-C61A-4979-B525-2171F27B4C72}"/>
    <cellStyle name="20% - Accent4 2" xfId="78" xr:uid="{00000000-0005-0000-0000-000046000000}"/>
    <cellStyle name="20% - Accent4 2 2" xfId="136" xr:uid="{00000000-0005-0000-0000-000046000000}"/>
    <cellStyle name="20% - Accent4 2 2 2" xfId="252" xr:uid="{00000000-0005-0000-0000-000046000000}"/>
    <cellStyle name="20% - Accent4 2 2 2 2" xfId="600" xr:uid="{00000000-0005-0000-0000-000046000000}"/>
    <cellStyle name="20% - Accent4 2 2 2 2 2" xfId="1322" xr:uid="{00000000-0005-0000-0000-000046000000}"/>
    <cellStyle name="20% - Accent4 2 2 2 2 2 2" xfId="2766" xr:uid="{00000000-0005-0000-0000-000046000000}"/>
    <cellStyle name="20% - Accent4 2 2 2 2 2 2 2" xfId="5736" xr:uid="{A3239DA0-BD97-4DFC-821D-E808EC4CDFD9}"/>
    <cellStyle name="20% - Accent4 2 2 2 2 2 3" xfId="4292" xr:uid="{1B7C7BEB-84D6-4867-B9C1-56A8728CB27E}"/>
    <cellStyle name="20% - Accent4 2 2 2 2 3" xfId="2044" xr:uid="{00000000-0005-0000-0000-000046000000}"/>
    <cellStyle name="20% - Accent4 2 2 2 2 3 2" xfId="5014" xr:uid="{AA6D8A4E-7BBA-4919-9D7F-3C0EB106D232}"/>
    <cellStyle name="20% - Accent4 2 2 2 2 4" xfId="3570" xr:uid="{E43A2E89-F9BA-4BD2-9433-A845A32A0B33}"/>
    <cellStyle name="20% - Accent4 2 2 2 3" xfId="974" xr:uid="{00000000-0005-0000-0000-000046000000}"/>
    <cellStyle name="20% - Accent4 2 2 2 3 2" xfId="2418" xr:uid="{00000000-0005-0000-0000-000046000000}"/>
    <cellStyle name="20% - Accent4 2 2 2 3 2 2" xfId="5388" xr:uid="{AB161BC4-D4AD-42C6-880F-41436A985993}"/>
    <cellStyle name="20% - Accent4 2 2 2 3 3" xfId="3944" xr:uid="{F91E1BCE-727D-4F98-AC1B-70D0FF396C03}"/>
    <cellStyle name="20% - Accent4 2 2 2 4" xfId="1696" xr:uid="{00000000-0005-0000-0000-000046000000}"/>
    <cellStyle name="20% - Accent4 2 2 2 4 2" xfId="4666" xr:uid="{B58CBCBB-0E4E-4D00-9B85-58CBF4E5872C}"/>
    <cellStyle name="20% - Accent4 2 2 2 5" xfId="3222" xr:uid="{AC68DAFB-B1BB-4931-B93F-A7234B1C0041}"/>
    <cellStyle name="20% - Accent4 2 2 3" xfId="368" xr:uid="{00000000-0005-0000-0000-000046000000}"/>
    <cellStyle name="20% - Accent4 2 2 3 2" xfId="716" xr:uid="{00000000-0005-0000-0000-000046000000}"/>
    <cellStyle name="20% - Accent4 2 2 3 2 2" xfId="1438" xr:uid="{00000000-0005-0000-0000-000046000000}"/>
    <cellStyle name="20% - Accent4 2 2 3 2 2 2" xfId="2882" xr:uid="{00000000-0005-0000-0000-000046000000}"/>
    <cellStyle name="20% - Accent4 2 2 3 2 2 2 2" xfId="5852" xr:uid="{67694B7E-37F5-474B-99CC-2AC3CD59970C}"/>
    <cellStyle name="20% - Accent4 2 2 3 2 2 3" xfId="4408" xr:uid="{45F0EB8E-5C4F-404C-A304-95BCC41FA81A}"/>
    <cellStyle name="20% - Accent4 2 2 3 2 3" xfId="2160" xr:uid="{00000000-0005-0000-0000-000046000000}"/>
    <cellStyle name="20% - Accent4 2 2 3 2 3 2" xfId="5130" xr:uid="{FDF40825-85DB-4A9C-8FF6-FEABD9BB4CB9}"/>
    <cellStyle name="20% - Accent4 2 2 3 2 4" xfId="3686" xr:uid="{51077288-CD85-4F6D-978D-4081330F9C59}"/>
    <cellStyle name="20% - Accent4 2 2 3 3" xfId="1090" xr:uid="{00000000-0005-0000-0000-000046000000}"/>
    <cellStyle name="20% - Accent4 2 2 3 3 2" xfId="2534" xr:uid="{00000000-0005-0000-0000-000046000000}"/>
    <cellStyle name="20% - Accent4 2 2 3 3 2 2" xfId="5504" xr:uid="{8B0FDD36-DCDF-4FDE-BF56-DD22ABE05780}"/>
    <cellStyle name="20% - Accent4 2 2 3 3 3" xfId="4060" xr:uid="{7960E055-6BC5-423D-B4FA-45EB9DA77B1F}"/>
    <cellStyle name="20% - Accent4 2 2 3 4" xfId="1812" xr:uid="{00000000-0005-0000-0000-000046000000}"/>
    <cellStyle name="20% - Accent4 2 2 3 4 2" xfId="4782" xr:uid="{429E9953-D578-4C38-944C-C310F1D87D4A}"/>
    <cellStyle name="20% - Accent4 2 2 3 5" xfId="3338" xr:uid="{64E52E5C-54C0-4CF5-90AA-E0186D131C84}"/>
    <cellStyle name="20% - Accent4 2 2 4" xfId="484" xr:uid="{00000000-0005-0000-0000-000046000000}"/>
    <cellStyle name="20% - Accent4 2 2 4 2" xfId="1206" xr:uid="{00000000-0005-0000-0000-000046000000}"/>
    <cellStyle name="20% - Accent4 2 2 4 2 2" xfId="2650" xr:uid="{00000000-0005-0000-0000-000046000000}"/>
    <cellStyle name="20% - Accent4 2 2 4 2 2 2" xfId="5620" xr:uid="{7AC1484A-CE80-4CEA-BAE6-FEA230F954C0}"/>
    <cellStyle name="20% - Accent4 2 2 4 2 3" xfId="4176" xr:uid="{5D952CB3-EF2F-4ABB-BD44-C238EE047174}"/>
    <cellStyle name="20% - Accent4 2 2 4 3" xfId="1928" xr:uid="{00000000-0005-0000-0000-000046000000}"/>
    <cellStyle name="20% - Accent4 2 2 4 3 2" xfId="4898" xr:uid="{0B8EACFD-6143-49A6-8111-50CC1C916B0F}"/>
    <cellStyle name="20% - Accent4 2 2 4 4" xfId="3454" xr:uid="{025B0BB5-4031-4373-A249-0A1328D41A1A}"/>
    <cellStyle name="20% - Accent4 2 2 5" xfId="858" xr:uid="{00000000-0005-0000-0000-000046000000}"/>
    <cellStyle name="20% - Accent4 2 2 5 2" xfId="2302" xr:uid="{00000000-0005-0000-0000-000046000000}"/>
    <cellStyle name="20% - Accent4 2 2 5 2 2" xfId="5272" xr:uid="{C3DD407F-F58C-40AE-A9E1-DD06CB73AC36}"/>
    <cellStyle name="20% - Accent4 2 2 5 3" xfId="3828" xr:uid="{51DB1E82-72E4-40BB-9803-DED5B39494DA}"/>
    <cellStyle name="20% - Accent4 2 2 6" xfId="1580" xr:uid="{00000000-0005-0000-0000-000046000000}"/>
    <cellStyle name="20% - Accent4 2 2 6 2" xfId="4550" xr:uid="{25510ECB-85B5-4327-ABB3-C741947598D5}"/>
    <cellStyle name="20% - Accent4 2 2 7" xfId="3106" xr:uid="{B0D75EBB-C4E6-4145-A960-D8104A2921DD}"/>
    <cellStyle name="20% - Accent4 2 3" xfId="194" xr:uid="{00000000-0005-0000-0000-000046000000}"/>
    <cellStyle name="20% - Accent4 2 3 2" xfId="542" xr:uid="{00000000-0005-0000-0000-000046000000}"/>
    <cellStyle name="20% - Accent4 2 3 2 2" xfId="1264" xr:uid="{00000000-0005-0000-0000-000046000000}"/>
    <cellStyle name="20% - Accent4 2 3 2 2 2" xfId="2708" xr:uid="{00000000-0005-0000-0000-000046000000}"/>
    <cellStyle name="20% - Accent4 2 3 2 2 2 2" xfId="5678" xr:uid="{1C5635AA-6E65-402E-B5BE-C4F1EB5B8E34}"/>
    <cellStyle name="20% - Accent4 2 3 2 2 3" xfId="4234" xr:uid="{98C87690-8A45-4CDF-8219-3B29DCEAA8D4}"/>
    <cellStyle name="20% - Accent4 2 3 2 3" xfId="1986" xr:uid="{00000000-0005-0000-0000-000046000000}"/>
    <cellStyle name="20% - Accent4 2 3 2 3 2" xfId="4956" xr:uid="{2F6C38B0-42A4-4306-9DB0-C07889E38A8D}"/>
    <cellStyle name="20% - Accent4 2 3 2 4" xfId="3512" xr:uid="{E7477399-61D4-4D42-8649-293E89A092AC}"/>
    <cellStyle name="20% - Accent4 2 3 3" xfId="916" xr:uid="{00000000-0005-0000-0000-000046000000}"/>
    <cellStyle name="20% - Accent4 2 3 3 2" xfId="2360" xr:uid="{00000000-0005-0000-0000-000046000000}"/>
    <cellStyle name="20% - Accent4 2 3 3 2 2" xfId="5330" xr:uid="{C221AAD1-D743-4E84-91AA-8AF36C5D7559}"/>
    <cellStyle name="20% - Accent4 2 3 3 3" xfId="3886" xr:uid="{8C6F6B80-20FC-4A06-84EA-A0A5A33C582A}"/>
    <cellStyle name="20% - Accent4 2 3 4" xfId="1638" xr:uid="{00000000-0005-0000-0000-000046000000}"/>
    <cellStyle name="20% - Accent4 2 3 4 2" xfId="4608" xr:uid="{E8D201B4-562D-4075-84FC-2154891A83FE}"/>
    <cellStyle name="20% - Accent4 2 3 5" xfId="3164" xr:uid="{41E85C6F-3583-4C2D-8406-BCA29A1508A1}"/>
    <cellStyle name="20% - Accent4 2 4" xfId="310" xr:uid="{00000000-0005-0000-0000-000046000000}"/>
    <cellStyle name="20% - Accent4 2 4 2" xfId="658" xr:uid="{00000000-0005-0000-0000-000046000000}"/>
    <cellStyle name="20% - Accent4 2 4 2 2" xfId="1380" xr:uid="{00000000-0005-0000-0000-000046000000}"/>
    <cellStyle name="20% - Accent4 2 4 2 2 2" xfId="2824" xr:uid="{00000000-0005-0000-0000-000046000000}"/>
    <cellStyle name="20% - Accent4 2 4 2 2 2 2" xfId="5794" xr:uid="{231F38B2-4B73-49EC-85D3-F6EE20F5D73F}"/>
    <cellStyle name="20% - Accent4 2 4 2 2 3" xfId="4350" xr:uid="{36EBFBDB-692B-45F8-A6EA-B28A37336CAD}"/>
    <cellStyle name="20% - Accent4 2 4 2 3" xfId="2102" xr:uid="{00000000-0005-0000-0000-000046000000}"/>
    <cellStyle name="20% - Accent4 2 4 2 3 2" xfId="5072" xr:uid="{2ACCA31D-3158-4103-BA39-0B88813BE7B9}"/>
    <cellStyle name="20% - Accent4 2 4 2 4" xfId="3628" xr:uid="{62E75116-3D3D-4299-AE31-87541CC6E182}"/>
    <cellStyle name="20% - Accent4 2 4 3" xfId="1032" xr:uid="{00000000-0005-0000-0000-000046000000}"/>
    <cellStyle name="20% - Accent4 2 4 3 2" xfId="2476" xr:uid="{00000000-0005-0000-0000-000046000000}"/>
    <cellStyle name="20% - Accent4 2 4 3 2 2" xfId="5446" xr:uid="{F3CC72CF-8C06-40AC-AC73-52F069AE4FA8}"/>
    <cellStyle name="20% - Accent4 2 4 3 3" xfId="4002" xr:uid="{1B47BF1F-550A-4ABE-900F-18BB3F7C95AA}"/>
    <cellStyle name="20% - Accent4 2 4 4" xfId="1754" xr:uid="{00000000-0005-0000-0000-000046000000}"/>
    <cellStyle name="20% - Accent4 2 4 4 2" xfId="4724" xr:uid="{33A09F21-16DC-4D00-A3B9-63785B0F8BF4}"/>
    <cellStyle name="20% - Accent4 2 4 5" xfId="3280" xr:uid="{0FE7409C-ACE8-4A22-B377-AFCF7FB23519}"/>
    <cellStyle name="20% - Accent4 2 5" xfId="426" xr:uid="{00000000-0005-0000-0000-000046000000}"/>
    <cellStyle name="20% - Accent4 2 5 2" xfId="1148" xr:uid="{00000000-0005-0000-0000-000046000000}"/>
    <cellStyle name="20% - Accent4 2 5 2 2" xfId="2592" xr:uid="{00000000-0005-0000-0000-000046000000}"/>
    <cellStyle name="20% - Accent4 2 5 2 2 2" xfId="5562" xr:uid="{E44365F1-2687-4B74-92F2-5AEE9F92037D}"/>
    <cellStyle name="20% - Accent4 2 5 2 3" xfId="4118" xr:uid="{6AE58B6F-2194-4C48-85D1-0B7E6118294C}"/>
    <cellStyle name="20% - Accent4 2 5 3" xfId="1870" xr:uid="{00000000-0005-0000-0000-000046000000}"/>
    <cellStyle name="20% - Accent4 2 5 3 2" xfId="4840" xr:uid="{285D148C-1481-4425-8F64-9EFCEC5C02DD}"/>
    <cellStyle name="20% - Accent4 2 5 4" xfId="3396" xr:uid="{47EA14F2-9DF9-40D8-932C-DCBAE2C8AA33}"/>
    <cellStyle name="20% - Accent4 2 6" xfId="800" xr:uid="{00000000-0005-0000-0000-000046000000}"/>
    <cellStyle name="20% - Accent4 2 6 2" xfId="2244" xr:uid="{00000000-0005-0000-0000-000046000000}"/>
    <cellStyle name="20% - Accent4 2 6 2 2" xfId="5214" xr:uid="{568CF504-EEF4-4ABF-B7E1-B7348204DA42}"/>
    <cellStyle name="20% - Accent4 2 6 3" xfId="3770" xr:uid="{359AC46F-4729-4E7A-94C1-FDE17307B62A}"/>
    <cellStyle name="20% - Accent4 2 7" xfId="1522" xr:uid="{00000000-0005-0000-0000-000046000000}"/>
    <cellStyle name="20% - Accent4 2 7 2" xfId="4492" xr:uid="{EE3FDE4E-EB7F-4BED-9D98-CE87D202D01E}"/>
    <cellStyle name="20% - Accent4 2 8" xfId="3048" xr:uid="{6797FDB6-977B-4712-A61C-41596BA21F4F}"/>
    <cellStyle name="20% - Accent4 3" xfId="105" xr:uid="{00000000-0005-0000-0000-000064000000}"/>
    <cellStyle name="20% - Accent4 3 2" xfId="221" xr:uid="{00000000-0005-0000-0000-000064000000}"/>
    <cellStyle name="20% - Accent4 3 2 2" xfId="569" xr:uid="{00000000-0005-0000-0000-000064000000}"/>
    <cellStyle name="20% - Accent4 3 2 2 2" xfId="1291" xr:uid="{00000000-0005-0000-0000-000064000000}"/>
    <cellStyle name="20% - Accent4 3 2 2 2 2" xfId="2735" xr:uid="{00000000-0005-0000-0000-000064000000}"/>
    <cellStyle name="20% - Accent4 3 2 2 2 2 2" xfId="5705" xr:uid="{F025F703-E74E-4E7B-A365-1256977F26ED}"/>
    <cellStyle name="20% - Accent4 3 2 2 2 3" xfId="4261" xr:uid="{E86903A3-042F-4F36-A16B-E6A99DDCC8FD}"/>
    <cellStyle name="20% - Accent4 3 2 2 3" xfId="2013" xr:uid="{00000000-0005-0000-0000-000064000000}"/>
    <cellStyle name="20% - Accent4 3 2 2 3 2" xfId="4983" xr:uid="{F9015FAF-C896-46C2-922D-28395F033265}"/>
    <cellStyle name="20% - Accent4 3 2 2 4" xfId="3539" xr:uid="{5E01C0BD-902A-40C8-968E-647225EE512F}"/>
    <cellStyle name="20% - Accent4 3 2 3" xfId="943" xr:uid="{00000000-0005-0000-0000-000064000000}"/>
    <cellStyle name="20% - Accent4 3 2 3 2" xfId="2387" xr:uid="{00000000-0005-0000-0000-000064000000}"/>
    <cellStyle name="20% - Accent4 3 2 3 2 2" xfId="5357" xr:uid="{1A4B74C8-8A02-40F3-8C42-DB7EECFE3194}"/>
    <cellStyle name="20% - Accent4 3 2 3 3" xfId="3913" xr:uid="{2788863E-F434-4C23-A910-F01895D2C7CB}"/>
    <cellStyle name="20% - Accent4 3 2 4" xfId="1665" xr:uid="{00000000-0005-0000-0000-000064000000}"/>
    <cellStyle name="20% - Accent4 3 2 4 2" xfId="4635" xr:uid="{171166E2-8A04-42E1-94AA-671A4A4B86DC}"/>
    <cellStyle name="20% - Accent4 3 2 5" xfId="3191" xr:uid="{29F2AF7F-CADA-4236-A54B-38A2E54E303C}"/>
    <cellStyle name="20% - Accent4 3 3" xfId="337" xr:uid="{00000000-0005-0000-0000-000064000000}"/>
    <cellStyle name="20% - Accent4 3 3 2" xfId="685" xr:uid="{00000000-0005-0000-0000-000064000000}"/>
    <cellStyle name="20% - Accent4 3 3 2 2" xfId="1407" xr:uid="{00000000-0005-0000-0000-000064000000}"/>
    <cellStyle name="20% - Accent4 3 3 2 2 2" xfId="2851" xr:uid="{00000000-0005-0000-0000-000064000000}"/>
    <cellStyle name="20% - Accent4 3 3 2 2 2 2" xfId="5821" xr:uid="{C0F33570-930D-44F5-B2B2-305409A0CAAD}"/>
    <cellStyle name="20% - Accent4 3 3 2 2 3" xfId="4377" xr:uid="{7AC5B055-E206-4FBF-A222-1190BA06ACB4}"/>
    <cellStyle name="20% - Accent4 3 3 2 3" xfId="2129" xr:uid="{00000000-0005-0000-0000-000064000000}"/>
    <cellStyle name="20% - Accent4 3 3 2 3 2" xfId="5099" xr:uid="{9401D9AC-C07E-490A-B859-165F2E46EB56}"/>
    <cellStyle name="20% - Accent4 3 3 2 4" xfId="3655" xr:uid="{2842B44B-2120-4E25-903B-B594DBD2E982}"/>
    <cellStyle name="20% - Accent4 3 3 3" xfId="1059" xr:uid="{00000000-0005-0000-0000-000064000000}"/>
    <cellStyle name="20% - Accent4 3 3 3 2" xfId="2503" xr:uid="{00000000-0005-0000-0000-000064000000}"/>
    <cellStyle name="20% - Accent4 3 3 3 2 2" xfId="5473" xr:uid="{A976A2EB-A0C6-416A-8222-216F86D07456}"/>
    <cellStyle name="20% - Accent4 3 3 3 3" xfId="4029" xr:uid="{CF18788D-DF77-4FD9-8880-69F2AD6B5672}"/>
    <cellStyle name="20% - Accent4 3 3 4" xfId="1781" xr:uid="{00000000-0005-0000-0000-000064000000}"/>
    <cellStyle name="20% - Accent4 3 3 4 2" xfId="4751" xr:uid="{535AEE70-49BB-4F07-917C-0B1741F3CCC1}"/>
    <cellStyle name="20% - Accent4 3 3 5" xfId="3307" xr:uid="{FE02F625-2D28-4AC3-939A-16024D748749}"/>
    <cellStyle name="20% - Accent4 3 4" xfId="453" xr:uid="{00000000-0005-0000-0000-000064000000}"/>
    <cellStyle name="20% - Accent4 3 4 2" xfId="1175" xr:uid="{00000000-0005-0000-0000-000064000000}"/>
    <cellStyle name="20% - Accent4 3 4 2 2" xfId="2619" xr:uid="{00000000-0005-0000-0000-000064000000}"/>
    <cellStyle name="20% - Accent4 3 4 2 2 2" xfId="5589" xr:uid="{72B01D03-1D19-488B-99C5-6A80FB03CAEB}"/>
    <cellStyle name="20% - Accent4 3 4 2 3" xfId="4145" xr:uid="{30EB9766-587B-45E2-A948-4AA733966735}"/>
    <cellStyle name="20% - Accent4 3 4 3" xfId="1897" xr:uid="{00000000-0005-0000-0000-000064000000}"/>
    <cellStyle name="20% - Accent4 3 4 3 2" xfId="4867" xr:uid="{15F2C56C-2644-459A-B1F2-5E760E4CAD6B}"/>
    <cellStyle name="20% - Accent4 3 4 4" xfId="3423" xr:uid="{62FDDCD9-97BD-4E92-854D-7C5C8C46C1F4}"/>
    <cellStyle name="20% - Accent4 3 5" xfId="827" xr:uid="{00000000-0005-0000-0000-000064000000}"/>
    <cellStyle name="20% - Accent4 3 5 2" xfId="2271" xr:uid="{00000000-0005-0000-0000-000064000000}"/>
    <cellStyle name="20% - Accent4 3 5 2 2" xfId="5241" xr:uid="{6EE5B3F2-BBB6-4EA2-ADD8-29146B8F084B}"/>
    <cellStyle name="20% - Accent4 3 5 3" xfId="3797" xr:uid="{F0C81A6D-6FCF-408D-99E7-B19728740D8D}"/>
    <cellStyle name="20% - Accent4 3 6" xfId="1549" xr:uid="{00000000-0005-0000-0000-000064000000}"/>
    <cellStyle name="20% - Accent4 3 6 2" xfId="4519" xr:uid="{1C269F95-8169-4E8C-972C-F3EEBBA23CE3}"/>
    <cellStyle name="20% - Accent4 3 7" xfId="3075" xr:uid="{5CCBB2FD-FE7A-4D59-BAF2-FA4207C6E46F}"/>
    <cellStyle name="20% - Accent4 4" xfId="163" xr:uid="{00000000-0005-0000-0000-0000A4000000}"/>
    <cellStyle name="20% - Accent4 4 2" xfId="511" xr:uid="{00000000-0005-0000-0000-0000A4000000}"/>
    <cellStyle name="20% - Accent4 4 2 2" xfId="1233" xr:uid="{00000000-0005-0000-0000-0000A4000000}"/>
    <cellStyle name="20% - Accent4 4 2 2 2" xfId="2677" xr:uid="{00000000-0005-0000-0000-0000A4000000}"/>
    <cellStyle name="20% - Accent4 4 2 2 2 2" xfId="5647" xr:uid="{3CF708E5-C66F-497D-94D4-87AB31F8E077}"/>
    <cellStyle name="20% - Accent4 4 2 2 3" xfId="4203" xr:uid="{C376182B-09A0-4166-8105-8B385ACE9EAF}"/>
    <cellStyle name="20% - Accent4 4 2 3" xfId="1955" xr:uid="{00000000-0005-0000-0000-0000A4000000}"/>
    <cellStyle name="20% - Accent4 4 2 3 2" xfId="4925" xr:uid="{3A2EFB72-AC8D-4CC3-BFC6-100589FBD018}"/>
    <cellStyle name="20% - Accent4 4 2 4" xfId="3481" xr:uid="{348A31E5-ED1F-4505-9D73-F91358796E2A}"/>
    <cellStyle name="20% - Accent4 4 3" xfId="885" xr:uid="{00000000-0005-0000-0000-0000A4000000}"/>
    <cellStyle name="20% - Accent4 4 3 2" xfId="2329" xr:uid="{00000000-0005-0000-0000-0000A4000000}"/>
    <cellStyle name="20% - Accent4 4 3 2 2" xfId="5299" xr:uid="{596B5AC3-C88D-42DA-95D2-BA6953812CDC}"/>
    <cellStyle name="20% - Accent4 4 3 3" xfId="3855" xr:uid="{89A2916A-3DA8-4B5D-9110-ABDBD83AE095}"/>
    <cellStyle name="20% - Accent4 4 4" xfId="1607" xr:uid="{00000000-0005-0000-0000-0000A4000000}"/>
    <cellStyle name="20% - Accent4 4 4 2" xfId="4577" xr:uid="{DFF94FFE-5C74-407C-B6F9-CF2ECC13D6DB}"/>
    <cellStyle name="20% - Accent4 4 5" xfId="3133" xr:uid="{A1D44ED4-A4C2-4AA9-B9D7-D77E6E55BF9A}"/>
    <cellStyle name="20% - Accent4 5" xfId="279" xr:uid="{00000000-0005-0000-0000-000018010000}"/>
    <cellStyle name="20% - Accent4 5 2" xfId="627" xr:uid="{00000000-0005-0000-0000-000018010000}"/>
    <cellStyle name="20% - Accent4 5 2 2" xfId="1349" xr:uid="{00000000-0005-0000-0000-000018010000}"/>
    <cellStyle name="20% - Accent4 5 2 2 2" xfId="2793" xr:uid="{00000000-0005-0000-0000-000018010000}"/>
    <cellStyle name="20% - Accent4 5 2 2 2 2" xfId="5763" xr:uid="{CFBFA8B5-53BE-4749-8382-1766CE705342}"/>
    <cellStyle name="20% - Accent4 5 2 2 3" xfId="4319" xr:uid="{31C60AE9-9AF8-434E-97A1-4FCA7487758B}"/>
    <cellStyle name="20% - Accent4 5 2 3" xfId="2071" xr:uid="{00000000-0005-0000-0000-000018010000}"/>
    <cellStyle name="20% - Accent4 5 2 3 2" xfId="5041" xr:uid="{F4C8BDA8-7EAD-4B64-B8B9-9F68AF3A687A}"/>
    <cellStyle name="20% - Accent4 5 2 4" xfId="3597" xr:uid="{F34815E8-4BAC-4816-9DB8-C4B1F7380AC7}"/>
    <cellStyle name="20% - Accent4 5 3" xfId="1001" xr:uid="{00000000-0005-0000-0000-000018010000}"/>
    <cellStyle name="20% - Accent4 5 3 2" xfId="2445" xr:uid="{00000000-0005-0000-0000-000018010000}"/>
    <cellStyle name="20% - Accent4 5 3 2 2" xfId="5415" xr:uid="{E97D0C61-31E8-4CBD-A8D4-D97922DFDF1F}"/>
    <cellStyle name="20% - Accent4 5 3 3" xfId="3971" xr:uid="{2C5D5995-84FF-444C-BBF5-967134322474}"/>
    <cellStyle name="20% - Accent4 5 4" xfId="1723" xr:uid="{00000000-0005-0000-0000-000018010000}"/>
    <cellStyle name="20% - Accent4 5 4 2" xfId="4693" xr:uid="{D3B73BA7-6108-4C07-A11C-0AEED95746B1}"/>
    <cellStyle name="20% - Accent4 5 5" xfId="3249" xr:uid="{F2887D7E-8E2D-4B64-A536-3EE3F7D145C2}"/>
    <cellStyle name="20% - Accent4 6" xfId="395" xr:uid="{00000000-0005-0000-0000-0000A6010000}"/>
    <cellStyle name="20% - Accent4 6 2" xfId="1117" xr:uid="{00000000-0005-0000-0000-0000A6010000}"/>
    <cellStyle name="20% - Accent4 6 2 2" xfId="2561" xr:uid="{00000000-0005-0000-0000-0000A6010000}"/>
    <cellStyle name="20% - Accent4 6 2 2 2" xfId="5531" xr:uid="{E6D6C883-C04C-417F-BF64-A939F2C2DFE7}"/>
    <cellStyle name="20% - Accent4 6 2 3" xfId="4087" xr:uid="{87CFA829-995F-4210-88E8-05584DEBBAED}"/>
    <cellStyle name="20% - Accent4 6 3" xfId="1839" xr:uid="{00000000-0005-0000-0000-0000A6010000}"/>
    <cellStyle name="20% - Accent4 6 3 2" xfId="4809" xr:uid="{7C9DB8B9-B691-4A19-AD46-0929A3A9880E}"/>
    <cellStyle name="20% - Accent4 6 4" xfId="3365" xr:uid="{C6C4B649-3669-4C4B-955C-F3A837DADE57}"/>
    <cellStyle name="20% - Accent4 7" xfId="745" xr:uid="{00000000-0005-0000-0000-0000DF020000}"/>
    <cellStyle name="20% - Accent4 7 2" xfId="1467" xr:uid="{00000000-0005-0000-0000-0000DF020000}"/>
    <cellStyle name="20% - Accent4 7 2 2" xfId="2911" xr:uid="{00000000-0005-0000-0000-0000DF020000}"/>
    <cellStyle name="20% - Accent4 7 2 2 2" xfId="5881" xr:uid="{95C2C2FB-3615-49AB-BEE3-A9AF80B35F6E}"/>
    <cellStyle name="20% - Accent4 7 2 3" xfId="4437" xr:uid="{A5E00C10-1BB2-49FE-9A87-D53DC59CDDC5}"/>
    <cellStyle name="20% - Accent4 7 3" xfId="2189" xr:uid="{00000000-0005-0000-0000-0000DF020000}"/>
    <cellStyle name="20% - Accent4 7 3 2" xfId="5159" xr:uid="{621A68D2-8F20-486F-941C-53DE13E9E867}"/>
    <cellStyle name="20% - Accent4 7 4" xfId="3715" xr:uid="{C2979259-FFF8-4807-9959-30BB16E32D28}"/>
    <cellStyle name="20% - Accent4 8" xfId="769" xr:uid="{00000000-0005-0000-0000-000043030000}"/>
    <cellStyle name="20% - Accent4 8 2" xfId="2213" xr:uid="{00000000-0005-0000-0000-000043030000}"/>
    <cellStyle name="20% - Accent4 8 2 2" xfId="5183" xr:uid="{C8381B50-105F-4095-A194-2482F1A5ADE6}"/>
    <cellStyle name="20% - Accent4 8 3" xfId="3739" xr:uid="{55BDFA02-5266-426A-B305-C1E081217E05}"/>
    <cellStyle name="20% - Accent4 9" xfId="1491" xr:uid="{00000000-0005-0000-0000-00005E060000}"/>
    <cellStyle name="20% - Accent4 9 2" xfId="4461" xr:uid="{F4FC9DB3-BA1C-44C6-9B99-687525630E10}"/>
    <cellStyle name="20% - Accent5" xfId="49" builtinId="46" customBuiltin="1"/>
    <cellStyle name="20% - Accent5 10" xfId="2938" xr:uid="{00000000-0005-0000-0000-0000720B0000}"/>
    <cellStyle name="20% - Accent5 10 2" xfId="5908" xr:uid="{ABC6C6EF-1D9D-4427-94E7-86031185CDB2}"/>
    <cellStyle name="20% - Accent5 11" xfId="2971" xr:uid="{E9A6698E-B646-4F4F-B9FD-D3693FDA8852}"/>
    <cellStyle name="20% - Accent5 11 2" xfId="5941" xr:uid="{0D11FEA7-6C1C-4B44-8B46-D798086976B8}"/>
    <cellStyle name="20% - Accent5 12" xfId="2992" xr:uid="{55751ADA-1025-4643-9B3A-2C58548E5B27}"/>
    <cellStyle name="20% - Accent5 12 2" xfId="5962" xr:uid="{1AA43D15-8202-46A4-A828-BC47DDEE1133}"/>
    <cellStyle name="20% - Accent5 13" xfId="3019" xr:uid="{65A588D8-0320-4222-AF1C-ABF5D2BEFDF8}"/>
    <cellStyle name="20% - Accent5 2" xfId="81" xr:uid="{00000000-0005-0000-0000-000047000000}"/>
    <cellStyle name="20% - Accent5 2 2" xfId="139" xr:uid="{00000000-0005-0000-0000-000047000000}"/>
    <cellStyle name="20% - Accent5 2 2 2" xfId="255" xr:uid="{00000000-0005-0000-0000-000047000000}"/>
    <cellStyle name="20% - Accent5 2 2 2 2" xfId="603" xr:uid="{00000000-0005-0000-0000-000047000000}"/>
    <cellStyle name="20% - Accent5 2 2 2 2 2" xfId="1325" xr:uid="{00000000-0005-0000-0000-000047000000}"/>
    <cellStyle name="20% - Accent5 2 2 2 2 2 2" xfId="2769" xr:uid="{00000000-0005-0000-0000-000047000000}"/>
    <cellStyle name="20% - Accent5 2 2 2 2 2 2 2" xfId="5739" xr:uid="{91E0811F-7A97-485A-93E6-3CD90B23E6E1}"/>
    <cellStyle name="20% - Accent5 2 2 2 2 2 3" xfId="4295" xr:uid="{5B6C4FB8-B777-4232-BCD5-205AF881CE92}"/>
    <cellStyle name="20% - Accent5 2 2 2 2 3" xfId="2047" xr:uid="{00000000-0005-0000-0000-000047000000}"/>
    <cellStyle name="20% - Accent5 2 2 2 2 3 2" xfId="5017" xr:uid="{6D2ECB86-3FEA-4A9F-AEDB-606D915A15D0}"/>
    <cellStyle name="20% - Accent5 2 2 2 2 4" xfId="3573" xr:uid="{9705561E-35E7-495A-8561-6A23722BDAA4}"/>
    <cellStyle name="20% - Accent5 2 2 2 3" xfId="977" xr:uid="{00000000-0005-0000-0000-000047000000}"/>
    <cellStyle name="20% - Accent5 2 2 2 3 2" xfId="2421" xr:uid="{00000000-0005-0000-0000-000047000000}"/>
    <cellStyle name="20% - Accent5 2 2 2 3 2 2" xfId="5391" xr:uid="{7AD8741C-88FB-46CA-8943-99E88A01370A}"/>
    <cellStyle name="20% - Accent5 2 2 2 3 3" xfId="3947" xr:uid="{7E877B1C-A259-4174-8327-E5FCA2C112A5}"/>
    <cellStyle name="20% - Accent5 2 2 2 4" xfId="1699" xr:uid="{00000000-0005-0000-0000-000047000000}"/>
    <cellStyle name="20% - Accent5 2 2 2 4 2" xfId="4669" xr:uid="{C435FDA8-8F44-4C5B-A54C-9848555504B3}"/>
    <cellStyle name="20% - Accent5 2 2 2 5" xfId="3225" xr:uid="{0D030058-34F0-4E80-89EC-BA2B990A479E}"/>
    <cellStyle name="20% - Accent5 2 2 3" xfId="371" xr:uid="{00000000-0005-0000-0000-000047000000}"/>
    <cellStyle name="20% - Accent5 2 2 3 2" xfId="719" xr:uid="{00000000-0005-0000-0000-000047000000}"/>
    <cellStyle name="20% - Accent5 2 2 3 2 2" xfId="1441" xr:uid="{00000000-0005-0000-0000-000047000000}"/>
    <cellStyle name="20% - Accent5 2 2 3 2 2 2" xfId="2885" xr:uid="{00000000-0005-0000-0000-000047000000}"/>
    <cellStyle name="20% - Accent5 2 2 3 2 2 2 2" xfId="5855" xr:uid="{A49E8366-29E6-4FBC-AC95-3C3E4A4813D1}"/>
    <cellStyle name="20% - Accent5 2 2 3 2 2 3" xfId="4411" xr:uid="{792A9C2A-15D3-407F-85A2-988B0600CBE8}"/>
    <cellStyle name="20% - Accent5 2 2 3 2 3" xfId="2163" xr:uid="{00000000-0005-0000-0000-000047000000}"/>
    <cellStyle name="20% - Accent5 2 2 3 2 3 2" xfId="5133" xr:uid="{44ECD15A-D41A-4D55-99A4-F19C1BCA875E}"/>
    <cellStyle name="20% - Accent5 2 2 3 2 4" xfId="3689" xr:uid="{611110FF-7A03-4DA9-8D8F-79B41B539C3A}"/>
    <cellStyle name="20% - Accent5 2 2 3 3" xfId="1093" xr:uid="{00000000-0005-0000-0000-000047000000}"/>
    <cellStyle name="20% - Accent5 2 2 3 3 2" xfId="2537" xr:uid="{00000000-0005-0000-0000-000047000000}"/>
    <cellStyle name="20% - Accent5 2 2 3 3 2 2" xfId="5507" xr:uid="{3B3EF28A-6EF5-440D-A231-936A21593870}"/>
    <cellStyle name="20% - Accent5 2 2 3 3 3" xfId="4063" xr:uid="{69D3DE63-91DF-40A8-A7B3-E6E40A996E08}"/>
    <cellStyle name="20% - Accent5 2 2 3 4" xfId="1815" xr:uid="{00000000-0005-0000-0000-000047000000}"/>
    <cellStyle name="20% - Accent5 2 2 3 4 2" xfId="4785" xr:uid="{FD299F87-1A83-472A-9EDB-52C6E94536A7}"/>
    <cellStyle name="20% - Accent5 2 2 3 5" xfId="3341" xr:uid="{CAE19C6F-3820-4D2D-B310-D9DB0DC7AD9F}"/>
    <cellStyle name="20% - Accent5 2 2 4" xfId="487" xr:uid="{00000000-0005-0000-0000-000047000000}"/>
    <cellStyle name="20% - Accent5 2 2 4 2" xfId="1209" xr:uid="{00000000-0005-0000-0000-000047000000}"/>
    <cellStyle name="20% - Accent5 2 2 4 2 2" xfId="2653" xr:uid="{00000000-0005-0000-0000-000047000000}"/>
    <cellStyle name="20% - Accent5 2 2 4 2 2 2" xfId="5623" xr:uid="{CE87191D-4104-4773-BC7B-B680418E7C7A}"/>
    <cellStyle name="20% - Accent5 2 2 4 2 3" xfId="4179" xr:uid="{0B6F96C6-F62F-49CA-8277-095A20A0A8D5}"/>
    <cellStyle name="20% - Accent5 2 2 4 3" xfId="1931" xr:uid="{00000000-0005-0000-0000-000047000000}"/>
    <cellStyle name="20% - Accent5 2 2 4 3 2" xfId="4901" xr:uid="{3721F2D2-323B-4F62-BA3F-D42A90AE3837}"/>
    <cellStyle name="20% - Accent5 2 2 4 4" xfId="3457" xr:uid="{B529A7CC-9A5A-471A-8D78-7C4119B23460}"/>
    <cellStyle name="20% - Accent5 2 2 5" xfId="861" xr:uid="{00000000-0005-0000-0000-000047000000}"/>
    <cellStyle name="20% - Accent5 2 2 5 2" xfId="2305" xr:uid="{00000000-0005-0000-0000-000047000000}"/>
    <cellStyle name="20% - Accent5 2 2 5 2 2" xfId="5275" xr:uid="{6E3030FE-6961-4F71-B975-3F5B9A460210}"/>
    <cellStyle name="20% - Accent5 2 2 5 3" xfId="3831" xr:uid="{804B0079-2B9A-4872-BE41-235F585FA256}"/>
    <cellStyle name="20% - Accent5 2 2 6" xfId="1583" xr:uid="{00000000-0005-0000-0000-000047000000}"/>
    <cellStyle name="20% - Accent5 2 2 6 2" xfId="4553" xr:uid="{8815972D-0380-4FCF-928A-5439913F602B}"/>
    <cellStyle name="20% - Accent5 2 2 7" xfId="3109" xr:uid="{2E156065-7E50-4030-A4B6-46B30420475C}"/>
    <cellStyle name="20% - Accent5 2 3" xfId="197" xr:uid="{00000000-0005-0000-0000-000047000000}"/>
    <cellStyle name="20% - Accent5 2 3 2" xfId="545" xr:uid="{00000000-0005-0000-0000-000047000000}"/>
    <cellStyle name="20% - Accent5 2 3 2 2" xfId="1267" xr:uid="{00000000-0005-0000-0000-000047000000}"/>
    <cellStyle name="20% - Accent5 2 3 2 2 2" xfId="2711" xr:uid="{00000000-0005-0000-0000-000047000000}"/>
    <cellStyle name="20% - Accent5 2 3 2 2 2 2" xfId="5681" xr:uid="{B5E6B359-D86B-43D4-BC99-F5A0A0BE60A8}"/>
    <cellStyle name="20% - Accent5 2 3 2 2 3" xfId="4237" xr:uid="{4A718A69-0559-4B53-B332-7D9C809BD457}"/>
    <cellStyle name="20% - Accent5 2 3 2 3" xfId="1989" xr:uid="{00000000-0005-0000-0000-000047000000}"/>
    <cellStyle name="20% - Accent5 2 3 2 3 2" xfId="4959" xr:uid="{95DF7D5C-A0D3-42FD-9042-BE6F2940B65A}"/>
    <cellStyle name="20% - Accent5 2 3 2 4" xfId="3515" xr:uid="{2743C90C-9C27-41FB-926F-A9477A560C18}"/>
    <cellStyle name="20% - Accent5 2 3 3" xfId="919" xr:uid="{00000000-0005-0000-0000-000047000000}"/>
    <cellStyle name="20% - Accent5 2 3 3 2" xfId="2363" xr:uid="{00000000-0005-0000-0000-000047000000}"/>
    <cellStyle name="20% - Accent5 2 3 3 2 2" xfId="5333" xr:uid="{D4FF19B8-E5C2-4D7A-9132-0EF75EBD3E1F}"/>
    <cellStyle name="20% - Accent5 2 3 3 3" xfId="3889" xr:uid="{FCAB50B1-309C-443E-BCC9-0BF2F61293AE}"/>
    <cellStyle name="20% - Accent5 2 3 4" xfId="1641" xr:uid="{00000000-0005-0000-0000-000047000000}"/>
    <cellStyle name="20% - Accent5 2 3 4 2" xfId="4611" xr:uid="{D29FE714-958C-4C8A-8731-452F12BA74D5}"/>
    <cellStyle name="20% - Accent5 2 3 5" xfId="3167" xr:uid="{23AD3327-20AA-47A5-9CF9-7262F9C87C60}"/>
    <cellStyle name="20% - Accent5 2 4" xfId="313" xr:uid="{00000000-0005-0000-0000-000047000000}"/>
    <cellStyle name="20% - Accent5 2 4 2" xfId="661" xr:uid="{00000000-0005-0000-0000-000047000000}"/>
    <cellStyle name="20% - Accent5 2 4 2 2" xfId="1383" xr:uid="{00000000-0005-0000-0000-000047000000}"/>
    <cellStyle name="20% - Accent5 2 4 2 2 2" xfId="2827" xr:uid="{00000000-0005-0000-0000-000047000000}"/>
    <cellStyle name="20% - Accent5 2 4 2 2 2 2" xfId="5797" xr:uid="{A51C1156-7459-4A35-936F-0E194C849C80}"/>
    <cellStyle name="20% - Accent5 2 4 2 2 3" xfId="4353" xr:uid="{E0B5229E-B5D9-44DF-B5F8-08A7816A4E05}"/>
    <cellStyle name="20% - Accent5 2 4 2 3" xfId="2105" xr:uid="{00000000-0005-0000-0000-000047000000}"/>
    <cellStyle name="20% - Accent5 2 4 2 3 2" xfId="5075" xr:uid="{0F9CCB96-6467-4E84-BEC4-FDB8CF729CC6}"/>
    <cellStyle name="20% - Accent5 2 4 2 4" xfId="3631" xr:uid="{B0008C81-943E-4C27-9A61-28DB9F0F3F1C}"/>
    <cellStyle name="20% - Accent5 2 4 3" xfId="1035" xr:uid="{00000000-0005-0000-0000-000047000000}"/>
    <cellStyle name="20% - Accent5 2 4 3 2" xfId="2479" xr:uid="{00000000-0005-0000-0000-000047000000}"/>
    <cellStyle name="20% - Accent5 2 4 3 2 2" xfId="5449" xr:uid="{CA442CC5-2DB8-4247-9F36-780C77FC69EF}"/>
    <cellStyle name="20% - Accent5 2 4 3 3" xfId="4005" xr:uid="{669D20B4-5439-4065-8EB0-B81133DCC9A1}"/>
    <cellStyle name="20% - Accent5 2 4 4" xfId="1757" xr:uid="{00000000-0005-0000-0000-000047000000}"/>
    <cellStyle name="20% - Accent5 2 4 4 2" xfId="4727" xr:uid="{1836DF03-E471-4120-9088-FDA7250AD130}"/>
    <cellStyle name="20% - Accent5 2 4 5" xfId="3283" xr:uid="{77056D03-4BCF-4847-855E-4D52F659DB78}"/>
    <cellStyle name="20% - Accent5 2 5" xfId="429" xr:uid="{00000000-0005-0000-0000-000047000000}"/>
    <cellStyle name="20% - Accent5 2 5 2" xfId="1151" xr:uid="{00000000-0005-0000-0000-000047000000}"/>
    <cellStyle name="20% - Accent5 2 5 2 2" xfId="2595" xr:uid="{00000000-0005-0000-0000-000047000000}"/>
    <cellStyle name="20% - Accent5 2 5 2 2 2" xfId="5565" xr:uid="{4B81CB24-506E-4DC6-953F-9BDC6AA442FC}"/>
    <cellStyle name="20% - Accent5 2 5 2 3" xfId="4121" xr:uid="{D013F06B-4EB1-435C-98FE-F7FAF3C975F3}"/>
    <cellStyle name="20% - Accent5 2 5 3" xfId="1873" xr:uid="{00000000-0005-0000-0000-000047000000}"/>
    <cellStyle name="20% - Accent5 2 5 3 2" xfId="4843" xr:uid="{22228946-DA66-4410-BED7-9931A1A92E0A}"/>
    <cellStyle name="20% - Accent5 2 5 4" xfId="3399" xr:uid="{29EC24BB-CFE3-4F35-9C69-561CC3E262ED}"/>
    <cellStyle name="20% - Accent5 2 6" xfId="803" xr:uid="{00000000-0005-0000-0000-000047000000}"/>
    <cellStyle name="20% - Accent5 2 6 2" xfId="2247" xr:uid="{00000000-0005-0000-0000-000047000000}"/>
    <cellStyle name="20% - Accent5 2 6 2 2" xfId="5217" xr:uid="{ABE099BB-4DC1-4580-AC01-F4FF680106F9}"/>
    <cellStyle name="20% - Accent5 2 6 3" xfId="3773" xr:uid="{94CCB25F-BD6C-4FFD-A5D1-EBA6844A76EF}"/>
    <cellStyle name="20% - Accent5 2 7" xfId="1525" xr:uid="{00000000-0005-0000-0000-000047000000}"/>
    <cellStyle name="20% - Accent5 2 7 2" xfId="4495" xr:uid="{04E50BB4-8111-4315-A3F9-519593E869E4}"/>
    <cellStyle name="20% - Accent5 2 8" xfId="3051" xr:uid="{8E5321E7-FA72-4D8E-B394-9456B070D8F1}"/>
    <cellStyle name="20% - Accent5 3" xfId="108" xr:uid="{00000000-0005-0000-0000-000066000000}"/>
    <cellStyle name="20% - Accent5 3 2" xfId="224" xr:uid="{00000000-0005-0000-0000-000066000000}"/>
    <cellStyle name="20% - Accent5 3 2 2" xfId="572" xr:uid="{00000000-0005-0000-0000-000066000000}"/>
    <cellStyle name="20% - Accent5 3 2 2 2" xfId="1294" xr:uid="{00000000-0005-0000-0000-000066000000}"/>
    <cellStyle name="20% - Accent5 3 2 2 2 2" xfId="2738" xr:uid="{00000000-0005-0000-0000-000066000000}"/>
    <cellStyle name="20% - Accent5 3 2 2 2 2 2" xfId="5708" xr:uid="{D7E7D4CE-7CF8-4679-87DF-28643E39003D}"/>
    <cellStyle name="20% - Accent5 3 2 2 2 3" xfId="4264" xr:uid="{8A148BD3-4645-4A5C-9B52-89980902A1ED}"/>
    <cellStyle name="20% - Accent5 3 2 2 3" xfId="2016" xr:uid="{00000000-0005-0000-0000-000066000000}"/>
    <cellStyle name="20% - Accent5 3 2 2 3 2" xfId="4986" xr:uid="{277714D2-2EB0-430E-854E-04A3004795CE}"/>
    <cellStyle name="20% - Accent5 3 2 2 4" xfId="3542" xr:uid="{2F7C42CB-986A-4BCB-A5F2-7CCC1574BD9D}"/>
    <cellStyle name="20% - Accent5 3 2 3" xfId="946" xr:uid="{00000000-0005-0000-0000-000066000000}"/>
    <cellStyle name="20% - Accent5 3 2 3 2" xfId="2390" xr:uid="{00000000-0005-0000-0000-000066000000}"/>
    <cellStyle name="20% - Accent5 3 2 3 2 2" xfId="5360" xr:uid="{C78DB73A-26F7-452A-9FE5-5F2F1989F813}"/>
    <cellStyle name="20% - Accent5 3 2 3 3" xfId="3916" xr:uid="{882FC261-C52C-4A31-9173-929B5FBA7848}"/>
    <cellStyle name="20% - Accent5 3 2 4" xfId="1668" xr:uid="{00000000-0005-0000-0000-000066000000}"/>
    <cellStyle name="20% - Accent5 3 2 4 2" xfId="4638" xr:uid="{0978BA7D-04E4-45C3-BD7C-DF7EDC89B536}"/>
    <cellStyle name="20% - Accent5 3 2 5" xfId="3194" xr:uid="{CA845BC1-62E8-42CD-BA92-DD2979C0E332}"/>
    <cellStyle name="20% - Accent5 3 3" xfId="340" xr:uid="{00000000-0005-0000-0000-000066000000}"/>
    <cellStyle name="20% - Accent5 3 3 2" xfId="688" xr:uid="{00000000-0005-0000-0000-000066000000}"/>
    <cellStyle name="20% - Accent5 3 3 2 2" xfId="1410" xr:uid="{00000000-0005-0000-0000-000066000000}"/>
    <cellStyle name="20% - Accent5 3 3 2 2 2" xfId="2854" xr:uid="{00000000-0005-0000-0000-000066000000}"/>
    <cellStyle name="20% - Accent5 3 3 2 2 2 2" xfId="5824" xr:uid="{0885881D-36DD-4441-9517-74D62AAF058A}"/>
    <cellStyle name="20% - Accent5 3 3 2 2 3" xfId="4380" xr:uid="{3D7747E8-D2DB-4F67-B603-8B8C516763C6}"/>
    <cellStyle name="20% - Accent5 3 3 2 3" xfId="2132" xr:uid="{00000000-0005-0000-0000-000066000000}"/>
    <cellStyle name="20% - Accent5 3 3 2 3 2" xfId="5102" xr:uid="{1145949E-727B-4FB0-89E5-CB182CE4D8DD}"/>
    <cellStyle name="20% - Accent5 3 3 2 4" xfId="3658" xr:uid="{9CF19CFF-339E-443F-8663-362E3431B038}"/>
    <cellStyle name="20% - Accent5 3 3 3" xfId="1062" xr:uid="{00000000-0005-0000-0000-000066000000}"/>
    <cellStyle name="20% - Accent5 3 3 3 2" xfId="2506" xr:uid="{00000000-0005-0000-0000-000066000000}"/>
    <cellStyle name="20% - Accent5 3 3 3 2 2" xfId="5476" xr:uid="{20B63FB7-B9D1-425A-B76B-A4CDDBB879E8}"/>
    <cellStyle name="20% - Accent5 3 3 3 3" xfId="4032" xr:uid="{AE524D21-8B6E-4E45-942D-60C16596248B}"/>
    <cellStyle name="20% - Accent5 3 3 4" xfId="1784" xr:uid="{00000000-0005-0000-0000-000066000000}"/>
    <cellStyle name="20% - Accent5 3 3 4 2" xfId="4754" xr:uid="{CFB628C9-69A1-4495-8F16-AC60F2B453E1}"/>
    <cellStyle name="20% - Accent5 3 3 5" xfId="3310" xr:uid="{A7570176-68B9-4B3A-AC8D-7D58BABD7588}"/>
    <cellStyle name="20% - Accent5 3 4" xfId="456" xr:uid="{00000000-0005-0000-0000-000066000000}"/>
    <cellStyle name="20% - Accent5 3 4 2" xfId="1178" xr:uid="{00000000-0005-0000-0000-000066000000}"/>
    <cellStyle name="20% - Accent5 3 4 2 2" xfId="2622" xr:uid="{00000000-0005-0000-0000-000066000000}"/>
    <cellStyle name="20% - Accent5 3 4 2 2 2" xfId="5592" xr:uid="{E984A0FD-EE0C-49AE-86C1-57A67BBAC6EB}"/>
    <cellStyle name="20% - Accent5 3 4 2 3" xfId="4148" xr:uid="{A69023CA-55F7-4631-B6AC-60F84F2F30E1}"/>
    <cellStyle name="20% - Accent5 3 4 3" xfId="1900" xr:uid="{00000000-0005-0000-0000-000066000000}"/>
    <cellStyle name="20% - Accent5 3 4 3 2" xfId="4870" xr:uid="{E6781A51-5BF1-4472-8913-70F2EB97234B}"/>
    <cellStyle name="20% - Accent5 3 4 4" xfId="3426" xr:uid="{D1B8F49A-8DE6-4620-A2D4-FD0B1598D4FA}"/>
    <cellStyle name="20% - Accent5 3 5" xfId="830" xr:uid="{00000000-0005-0000-0000-000066000000}"/>
    <cellStyle name="20% - Accent5 3 5 2" xfId="2274" xr:uid="{00000000-0005-0000-0000-000066000000}"/>
    <cellStyle name="20% - Accent5 3 5 2 2" xfId="5244" xr:uid="{5AEC3E60-C9DF-4A01-AD78-C9BADF419FC7}"/>
    <cellStyle name="20% - Accent5 3 5 3" xfId="3800" xr:uid="{A1687342-CD14-42B9-82C1-857AB75B408F}"/>
    <cellStyle name="20% - Accent5 3 6" xfId="1552" xr:uid="{00000000-0005-0000-0000-000066000000}"/>
    <cellStyle name="20% - Accent5 3 6 2" xfId="4522" xr:uid="{CE94D9DB-A266-400C-AF16-3786AB4D4EDC}"/>
    <cellStyle name="20% - Accent5 3 7" xfId="3078" xr:uid="{6C53DE76-B9D8-4C7F-B246-229257A7B879}"/>
    <cellStyle name="20% - Accent5 4" xfId="166" xr:uid="{00000000-0005-0000-0000-0000A8000000}"/>
    <cellStyle name="20% - Accent5 4 2" xfId="514" xr:uid="{00000000-0005-0000-0000-0000A8000000}"/>
    <cellStyle name="20% - Accent5 4 2 2" xfId="1236" xr:uid="{00000000-0005-0000-0000-0000A8000000}"/>
    <cellStyle name="20% - Accent5 4 2 2 2" xfId="2680" xr:uid="{00000000-0005-0000-0000-0000A8000000}"/>
    <cellStyle name="20% - Accent5 4 2 2 2 2" xfId="5650" xr:uid="{D6B1773E-BB28-4730-BF05-CE1B8AE56024}"/>
    <cellStyle name="20% - Accent5 4 2 2 3" xfId="4206" xr:uid="{8F9FF02E-FB35-4DEA-ABF6-2AD91B054E0C}"/>
    <cellStyle name="20% - Accent5 4 2 3" xfId="1958" xr:uid="{00000000-0005-0000-0000-0000A8000000}"/>
    <cellStyle name="20% - Accent5 4 2 3 2" xfId="4928" xr:uid="{CEA4ED93-1DE1-43BC-90FA-A8D0D1F9F26D}"/>
    <cellStyle name="20% - Accent5 4 2 4" xfId="3484" xr:uid="{E4829489-7F75-4270-BE03-1E590AA24F9E}"/>
    <cellStyle name="20% - Accent5 4 3" xfId="888" xr:uid="{00000000-0005-0000-0000-0000A8000000}"/>
    <cellStyle name="20% - Accent5 4 3 2" xfId="2332" xr:uid="{00000000-0005-0000-0000-0000A8000000}"/>
    <cellStyle name="20% - Accent5 4 3 2 2" xfId="5302" xr:uid="{4D4C6837-5755-4535-8839-0F86F8AC07AC}"/>
    <cellStyle name="20% - Accent5 4 3 3" xfId="3858" xr:uid="{E98C5E0B-8F9E-448C-AF11-9085AD3AC9DF}"/>
    <cellStyle name="20% - Accent5 4 4" xfId="1610" xr:uid="{00000000-0005-0000-0000-0000A8000000}"/>
    <cellStyle name="20% - Accent5 4 4 2" xfId="4580" xr:uid="{EF92E409-0406-410E-A40F-0214BB1A4960}"/>
    <cellStyle name="20% - Accent5 4 5" xfId="3136" xr:uid="{1B008F3A-36BC-4D7B-AC04-B92E8A4F6626}"/>
    <cellStyle name="20% - Accent5 5" xfId="282" xr:uid="{00000000-0005-0000-0000-00001C010000}"/>
    <cellStyle name="20% - Accent5 5 2" xfId="630" xr:uid="{00000000-0005-0000-0000-00001C010000}"/>
    <cellStyle name="20% - Accent5 5 2 2" xfId="1352" xr:uid="{00000000-0005-0000-0000-00001C010000}"/>
    <cellStyle name="20% - Accent5 5 2 2 2" xfId="2796" xr:uid="{00000000-0005-0000-0000-00001C010000}"/>
    <cellStyle name="20% - Accent5 5 2 2 2 2" xfId="5766" xr:uid="{1B6EF088-F5B9-4E70-B32E-C028719B5587}"/>
    <cellStyle name="20% - Accent5 5 2 2 3" xfId="4322" xr:uid="{8859DDE7-7AA7-4852-B988-4173051DD78C}"/>
    <cellStyle name="20% - Accent5 5 2 3" xfId="2074" xr:uid="{00000000-0005-0000-0000-00001C010000}"/>
    <cellStyle name="20% - Accent5 5 2 3 2" xfId="5044" xr:uid="{4E32CA39-AF51-4482-A7C9-92F5508D6D42}"/>
    <cellStyle name="20% - Accent5 5 2 4" xfId="3600" xr:uid="{93080FA2-EF21-4652-A63E-26DC5FCD4516}"/>
    <cellStyle name="20% - Accent5 5 3" xfId="1004" xr:uid="{00000000-0005-0000-0000-00001C010000}"/>
    <cellStyle name="20% - Accent5 5 3 2" xfId="2448" xr:uid="{00000000-0005-0000-0000-00001C010000}"/>
    <cellStyle name="20% - Accent5 5 3 2 2" xfId="5418" xr:uid="{1777AB53-7909-490F-A039-1E90E3EA3A3A}"/>
    <cellStyle name="20% - Accent5 5 3 3" xfId="3974" xr:uid="{54263493-2488-4F95-92B4-A6756DDC807E}"/>
    <cellStyle name="20% - Accent5 5 4" xfId="1726" xr:uid="{00000000-0005-0000-0000-00001C010000}"/>
    <cellStyle name="20% - Accent5 5 4 2" xfId="4696" xr:uid="{3A8D63C4-203F-47EA-A35D-8040545713E5}"/>
    <cellStyle name="20% - Accent5 5 5" xfId="3252" xr:uid="{35E3A7A7-F35F-4590-970E-51B329ACEFD6}"/>
    <cellStyle name="20% - Accent5 6" xfId="398" xr:uid="{00000000-0005-0000-0000-0000B2010000}"/>
    <cellStyle name="20% - Accent5 6 2" xfId="1120" xr:uid="{00000000-0005-0000-0000-0000B2010000}"/>
    <cellStyle name="20% - Accent5 6 2 2" xfId="2564" xr:uid="{00000000-0005-0000-0000-0000B2010000}"/>
    <cellStyle name="20% - Accent5 6 2 2 2" xfId="5534" xr:uid="{6E6178F8-E1C7-406A-9F18-B6D5F2B273A3}"/>
    <cellStyle name="20% - Accent5 6 2 3" xfId="4090" xr:uid="{6D7583D1-1415-4954-BBDC-B88377CC0A91}"/>
    <cellStyle name="20% - Accent5 6 3" xfId="1842" xr:uid="{00000000-0005-0000-0000-0000B2010000}"/>
    <cellStyle name="20% - Accent5 6 3 2" xfId="4812" xr:uid="{21304254-5CD7-4991-8964-D055401C2C9F}"/>
    <cellStyle name="20% - Accent5 6 4" xfId="3368" xr:uid="{D2DEEC5D-5E26-4F59-9F0D-3B94897B0117}"/>
    <cellStyle name="20% - Accent5 7" xfId="748" xr:uid="{00000000-0005-0000-0000-0000E0020000}"/>
    <cellStyle name="20% - Accent5 7 2" xfId="1470" xr:uid="{00000000-0005-0000-0000-0000E0020000}"/>
    <cellStyle name="20% - Accent5 7 2 2" xfId="2914" xr:uid="{00000000-0005-0000-0000-0000E0020000}"/>
    <cellStyle name="20% - Accent5 7 2 2 2" xfId="5884" xr:uid="{8D9C313E-C7D5-4D49-A614-0DB6ACB455FD}"/>
    <cellStyle name="20% - Accent5 7 2 3" xfId="4440" xr:uid="{66695DF6-24D3-4737-84BB-5475E9E4137E}"/>
    <cellStyle name="20% - Accent5 7 3" xfId="2192" xr:uid="{00000000-0005-0000-0000-0000E0020000}"/>
    <cellStyle name="20% - Accent5 7 3 2" xfId="5162" xr:uid="{B1B41329-DB8A-47A8-B890-718749B20E06}"/>
    <cellStyle name="20% - Accent5 7 4" xfId="3718" xr:uid="{32F06C0B-B67E-433C-92C5-E304C5C3469D}"/>
    <cellStyle name="20% - Accent5 8" xfId="772" xr:uid="{00000000-0005-0000-0000-00005C030000}"/>
    <cellStyle name="20% - Accent5 8 2" xfId="2216" xr:uid="{00000000-0005-0000-0000-00005C030000}"/>
    <cellStyle name="20% - Accent5 8 2 2" xfId="5186" xr:uid="{49A9A492-1BCD-499C-840F-0BDC3ABB17E0}"/>
    <cellStyle name="20% - Accent5 8 3" xfId="3742" xr:uid="{5298881E-65B0-4AC3-B6ED-03F7E3B6DF06}"/>
    <cellStyle name="20% - Accent5 9" xfId="1494" xr:uid="{00000000-0005-0000-0000-000090060000}"/>
    <cellStyle name="20% - Accent5 9 2" xfId="4464" xr:uid="{E528045E-4E09-47DA-A8B3-F6DD731F7909}"/>
    <cellStyle name="20% - Accent6" xfId="53" builtinId="50" customBuiltin="1"/>
    <cellStyle name="20% - Accent6 10" xfId="2941" xr:uid="{00000000-0005-0000-0000-0000730B0000}"/>
    <cellStyle name="20% - Accent6 10 2" xfId="5911" xr:uid="{B2150DF3-F42A-4594-AC31-5FF1DA470F28}"/>
    <cellStyle name="20% - Accent6 11" xfId="2974" xr:uid="{5B48F3B6-ABFD-4512-B519-047C0D5F40EE}"/>
    <cellStyle name="20% - Accent6 11 2" xfId="5944" xr:uid="{F719352B-9FBA-4254-B271-403A93834D03}"/>
    <cellStyle name="20% - Accent6 12" xfId="2995" xr:uid="{7CD42708-2EC5-4645-B0AE-5F3FFEBAF5D3}"/>
    <cellStyle name="20% - Accent6 12 2" xfId="5965" xr:uid="{F202EC6E-9A9C-45D9-B2AE-1E7847BDD820}"/>
    <cellStyle name="20% - Accent6 13" xfId="3022" xr:uid="{8100EB53-71DD-48A9-8D10-849B0E31FF2A}"/>
    <cellStyle name="20% - Accent6 2" xfId="84" xr:uid="{00000000-0005-0000-0000-000048000000}"/>
    <cellStyle name="20% - Accent6 2 2" xfId="142" xr:uid="{00000000-0005-0000-0000-000048000000}"/>
    <cellStyle name="20% - Accent6 2 2 2" xfId="258" xr:uid="{00000000-0005-0000-0000-000048000000}"/>
    <cellStyle name="20% - Accent6 2 2 2 2" xfId="606" xr:uid="{00000000-0005-0000-0000-000048000000}"/>
    <cellStyle name="20% - Accent6 2 2 2 2 2" xfId="1328" xr:uid="{00000000-0005-0000-0000-000048000000}"/>
    <cellStyle name="20% - Accent6 2 2 2 2 2 2" xfId="2772" xr:uid="{00000000-0005-0000-0000-000048000000}"/>
    <cellStyle name="20% - Accent6 2 2 2 2 2 2 2" xfId="5742" xr:uid="{4CE11AFB-8321-4A87-83E6-CEE198559FF8}"/>
    <cellStyle name="20% - Accent6 2 2 2 2 2 3" xfId="4298" xr:uid="{A8E019C0-7129-4320-96C9-3811C063D912}"/>
    <cellStyle name="20% - Accent6 2 2 2 2 3" xfId="2050" xr:uid="{00000000-0005-0000-0000-000048000000}"/>
    <cellStyle name="20% - Accent6 2 2 2 2 3 2" xfId="5020" xr:uid="{D8692A9D-EFA5-4FA9-A4E1-BC7CF623C38B}"/>
    <cellStyle name="20% - Accent6 2 2 2 2 4" xfId="3576" xr:uid="{3E09F28E-3EB9-434D-B9F9-A04DCF09B661}"/>
    <cellStyle name="20% - Accent6 2 2 2 3" xfId="980" xr:uid="{00000000-0005-0000-0000-000048000000}"/>
    <cellStyle name="20% - Accent6 2 2 2 3 2" xfId="2424" xr:uid="{00000000-0005-0000-0000-000048000000}"/>
    <cellStyle name="20% - Accent6 2 2 2 3 2 2" xfId="5394" xr:uid="{1C08D14D-54E9-4563-A990-7158DF17C013}"/>
    <cellStyle name="20% - Accent6 2 2 2 3 3" xfId="3950" xr:uid="{4A12A6BD-0B0F-4007-B0E3-2DD72E4F889C}"/>
    <cellStyle name="20% - Accent6 2 2 2 4" xfId="1702" xr:uid="{00000000-0005-0000-0000-000048000000}"/>
    <cellStyle name="20% - Accent6 2 2 2 4 2" xfId="4672" xr:uid="{E7A857DE-2784-4BD0-B91E-4E7CF3357A22}"/>
    <cellStyle name="20% - Accent6 2 2 2 5" xfId="3228" xr:uid="{CEF0001A-2D24-4C15-A497-7EF3861FDEF1}"/>
    <cellStyle name="20% - Accent6 2 2 3" xfId="374" xr:uid="{00000000-0005-0000-0000-000048000000}"/>
    <cellStyle name="20% - Accent6 2 2 3 2" xfId="722" xr:uid="{00000000-0005-0000-0000-000048000000}"/>
    <cellStyle name="20% - Accent6 2 2 3 2 2" xfId="1444" xr:uid="{00000000-0005-0000-0000-000048000000}"/>
    <cellStyle name="20% - Accent6 2 2 3 2 2 2" xfId="2888" xr:uid="{00000000-0005-0000-0000-000048000000}"/>
    <cellStyle name="20% - Accent6 2 2 3 2 2 2 2" xfId="5858" xr:uid="{E0DF766E-6319-4E70-8337-72596AFAE02C}"/>
    <cellStyle name="20% - Accent6 2 2 3 2 2 3" xfId="4414" xr:uid="{3956ACF3-D9BC-4608-83C4-2E56CF6D34E9}"/>
    <cellStyle name="20% - Accent6 2 2 3 2 3" xfId="2166" xr:uid="{00000000-0005-0000-0000-000048000000}"/>
    <cellStyle name="20% - Accent6 2 2 3 2 3 2" xfId="5136" xr:uid="{7E611BA1-FFFE-48D1-9DA8-A427EA7952C7}"/>
    <cellStyle name="20% - Accent6 2 2 3 2 4" xfId="3692" xr:uid="{1C7D7987-39C1-4791-9F28-C7A9734F2762}"/>
    <cellStyle name="20% - Accent6 2 2 3 3" xfId="1096" xr:uid="{00000000-0005-0000-0000-000048000000}"/>
    <cellStyle name="20% - Accent6 2 2 3 3 2" xfId="2540" xr:uid="{00000000-0005-0000-0000-000048000000}"/>
    <cellStyle name="20% - Accent6 2 2 3 3 2 2" xfId="5510" xr:uid="{31D3E796-4C06-471E-895B-3FAC3E318A2C}"/>
    <cellStyle name="20% - Accent6 2 2 3 3 3" xfId="4066" xr:uid="{3AC01F88-9C41-40DF-A4E3-D684D09F0CF9}"/>
    <cellStyle name="20% - Accent6 2 2 3 4" xfId="1818" xr:uid="{00000000-0005-0000-0000-000048000000}"/>
    <cellStyle name="20% - Accent6 2 2 3 4 2" xfId="4788" xr:uid="{176A7313-4709-4A6C-A06F-05512357DE9E}"/>
    <cellStyle name="20% - Accent6 2 2 3 5" xfId="3344" xr:uid="{4D426080-AD47-4E25-AF70-E1E942668506}"/>
    <cellStyle name="20% - Accent6 2 2 4" xfId="490" xr:uid="{00000000-0005-0000-0000-000048000000}"/>
    <cellStyle name="20% - Accent6 2 2 4 2" xfId="1212" xr:uid="{00000000-0005-0000-0000-000048000000}"/>
    <cellStyle name="20% - Accent6 2 2 4 2 2" xfId="2656" xr:uid="{00000000-0005-0000-0000-000048000000}"/>
    <cellStyle name="20% - Accent6 2 2 4 2 2 2" xfId="5626" xr:uid="{B657DECB-BE47-481C-A6B6-2B63CEED7199}"/>
    <cellStyle name="20% - Accent6 2 2 4 2 3" xfId="4182" xr:uid="{1FFDD1F3-5CAD-4B7B-A53D-AAD66112C53B}"/>
    <cellStyle name="20% - Accent6 2 2 4 3" xfId="1934" xr:uid="{00000000-0005-0000-0000-000048000000}"/>
    <cellStyle name="20% - Accent6 2 2 4 3 2" xfId="4904" xr:uid="{464F12E5-B817-4E5C-A69E-51E69F3BDCE0}"/>
    <cellStyle name="20% - Accent6 2 2 4 4" xfId="3460" xr:uid="{3BD22E62-EC80-4507-BCA2-C8C5D5A3E892}"/>
    <cellStyle name="20% - Accent6 2 2 5" xfId="864" xr:uid="{00000000-0005-0000-0000-000048000000}"/>
    <cellStyle name="20% - Accent6 2 2 5 2" xfId="2308" xr:uid="{00000000-0005-0000-0000-000048000000}"/>
    <cellStyle name="20% - Accent6 2 2 5 2 2" xfId="5278" xr:uid="{3C11440E-F744-4316-8297-BE4B854F320F}"/>
    <cellStyle name="20% - Accent6 2 2 5 3" xfId="3834" xr:uid="{114AFD5F-95A7-4587-801B-AE7537D6A8C1}"/>
    <cellStyle name="20% - Accent6 2 2 6" xfId="1586" xr:uid="{00000000-0005-0000-0000-000048000000}"/>
    <cellStyle name="20% - Accent6 2 2 6 2" xfId="4556" xr:uid="{9BDECB28-1EE9-45D9-B78A-A7BDA2B30894}"/>
    <cellStyle name="20% - Accent6 2 2 7" xfId="3112" xr:uid="{CCBD68B8-882E-465D-957F-2933636D0876}"/>
    <cellStyle name="20% - Accent6 2 3" xfId="200" xr:uid="{00000000-0005-0000-0000-000048000000}"/>
    <cellStyle name="20% - Accent6 2 3 2" xfId="548" xr:uid="{00000000-0005-0000-0000-000048000000}"/>
    <cellStyle name="20% - Accent6 2 3 2 2" xfId="1270" xr:uid="{00000000-0005-0000-0000-000048000000}"/>
    <cellStyle name="20% - Accent6 2 3 2 2 2" xfId="2714" xr:uid="{00000000-0005-0000-0000-000048000000}"/>
    <cellStyle name="20% - Accent6 2 3 2 2 2 2" xfId="5684" xr:uid="{8B8B8D36-C7E6-45F1-BF28-36B9A9546A52}"/>
    <cellStyle name="20% - Accent6 2 3 2 2 3" xfId="4240" xr:uid="{8F660163-486C-4293-90AA-B9C343187D10}"/>
    <cellStyle name="20% - Accent6 2 3 2 3" xfId="1992" xr:uid="{00000000-0005-0000-0000-000048000000}"/>
    <cellStyle name="20% - Accent6 2 3 2 3 2" xfId="4962" xr:uid="{6B60021D-9D07-4878-80F1-ED8DBF34DEA7}"/>
    <cellStyle name="20% - Accent6 2 3 2 4" xfId="3518" xr:uid="{4764BA6F-B1BD-47F1-BC66-6FDA02055090}"/>
    <cellStyle name="20% - Accent6 2 3 3" xfId="922" xr:uid="{00000000-0005-0000-0000-000048000000}"/>
    <cellStyle name="20% - Accent6 2 3 3 2" xfId="2366" xr:uid="{00000000-0005-0000-0000-000048000000}"/>
    <cellStyle name="20% - Accent6 2 3 3 2 2" xfId="5336" xr:uid="{8A684CDC-7D0F-4FA2-B4FD-48D81561ED4E}"/>
    <cellStyle name="20% - Accent6 2 3 3 3" xfId="3892" xr:uid="{5BF23AEC-B0B2-48A5-A667-B2B8BD4A9A70}"/>
    <cellStyle name="20% - Accent6 2 3 4" xfId="1644" xr:uid="{00000000-0005-0000-0000-000048000000}"/>
    <cellStyle name="20% - Accent6 2 3 4 2" xfId="4614" xr:uid="{0F69F62B-6D34-4F98-A503-D08BA9369CA2}"/>
    <cellStyle name="20% - Accent6 2 3 5" xfId="3170" xr:uid="{37CEE556-05D6-467D-87F2-DDC4FF6BAD9D}"/>
    <cellStyle name="20% - Accent6 2 4" xfId="316" xr:uid="{00000000-0005-0000-0000-000048000000}"/>
    <cellStyle name="20% - Accent6 2 4 2" xfId="664" xr:uid="{00000000-0005-0000-0000-000048000000}"/>
    <cellStyle name="20% - Accent6 2 4 2 2" xfId="1386" xr:uid="{00000000-0005-0000-0000-000048000000}"/>
    <cellStyle name="20% - Accent6 2 4 2 2 2" xfId="2830" xr:uid="{00000000-0005-0000-0000-000048000000}"/>
    <cellStyle name="20% - Accent6 2 4 2 2 2 2" xfId="5800" xr:uid="{4270F44A-93E2-49FC-BD77-3C4B69821426}"/>
    <cellStyle name="20% - Accent6 2 4 2 2 3" xfId="4356" xr:uid="{48251947-16EE-462F-BE78-9AB74B9333E3}"/>
    <cellStyle name="20% - Accent6 2 4 2 3" xfId="2108" xr:uid="{00000000-0005-0000-0000-000048000000}"/>
    <cellStyle name="20% - Accent6 2 4 2 3 2" xfId="5078" xr:uid="{13899EFA-549F-4BB6-98CD-65381C15DF5E}"/>
    <cellStyle name="20% - Accent6 2 4 2 4" xfId="3634" xr:uid="{5A35DA62-9EBC-4DB3-B87B-82095B6A1F4F}"/>
    <cellStyle name="20% - Accent6 2 4 3" xfId="1038" xr:uid="{00000000-0005-0000-0000-000048000000}"/>
    <cellStyle name="20% - Accent6 2 4 3 2" xfId="2482" xr:uid="{00000000-0005-0000-0000-000048000000}"/>
    <cellStyle name="20% - Accent6 2 4 3 2 2" xfId="5452" xr:uid="{3A55881D-406D-4EF9-A62E-98B2E77B81B3}"/>
    <cellStyle name="20% - Accent6 2 4 3 3" xfId="4008" xr:uid="{A71CE6A8-6FC2-4210-99C4-0757D8DC6FCB}"/>
    <cellStyle name="20% - Accent6 2 4 4" xfId="1760" xr:uid="{00000000-0005-0000-0000-000048000000}"/>
    <cellStyle name="20% - Accent6 2 4 4 2" xfId="4730" xr:uid="{017E0D22-50AA-4644-9731-7175B16AF7C9}"/>
    <cellStyle name="20% - Accent6 2 4 5" xfId="3286" xr:uid="{3756447B-664C-49EE-A95F-3744E2CB698D}"/>
    <cellStyle name="20% - Accent6 2 5" xfId="432" xr:uid="{00000000-0005-0000-0000-000048000000}"/>
    <cellStyle name="20% - Accent6 2 5 2" xfId="1154" xr:uid="{00000000-0005-0000-0000-000048000000}"/>
    <cellStyle name="20% - Accent6 2 5 2 2" xfId="2598" xr:uid="{00000000-0005-0000-0000-000048000000}"/>
    <cellStyle name="20% - Accent6 2 5 2 2 2" xfId="5568" xr:uid="{1360DFCB-294D-4270-8D02-3BE4567F8797}"/>
    <cellStyle name="20% - Accent6 2 5 2 3" xfId="4124" xr:uid="{824D783A-3EE0-4D81-AA5E-0C17509791EA}"/>
    <cellStyle name="20% - Accent6 2 5 3" xfId="1876" xr:uid="{00000000-0005-0000-0000-000048000000}"/>
    <cellStyle name="20% - Accent6 2 5 3 2" xfId="4846" xr:uid="{3943F8EE-1044-4F67-846A-8BA0E3526302}"/>
    <cellStyle name="20% - Accent6 2 5 4" xfId="3402" xr:uid="{066D92D6-424F-491C-A592-E868E1319C2F}"/>
    <cellStyle name="20% - Accent6 2 6" xfId="806" xr:uid="{00000000-0005-0000-0000-000048000000}"/>
    <cellStyle name="20% - Accent6 2 6 2" xfId="2250" xr:uid="{00000000-0005-0000-0000-000048000000}"/>
    <cellStyle name="20% - Accent6 2 6 2 2" xfId="5220" xr:uid="{687E1169-98B5-4FF9-B98D-2D380EAC4868}"/>
    <cellStyle name="20% - Accent6 2 6 3" xfId="3776" xr:uid="{FED16FDB-E3F2-44F0-9F19-79731C8B5798}"/>
    <cellStyle name="20% - Accent6 2 7" xfId="1528" xr:uid="{00000000-0005-0000-0000-000048000000}"/>
    <cellStyle name="20% - Accent6 2 7 2" xfId="4498" xr:uid="{078DB9C6-29B9-4C25-BC30-CA18EB106AF8}"/>
    <cellStyle name="20% - Accent6 2 8" xfId="3054" xr:uid="{FBB4851F-FFD9-4D47-929B-E9C1D33229E4}"/>
    <cellStyle name="20% - Accent6 3" xfId="111" xr:uid="{00000000-0005-0000-0000-000068000000}"/>
    <cellStyle name="20% - Accent6 3 2" xfId="227" xr:uid="{00000000-0005-0000-0000-000068000000}"/>
    <cellStyle name="20% - Accent6 3 2 2" xfId="575" xr:uid="{00000000-0005-0000-0000-000068000000}"/>
    <cellStyle name="20% - Accent6 3 2 2 2" xfId="1297" xr:uid="{00000000-0005-0000-0000-000068000000}"/>
    <cellStyle name="20% - Accent6 3 2 2 2 2" xfId="2741" xr:uid="{00000000-0005-0000-0000-000068000000}"/>
    <cellStyle name="20% - Accent6 3 2 2 2 2 2" xfId="5711" xr:uid="{B89FF7C9-6272-4B5D-A9E0-453AF3BEB7DE}"/>
    <cellStyle name="20% - Accent6 3 2 2 2 3" xfId="4267" xr:uid="{CC7EC381-8538-4710-8F05-BEEBE8B768CF}"/>
    <cellStyle name="20% - Accent6 3 2 2 3" xfId="2019" xr:uid="{00000000-0005-0000-0000-000068000000}"/>
    <cellStyle name="20% - Accent6 3 2 2 3 2" xfId="4989" xr:uid="{27860A16-26E5-4EF5-AA7A-8BBB678434D6}"/>
    <cellStyle name="20% - Accent6 3 2 2 4" xfId="3545" xr:uid="{01BC808D-DE54-44F8-9297-6341F2683E7D}"/>
    <cellStyle name="20% - Accent6 3 2 3" xfId="949" xr:uid="{00000000-0005-0000-0000-000068000000}"/>
    <cellStyle name="20% - Accent6 3 2 3 2" xfId="2393" xr:uid="{00000000-0005-0000-0000-000068000000}"/>
    <cellStyle name="20% - Accent6 3 2 3 2 2" xfId="5363" xr:uid="{EF279CA8-0705-4BB4-838A-424CA178EC7F}"/>
    <cellStyle name="20% - Accent6 3 2 3 3" xfId="3919" xr:uid="{A645A2EE-A8CF-47C7-9D55-E6CEF05A32C6}"/>
    <cellStyle name="20% - Accent6 3 2 4" xfId="1671" xr:uid="{00000000-0005-0000-0000-000068000000}"/>
    <cellStyle name="20% - Accent6 3 2 4 2" xfId="4641" xr:uid="{9B4718B3-7AFD-41E8-9334-DBFEECAB13E2}"/>
    <cellStyle name="20% - Accent6 3 2 5" xfId="3197" xr:uid="{B228FC31-3530-407E-8F42-6859852F5756}"/>
    <cellStyle name="20% - Accent6 3 3" xfId="343" xr:uid="{00000000-0005-0000-0000-000068000000}"/>
    <cellStyle name="20% - Accent6 3 3 2" xfId="691" xr:uid="{00000000-0005-0000-0000-000068000000}"/>
    <cellStyle name="20% - Accent6 3 3 2 2" xfId="1413" xr:uid="{00000000-0005-0000-0000-000068000000}"/>
    <cellStyle name="20% - Accent6 3 3 2 2 2" xfId="2857" xr:uid="{00000000-0005-0000-0000-000068000000}"/>
    <cellStyle name="20% - Accent6 3 3 2 2 2 2" xfId="5827" xr:uid="{95954CAA-6085-401E-9281-6C802102382D}"/>
    <cellStyle name="20% - Accent6 3 3 2 2 3" xfId="4383" xr:uid="{C6590DA0-340A-4364-A90F-8F3FCD1EAAA9}"/>
    <cellStyle name="20% - Accent6 3 3 2 3" xfId="2135" xr:uid="{00000000-0005-0000-0000-000068000000}"/>
    <cellStyle name="20% - Accent6 3 3 2 3 2" xfId="5105" xr:uid="{59598349-6E7D-462E-8411-562AAEE4A006}"/>
    <cellStyle name="20% - Accent6 3 3 2 4" xfId="3661" xr:uid="{C74AACCD-133B-4058-9142-08ADAF1CAF94}"/>
    <cellStyle name="20% - Accent6 3 3 3" xfId="1065" xr:uid="{00000000-0005-0000-0000-000068000000}"/>
    <cellStyle name="20% - Accent6 3 3 3 2" xfId="2509" xr:uid="{00000000-0005-0000-0000-000068000000}"/>
    <cellStyle name="20% - Accent6 3 3 3 2 2" xfId="5479" xr:uid="{5EE8ED33-7B21-41C5-A9F6-220D09A5DA42}"/>
    <cellStyle name="20% - Accent6 3 3 3 3" xfId="4035" xr:uid="{8ACB3CA9-69EA-4139-8753-7740812DCC51}"/>
    <cellStyle name="20% - Accent6 3 3 4" xfId="1787" xr:uid="{00000000-0005-0000-0000-000068000000}"/>
    <cellStyle name="20% - Accent6 3 3 4 2" xfId="4757" xr:uid="{ED16ABBF-02F8-41BD-A201-F5E6BEBF5F04}"/>
    <cellStyle name="20% - Accent6 3 3 5" xfId="3313" xr:uid="{98357739-E5AA-4471-ADD2-CAF436560EE8}"/>
    <cellStyle name="20% - Accent6 3 4" xfId="459" xr:uid="{00000000-0005-0000-0000-000068000000}"/>
    <cellStyle name="20% - Accent6 3 4 2" xfId="1181" xr:uid="{00000000-0005-0000-0000-000068000000}"/>
    <cellStyle name="20% - Accent6 3 4 2 2" xfId="2625" xr:uid="{00000000-0005-0000-0000-000068000000}"/>
    <cellStyle name="20% - Accent6 3 4 2 2 2" xfId="5595" xr:uid="{DA374F2A-7072-4362-AE08-7587992E3D30}"/>
    <cellStyle name="20% - Accent6 3 4 2 3" xfId="4151" xr:uid="{E3859527-AFCA-4099-B9B2-2378F436A2E3}"/>
    <cellStyle name="20% - Accent6 3 4 3" xfId="1903" xr:uid="{00000000-0005-0000-0000-000068000000}"/>
    <cellStyle name="20% - Accent6 3 4 3 2" xfId="4873" xr:uid="{1A88EB9A-10F2-40A8-9EF8-7D188079635C}"/>
    <cellStyle name="20% - Accent6 3 4 4" xfId="3429" xr:uid="{65BD1E77-68CC-4CA3-8033-EDB99F1334F1}"/>
    <cellStyle name="20% - Accent6 3 5" xfId="833" xr:uid="{00000000-0005-0000-0000-000068000000}"/>
    <cellStyle name="20% - Accent6 3 5 2" xfId="2277" xr:uid="{00000000-0005-0000-0000-000068000000}"/>
    <cellStyle name="20% - Accent6 3 5 2 2" xfId="5247" xr:uid="{D65F2315-9546-4BEC-A396-DC11C097D261}"/>
    <cellStyle name="20% - Accent6 3 5 3" xfId="3803" xr:uid="{B51B78A1-40C4-42A4-B6C0-847CAB8BB482}"/>
    <cellStyle name="20% - Accent6 3 6" xfId="1555" xr:uid="{00000000-0005-0000-0000-000068000000}"/>
    <cellStyle name="20% - Accent6 3 6 2" xfId="4525" xr:uid="{E99FD6A3-FD26-4B8A-A8FD-A8CEAA1C2EA6}"/>
    <cellStyle name="20% - Accent6 3 7" xfId="3081" xr:uid="{36155C50-1718-46B6-ACAE-909337AF6EF1}"/>
    <cellStyle name="20% - Accent6 4" xfId="169" xr:uid="{00000000-0005-0000-0000-0000AC000000}"/>
    <cellStyle name="20% - Accent6 4 2" xfId="517" xr:uid="{00000000-0005-0000-0000-0000AC000000}"/>
    <cellStyle name="20% - Accent6 4 2 2" xfId="1239" xr:uid="{00000000-0005-0000-0000-0000AC000000}"/>
    <cellStyle name="20% - Accent6 4 2 2 2" xfId="2683" xr:uid="{00000000-0005-0000-0000-0000AC000000}"/>
    <cellStyle name="20% - Accent6 4 2 2 2 2" xfId="5653" xr:uid="{74B7F777-A7F4-4274-941D-E83A7CD8397B}"/>
    <cellStyle name="20% - Accent6 4 2 2 3" xfId="4209" xr:uid="{86507D70-7CB6-4CEF-98DB-1AD7FF635873}"/>
    <cellStyle name="20% - Accent6 4 2 3" xfId="1961" xr:uid="{00000000-0005-0000-0000-0000AC000000}"/>
    <cellStyle name="20% - Accent6 4 2 3 2" xfId="4931" xr:uid="{473B6E8C-80A6-4896-A290-E3925E1AF4EB}"/>
    <cellStyle name="20% - Accent6 4 2 4" xfId="3487" xr:uid="{6F8AF853-C1FA-425B-A60B-CC854C2ECAE5}"/>
    <cellStyle name="20% - Accent6 4 3" xfId="891" xr:uid="{00000000-0005-0000-0000-0000AC000000}"/>
    <cellStyle name="20% - Accent6 4 3 2" xfId="2335" xr:uid="{00000000-0005-0000-0000-0000AC000000}"/>
    <cellStyle name="20% - Accent6 4 3 2 2" xfId="5305" xr:uid="{FF837387-E8A6-4867-88B0-252B104AC0A9}"/>
    <cellStyle name="20% - Accent6 4 3 3" xfId="3861" xr:uid="{6AED98B3-CC92-4471-BC0B-FC3F807830D6}"/>
    <cellStyle name="20% - Accent6 4 4" xfId="1613" xr:uid="{00000000-0005-0000-0000-0000AC000000}"/>
    <cellStyle name="20% - Accent6 4 4 2" xfId="4583" xr:uid="{05CDB3BE-52C9-4BE7-9242-8233127E3E9A}"/>
    <cellStyle name="20% - Accent6 4 5" xfId="3139" xr:uid="{C9CAFF97-740A-46C5-B9FA-3267AE406CF0}"/>
    <cellStyle name="20% - Accent6 5" xfId="285" xr:uid="{00000000-0005-0000-0000-000020010000}"/>
    <cellStyle name="20% - Accent6 5 2" xfId="633" xr:uid="{00000000-0005-0000-0000-000020010000}"/>
    <cellStyle name="20% - Accent6 5 2 2" xfId="1355" xr:uid="{00000000-0005-0000-0000-000020010000}"/>
    <cellStyle name="20% - Accent6 5 2 2 2" xfId="2799" xr:uid="{00000000-0005-0000-0000-000020010000}"/>
    <cellStyle name="20% - Accent6 5 2 2 2 2" xfId="5769" xr:uid="{F5DC0DE0-B4EC-409A-8410-76C08A2E2316}"/>
    <cellStyle name="20% - Accent6 5 2 2 3" xfId="4325" xr:uid="{FE9CFA9E-C912-4D7A-8977-A9C7657C4D5C}"/>
    <cellStyle name="20% - Accent6 5 2 3" xfId="2077" xr:uid="{00000000-0005-0000-0000-000020010000}"/>
    <cellStyle name="20% - Accent6 5 2 3 2" xfId="5047" xr:uid="{71D7BD1F-49A4-4F17-877C-59EBCDE24F3D}"/>
    <cellStyle name="20% - Accent6 5 2 4" xfId="3603" xr:uid="{3D2B596D-28C5-450F-9704-FF69D64FE028}"/>
    <cellStyle name="20% - Accent6 5 3" xfId="1007" xr:uid="{00000000-0005-0000-0000-000020010000}"/>
    <cellStyle name="20% - Accent6 5 3 2" xfId="2451" xr:uid="{00000000-0005-0000-0000-000020010000}"/>
    <cellStyle name="20% - Accent6 5 3 2 2" xfId="5421" xr:uid="{C691DB64-7E78-48EE-B8AC-9608C276A87B}"/>
    <cellStyle name="20% - Accent6 5 3 3" xfId="3977" xr:uid="{8B4B0437-C3EA-4576-9FDF-D912067F6A64}"/>
    <cellStyle name="20% - Accent6 5 4" xfId="1729" xr:uid="{00000000-0005-0000-0000-000020010000}"/>
    <cellStyle name="20% - Accent6 5 4 2" xfId="4699" xr:uid="{7569A894-96A8-4BAC-B35B-BE259054D618}"/>
    <cellStyle name="20% - Accent6 5 5" xfId="3255" xr:uid="{78FBC1CA-4661-4FD3-86F8-1F95353C2666}"/>
    <cellStyle name="20% - Accent6 6" xfId="401" xr:uid="{00000000-0005-0000-0000-0000BE010000}"/>
    <cellStyle name="20% - Accent6 6 2" xfId="1123" xr:uid="{00000000-0005-0000-0000-0000BE010000}"/>
    <cellStyle name="20% - Accent6 6 2 2" xfId="2567" xr:uid="{00000000-0005-0000-0000-0000BE010000}"/>
    <cellStyle name="20% - Accent6 6 2 2 2" xfId="5537" xr:uid="{BE42DD42-FEA2-4E29-963F-4A6E8AF5BB5B}"/>
    <cellStyle name="20% - Accent6 6 2 3" xfId="4093" xr:uid="{64D1D309-72D4-4DAB-B1F6-817BF7F72F2B}"/>
    <cellStyle name="20% - Accent6 6 3" xfId="1845" xr:uid="{00000000-0005-0000-0000-0000BE010000}"/>
    <cellStyle name="20% - Accent6 6 3 2" xfId="4815" xr:uid="{48890FEA-495E-436E-89E4-AC1F5A791408}"/>
    <cellStyle name="20% - Accent6 6 4" xfId="3371" xr:uid="{49041724-7D36-404C-9320-089107768875}"/>
    <cellStyle name="20% - Accent6 7" xfId="751" xr:uid="{00000000-0005-0000-0000-0000E1020000}"/>
    <cellStyle name="20% - Accent6 7 2" xfId="1473" xr:uid="{00000000-0005-0000-0000-0000E1020000}"/>
    <cellStyle name="20% - Accent6 7 2 2" xfId="2917" xr:uid="{00000000-0005-0000-0000-0000E1020000}"/>
    <cellStyle name="20% - Accent6 7 2 2 2" xfId="5887" xr:uid="{C5582C5A-E854-4D3C-AE77-3B195F9818EC}"/>
    <cellStyle name="20% - Accent6 7 2 3" xfId="4443" xr:uid="{86815D4D-F068-4DB7-9580-D4B0731CA973}"/>
    <cellStyle name="20% - Accent6 7 3" xfId="2195" xr:uid="{00000000-0005-0000-0000-0000E1020000}"/>
    <cellStyle name="20% - Accent6 7 3 2" xfId="5165" xr:uid="{4219E29A-190F-4332-B70F-AC0E78C9CBA7}"/>
    <cellStyle name="20% - Accent6 7 4" xfId="3721" xr:uid="{92A32C0F-529A-43D4-B1BB-466B6E379162}"/>
    <cellStyle name="20% - Accent6 8" xfId="775" xr:uid="{00000000-0005-0000-0000-000075030000}"/>
    <cellStyle name="20% - Accent6 8 2" xfId="2219" xr:uid="{00000000-0005-0000-0000-000075030000}"/>
    <cellStyle name="20% - Accent6 8 2 2" xfId="5189" xr:uid="{97064B88-9DCD-48F0-A8EC-5C9392445FA3}"/>
    <cellStyle name="20% - Accent6 8 3" xfId="3745" xr:uid="{895E7272-6297-4311-B017-CC4711C62865}"/>
    <cellStyle name="20% - Accent6 9" xfId="1497" xr:uid="{00000000-0005-0000-0000-0000C2060000}"/>
    <cellStyle name="20% - Accent6 9 2" xfId="4467" xr:uid="{81E53A6B-6B9E-44C0-AD66-4B94CE1DCD1F}"/>
    <cellStyle name="40% - Accent1" xfId="34" builtinId="31" customBuiltin="1"/>
    <cellStyle name="40% - Accent1 10" xfId="2927" xr:uid="{00000000-0005-0000-0000-0000740B0000}"/>
    <cellStyle name="40% - Accent1 10 2" xfId="5897" xr:uid="{39A716AB-50B2-44B3-9B46-7D54817D1673}"/>
    <cellStyle name="40% - Accent1 11" xfId="2960" xr:uid="{9418E730-6D02-48F8-97CC-0EC0061FA1A2}"/>
    <cellStyle name="40% - Accent1 11 2" xfId="5930" xr:uid="{4143B6F1-2B9E-4171-9861-E13168B58E69}"/>
    <cellStyle name="40% - Accent1 12" xfId="2981" xr:uid="{D7F7DCE9-04DA-4B3D-BC55-F1671D768ED1}"/>
    <cellStyle name="40% - Accent1 12 2" xfId="5951" xr:uid="{ACA26802-5968-4285-B5C3-335E042879B8}"/>
    <cellStyle name="40% - Accent1 13" xfId="3008" xr:uid="{3FD181D6-B4D4-47DF-989C-FA1BA47AE806}"/>
    <cellStyle name="40% - Accent1 2" xfId="70" xr:uid="{00000000-0005-0000-0000-000049000000}"/>
    <cellStyle name="40% - Accent1 2 2" xfId="128" xr:uid="{00000000-0005-0000-0000-000049000000}"/>
    <cellStyle name="40% - Accent1 2 2 2" xfId="244" xr:uid="{00000000-0005-0000-0000-000049000000}"/>
    <cellStyle name="40% - Accent1 2 2 2 2" xfId="592" xr:uid="{00000000-0005-0000-0000-000049000000}"/>
    <cellStyle name="40% - Accent1 2 2 2 2 2" xfId="1314" xr:uid="{00000000-0005-0000-0000-000049000000}"/>
    <cellStyle name="40% - Accent1 2 2 2 2 2 2" xfId="2758" xr:uid="{00000000-0005-0000-0000-000049000000}"/>
    <cellStyle name="40% - Accent1 2 2 2 2 2 2 2" xfId="5728" xr:uid="{7BD9DA4A-5784-41EB-8AF0-22A653213A0B}"/>
    <cellStyle name="40% - Accent1 2 2 2 2 2 3" xfId="4284" xr:uid="{609B6744-972B-4206-A639-5D449B4CB64A}"/>
    <cellStyle name="40% - Accent1 2 2 2 2 3" xfId="2036" xr:uid="{00000000-0005-0000-0000-000049000000}"/>
    <cellStyle name="40% - Accent1 2 2 2 2 3 2" xfId="5006" xr:uid="{99C71B5D-11CE-4191-99A2-BF2C4A51BAAA}"/>
    <cellStyle name="40% - Accent1 2 2 2 2 4" xfId="3562" xr:uid="{07BF2D41-EC42-4FE4-A96D-1E3C72D1272D}"/>
    <cellStyle name="40% - Accent1 2 2 2 3" xfId="966" xr:uid="{00000000-0005-0000-0000-000049000000}"/>
    <cellStyle name="40% - Accent1 2 2 2 3 2" xfId="2410" xr:uid="{00000000-0005-0000-0000-000049000000}"/>
    <cellStyle name="40% - Accent1 2 2 2 3 2 2" xfId="5380" xr:uid="{721EEB9D-DC83-4AD0-9445-F27897DB9333}"/>
    <cellStyle name="40% - Accent1 2 2 2 3 3" xfId="3936" xr:uid="{D39301E3-1572-49AF-AA6C-9A5351C51650}"/>
    <cellStyle name="40% - Accent1 2 2 2 4" xfId="1688" xr:uid="{00000000-0005-0000-0000-000049000000}"/>
    <cellStyle name="40% - Accent1 2 2 2 4 2" xfId="4658" xr:uid="{205DB79D-67FF-43A6-BD0A-93C3A0022041}"/>
    <cellStyle name="40% - Accent1 2 2 2 5" xfId="3214" xr:uid="{B0C12BEE-ABA7-4116-9800-D6CA454DF353}"/>
    <cellStyle name="40% - Accent1 2 2 3" xfId="360" xr:uid="{00000000-0005-0000-0000-000049000000}"/>
    <cellStyle name="40% - Accent1 2 2 3 2" xfId="708" xr:uid="{00000000-0005-0000-0000-000049000000}"/>
    <cellStyle name="40% - Accent1 2 2 3 2 2" xfId="1430" xr:uid="{00000000-0005-0000-0000-000049000000}"/>
    <cellStyle name="40% - Accent1 2 2 3 2 2 2" xfId="2874" xr:uid="{00000000-0005-0000-0000-000049000000}"/>
    <cellStyle name="40% - Accent1 2 2 3 2 2 2 2" xfId="5844" xr:uid="{D8EA12F1-E0C3-4FAA-9DB2-4AD7F7928D47}"/>
    <cellStyle name="40% - Accent1 2 2 3 2 2 3" xfId="4400" xr:uid="{432CCAAF-5FDF-4D56-A619-D1BBDB46217C}"/>
    <cellStyle name="40% - Accent1 2 2 3 2 3" xfId="2152" xr:uid="{00000000-0005-0000-0000-000049000000}"/>
    <cellStyle name="40% - Accent1 2 2 3 2 3 2" xfId="5122" xr:uid="{A63B8DE6-3088-4F62-A912-9DF20830F3F7}"/>
    <cellStyle name="40% - Accent1 2 2 3 2 4" xfId="3678" xr:uid="{FEEF1EC8-CCE5-4A1B-8445-0765AF1BFCA1}"/>
    <cellStyle name="40% - Accent1 2 2 3 3" xfId="1082" xr:uid="{00000000-0005-0000-0000-000049000000}"/>
    <cellStyle name="40% - Accent1 2 2 3 3 2" xfId="2526" xr:uid="{00000000-0005-0000-0000-000049000000}"/>
    <cellStyle name="40% - Accent1 2 2 3 3 2 2" xfId="5496" xr:uid="{17DE86AD-3A5D-4394-8BC6-1F1B1B5A93C6}"/>
    <cellStyle name="40% - Accent1 2 2 3 3 3" xfId="4052" xr:uid="{1EA751F3-1BB2-4C11-8995-270468D37903}"/>
    <cellStyle name="40% - Accent1 2 2 3 4" xfId="1804" xr:uid="{00000000-0005-0000-0000-000049000000}"/>
    <cellStyle name="40% - Accent1 2 2 3 4 2" xfId="4774" xr:uid="{A77AA05B-EFA4-43A4-BB37-C6EE45F7EA3B}"/>
    <cellStyle name="40% - Accent1 2 2 3 5" xfId="3330" xr:uid="{DA3D5225-25E6-44C7-9F54-F4CD27DEAFD7}"/>
    <cellStyle name="40% - Accent1 2 2 4" xfId="476" xr:uid="{00000000-0005-0000-0000-000049000000}"/>
    <cellStyle name="40% - Accent1 2 2 4 2" xfId="1198" xr:uid="{00000000-0005-0000-0000-000049000000}"/>
    <cellStyle name="40% - Accent1 2 2 4 2 2" xfId="2642" xr:uid="{00000000-0005-0000-0000-000049000000}"/>
    <cellStyle name="40% - Accent1 2 2 4 2 2 2" xfId="5612" xr:uid="{A8ABB3C9-874F-479D-99BC-AB0E757E54C1}"/>
    <cellStyle name="40% - Accent1 2 2 4 2 3" xfId="4168" xr:uid="{75B02AE5-E7D3-4824-A449-1BC824564C84}"/>
    <cellStyle name="40% - Accent1 2 2 4 3" xfId="1920" xr:uid="{00000000-0005-0000-0000-000049000000}"/>
    <cellStyle name="40% - Accent1 2 2 4 3 2" xfId="4890" xr:uid="{3E1357A2-E619-4AA7-B142-0EC493C06BDE}"/>
    <cellStyle name="40% - Accent1 2 2 4 4" xfId="3446" xr:uid="{C77C6584-70B5-441C-99A1-C617824B4240}"/>
    <cellStyle name="40% - Accent1 2 2 5" xfId="850" xr:uid="{00000000-0005-0000-0000-000049000000}"/>
    <cellStyle name="40% - Accent1 2 2 5 2" xfId="2294" xr:uid="{00000000-0005-0000-0000-000049000000}"/>
    <cellStyle name="40% - Accent1 2 2 5 2 2" xfId="5264" xr:uid="{2AA45F87-6B63-45B0-97EC-96B705F1C840}"/>
    <cellStyle name="40% - Accent1 2 2 5 3" xfId="3820" xr:uid="{E6B878C5-28F9-4BC4-8AA0-F60C38A5FD21}"/>
    <cellStyle name="40% - Accent1 2 2 6" xfId="1572" xr:uid="{00000000-0005-0000-0000-000049000000}"/>
    <cellStyle name="40% - Accent1 2 2 6 2" xfId="4542" xr:uid="{E5D505E8-9A46-43E3-8E96-BCD1D2A12488}"/>
    <cellStyle name="40% - Accent1 2 2 7" xfId="3098" xr:uid="{73FBB3A4-7E7C-4392-A9E2-768D60435D06}"/>
    <cellStyle name="40% - Accent1 2 3" xfId="186" xr:uid="{00000000-0005-0000-0000-000049000000}"/>
    <cellStyle name="40% - Accent1 2 3 2" xfId="534" xr:uid="{00000000-0005-0000-0000-000049000000}"/>
    <cellStyle name="40% - Accent1 2 3 2 2" xfId="1256" xr:uid="{00000000-0005-0000-0000-000049000000}"/>
    <cellStyle name="40% - Accent1 2 3 2 2 2" xfId="2700" xr:uid="{00000000-0005-0000-0000-000049000000}"/>
    <cellStyle name="40% - Accent1 2 3 2 2 2 2" xfId="5670" xr:uid="{F3F45C36-25AF-42C7-B67D-B6743D378F0B}"/>
    <cellStyle name="40% - Accent1 2 3 2 2 3" xfId="4226" xr:uid="{1479E5AA-B4BB-4FD4-882A-15AA2164C89C}"/>
    <cellStyle name="40% - Accent1 2 3 2 3" xfId="1978" xr:uid="{00000000-0005-0000-0000-000049000000}"/>
    <cellStyle name="40% - Accent1 2 3 2 3 2" xfId="4948" xr:uid="{D2A02D85-DA9A-4495-9C14-FC6E39FADD71}"/>
    <cellStyle name="40% - Accent1 2 3 2 4" xfId="3504" xr:uid="{357F099A-9397-48DF-A7D0-90B20BC02F52}"/>
    <cellStyle name="40% - Accent1 2 3 3" xfId="908" xr:uid="{00000000-0005-0000-0000-000049000000}"/>
    <cellStyle name="40% - Accent1 2 3 3 2" xfId="2352" xr:uid="{00000000-0005-0000-0000-000049000000}"/>
    <cellStyle name="40% - Accent1 2 3 3 2 2" xfId="5322" xr:uid="{991B8410-BDCA-4B7C-ABF3-D44E073486F1}"/>
    <cellStyle name="40% - Accent1 2 3 3 3" xfId="3878" xr:uid="{54D76BBF-9CD3-4E1B-BB8D-5B8C30265B8F}"/>
    <cellStyle name="40% - Accent1 2 3 4" xfId="1630" xr:uid="{00000000-0005-0000-0000-000049000000}"/>
    <cellStyle name="40% - Accent1 2 3 4 2" xfId="4600" xr:uid="{1C24FF8C-E1B5-4022-AAED-DCC7357F11CD}"/>
    <cellStyle name="40% - Accent1 2 3 5" xfId="3156" xr:uid="{27E2D199-1CD5-4E71-9540-BE56599BB49F}"/>
    <cellStyle name="40% - Accent1 2 4" xfId="302" xr:uid="{00000000-0005-0000-0000-000049000000}"/>
    <cellStyle name="40% - Accent1 2 4 2" xfId="650" xr:uid="{00000000-0005-0000-0000-000049000000}"/>
    <cellStyle name="40% - Accent1 2 4 2 2" xfId="1372" xr:uid="{00000000-0005-0000-0000-000049000000}"/>
    <cellStyle name="40% - Accent1 2 4 2 2 2" xfId="2816" xr:uid="{00000000-0005-0000-0000-000049000000}"/>
    <cellStyle name="40% - Accent1 2 4 2 2 2 2" xfId="5786" xr:uid="{89EBB909-65D1-47AE-A1AA-56A70B5ECB8E}"/>
    <cellStyle name="40% - Accent1 2 4 2 2 3" xfId="4342" xr:uid="{BEF5F0AE-C22D-4172-8694-204A6C63F1A8}"/>
    <cellStyle name="40% - Accent1 2 4 2 3" xfId="2094" xr:uid="{00000000-0005-0000-0000-000049000000}"/>
    <cellStyle name="40% - Accent1 2 4 2 3 2" xfId="5064" xr:uid="{1E942FA9-8C1C-4156-9C8C-16DBDCA2E4B0}"/>
    <cellStyle name="40% - Accent1 2 4 2 4" xfId="3620" xr:uid="{12E8990E-15F9-48DC-A50D-ACFF2DEC2953}"/>
    <cellStyle name="40% - Accent1 2 4 3" xfId="1024" xr:uid="{00000000-0005-0000-0000-000049000000}"/>
    <cellStyle name="40% - Accent1 2 4 3 2" xfId="2468" xr:uid="{00000000-0005-0000-0000-000049000000}"/>
    <cellStyle name="40% - Accent1 2 4 3 2 2" xfId="5438" xr:uid="{E8682CB2-0855-4AE4-B772-11AA7B16FBBE}"/>
    <cellStyle name="40% - Accent1 2 4 3 3" xfId="3994" xr:uid="{430A8968-4A81-4D59-834B-9EB67A9BF30B}"/>
    <cellStyle name="40% - Accent1 2 4 4" xfId="1746" xr:uid="{00000000-0005-0000-0000-000049000000}"/>
    <cellStyle name="40% - Accent1 2 4 4 2" xfId="4716" xr:uid="{0F4362A7-055C-4A2D-A8D6-67A877658DA6}"/>
    <cellStyle name="40% - Accent1 2 4 5" xfId="3272" xr:uid="{2BCB12FE-15DA-481E-B18C-BA50D29C9843}"/>
    <cellStyle name="40% - Accent1 2 5" xfId="418" xr:uid="{00000000-0005-0000-0000-000049000000}"/>
    <cellStyle name="40% - Accent1 2 5 2" xfId="1140" xr:uid="{00000000-0005-0000-0000-000049000000}"/>
    <cellStyle name="40% - Accent1 2 5 2 2" xfId="2584" xr:uid="{00000000-0005-0000-0000-000049000000}"/>
    <cellStyle name="40% - Accent1 2 5 2 2 2" xfId="5554" xr:uid="{462894F8-7E67-43A3-9D69-FF2EA143EA9A}"/>
    <cellStyle name="40% - Accent1 2 5 2 3" xfId="4110" xr:uid="{DC85BB6C-9036-4784-81C5-B4AB9308812F}"/>
    <cellStyle name="40% - Accent1 2 5 3" xfId="1862" xr:uid="{00000000-0005-0000-0000-000049000000}"/>
    <cellStyle name="40% - Accent1 2 5 3 2" xfId="4832" xr:uid="{7C0D520E-D60F-4F32-B37C-86020FE547D6}"/>
    <cellStyle name="40% - Accent1 2 5 4" xfId="3388" xr:uid="{B0BC1DA0-CA20-40EA-92AF-4682037D8555}"/>
    <cellStyle name="40% - Accent1 2 6" xfId="792" xr:uid="{00000000-0005-0000-0000-000049000000}"/>
    <cellStyle name="40% - Accent1 2 6 2" xfId="2236" xr:uid="{00000000-0005-0000-0000-000049000000}"/>
    <cellStyle name="40% - Accent1 2 6 2 2" xfId="5206" xr:uid="{2A1528E7-FCC0-4AE0-953E-58368904197D}"/>
    <cellStyle name="40% - Accent1 2 6 3" xfId="3762" xr:uid="{E972035D-43FE-4D5C-839D-847CF325ED7F}"/>
    <cellStyle name="40% - Accent1 2 7" xfId="1514" xr:uid="{00000000-0005-0000-0000-000049000000}"/>
    <cellStyle name="40% - Accent1 2 7 2" xfId="4484" xr:uid="{2AB3F2B5-AA93-4EB8-9EA8-D055216EA49A}"/>
    <cellStyle name="40% - Accent1 2 8" xfId="3040" xr:uid="{DF8483C4-9CB6-4B26-9F93-561D57582614}"/>
    <cellStyle name="40% - Accent1 3" xfId="97" xr:uid="{00000000-0005-0000-0000-00006A000000}"/>
    <cellStyle name="40% - Accent1 3 2" xfId="213" xr:uid="{00000000-0005-0000-0000-00006A000000}"/>
    <cellStyle name="40% - Accent1 3 2 2" xfId="561" xr:uid="{00000000-0005-0000-0000-00006A000000}"/>
    <cellStyle name="40% - Accent1 3 2 2 2" xfId="1283" xr:uid="{00000000-0005-0000-0000-00006A000000}"/>
    <cellStyle name="40% - Accent1 3 2 2 2 2" xfId="2727" xr:uid="{00000000-0005-0000-0000-00006A000000}"/>
    <cellStyle name="40% - Accent1 3 2 2 2 2 2" xfId="5697" xr:uid="{F18AFC21-530E-457F-A9B8-89C4E87D4203}"/>
    <cellStyle name="40% - Accent1 3 2 2 2 3" xfId="4253" xr:uid="{CFB4E532-2A60-42E9-88C8-448A371B0861}"/>
    <cellStyle name="40% - Accent1 3 2 2 3" xfId="2005" xr:uid="{00000000-0005-0000-0000-00006A000000}"/>
    <cellStyle name="40% - Accent1 3 2 2 3 2" xfId="4975" xr:uid="{B57F9B08-68B9-4B53-9036-DD37D3B61750}"/>
    <cellStyle name="40% - Accent1 3 2 2 4" xfId="3531" xr:uid="{1E791178-B1A4-4BA2-9E52-FF90104E0F3D}"/>
    <cellStyle name="40% - Accent1 3 2 3" xfId="935" xr:uid="{00000000-0005-0000-0000-00006A000000}"/>
    <cellStyle name="40% - Accent1 3 2 3 2" xfId="2379" xr:uid="{00000000-0005-0000-0000-00006A000000}"/>
    <cellStyle name="40% - Accent1 3 2 3 2 2" xfId="5349" xr:uid="{04DB6BB2-4F18-4A24-B96C-9AC69A6B4BEB}"/>
    <cellStyle name="40% - Accent1 3 2 3 3" xfId="3905" xr:uid="{EAA2E774-E995-4100-8A8F-01684138B233}"/>
    <cellStyle name="40% - Accent1 3 2 4" xfId="1657" xr:uid="{00000000-0005-0000-0000-00006A000000}"/>
    <cellStyle name="40% - Accent1 3 2 4 2" xfId="4627" xr:uid="{A48D25E3-C693-4477-9BB6-FFB75A387CBC}"/>
    <cellStyle name="40% - Accent1 3 2 5" xfId="3183" xr:uid="{7062CA13-B2B5-4A50-84D5-A58E72875A8E}"/>
    <cellStyle name="40% - Accent1 3 3" xfId="329" xr:uid="{00000000-0005-0000-0000-00006A000000}"/>
    <cellStyle name="40% - Accent1 3 3 2" xfId="677" xr:uid="{00000000-0005-0000-0000-00006A000000}"/>
    <cellStyle name="40% - Accent1 3 3 2 2" xfId="1399" xr:uid="{00000000-0005-0000-0000-00006A000000}"/>
    <cellStyle name="40% - Accent1 3 3 2 2 2" xfId="2843" xr:uid="{00000000-0005-0000-0000-00006A000000}"/>
    <cellStyle name="40% - Accent1 3 3 2 2 2 2" xfId="5813" xr:uid="{82A4C320-5C26-4086-BDB0-1CA883197134}"/>
    <cellStyle name="40% - Accent1 3 3 2 2 3" xfId="4369" xr:uid="{69C080B6-5251-4A38-883A-EF60F946BDE1}"/>
    <cellStyle name="40% - Accent1 3 3 2 3" xfId="2121" xr:uid="{00000000-0005-0000-0000-00006A000000}"/>
    <cellStyle name="40% - Accent1 3 3 2 3 2" xfId="5091" xr:uid="{2963D725-393D-4CB8-8D6E-D84C27CF131B}"/>
    <cellStyle name="40% - Accent1 3 3 2 4" xfId="3647" xr:uid="{DB9E9B06-D572-4269-BD15-D16B6EA7D29A}"/>
    <cellStyle name="40% - Accent1 3 3 3" xfId="1051" xr:uid="{00000000-0005-0000-0000-00006A000000}"/>
    <cellStyle name="40% - Accent1 3 3 3 2" xfId="2495" xr:uid="{00000000-0005-0000-0000-00006A000000}"/>
    <cellStyle name="40% - Accent1 3 3 3 2 2" xfId="5465" xr:uid="{88E87C5C-F540-41C9-A07F-FBEECB70FB3F}"/>
    <cellStyle name="40% - Accent1 3 3 3 3" xfId="4021" xr:uid="{3B4BECE6-6A58-421B-9449-213516515B7A}"/>
    <cellStyle name="40% - Accent1 3 3 4" xfId="1773" xr:uid="{00000000-0005-0000-0000-00006A000000}"/>
    <cellStyle name="40% - Accent1 3 3 4 2" xfId="4743" xr:uid="{D54C69FF-B2D6-4619-B530-1D59CF640CEC}"/>
    <cellStyle name="40% - Accent1 3 3 5" xfId="3299" xr:uid="{6C84F9A0-41F5-46B6-ACFF-373D8A3D9AF7}"/>
    <cellStyle name="40% - Accent1 3 4" xfId="445" xr:uid="{00000000-0005-0000-0000-00006A000000}"/>
    <cellStyle name="40% - Accent1 3 4 2" xfId="1167" xr:uid="{00000000-0005-0000-0000-00006A000000}"/>
    <cellStyle name="40% - Accent1 3 4 2 2" xfId="2611" xr:uid="{00000000-0005-0000-0000-00006A000000}"/>
    <cellStyle name="40% - Accent1 3 4 2 2 2" xfId="5581" xr:uid="{812ABC23-2D7A-42F5-937A-740E2F9C46CA}"/>
    <cellStyle name="40% - Accent1 3 4 2 3" xfId="4137" xr:uid="{02535939-A8F2-44EE-8969-933A7E923AB6}"/>
    <cellStyle name="40% - Accent1 3 4 3" xfId="1889" xr:uid="{00000000-0005-0000-0000-00006A000000}"/>
    <cellStyle name="40% - Accent1 3 4 3 2" xfId="4859" xr:uid="{BFBBFCFE-FF4D-477B-BB92-08BAE71C4C5D}"/>
    <cellStyle name="40% - Accent1 3 4 4" xfId="3415" xr:uid="{B83455CB-EE1C-44CA-96F1-6C52D3954AD9}"/>
    <cellStyle name="40% - Accent1 3 5" xfId="819" xr:uid="{00000000-0005-0000-0000-00006A000000}"/>
    <cellStyle name="40% - Accent1 3 5 2" xfId="2263" xr:uid="{00000000-0005-0000-0000-00006A000000}"/>
    <cellStyle name="40% - Accent1 3 5 2 2" xfId="5233" xr:uid="{353F7D9B-7567-414C-B18B-D67593CB6C12}"/>
    <cellStyle name="40% - Accent1 3 5 3" xfId="3789" xr:uid="{4A5BF33A-8D25-49DA-8894-56272F902ED9}"/>
    <cellStyle name="40% - Accent1 3 6" xfId="1541" xr:uid="{00000000-0005-0000-0000-00006A000000}"/>
    <cellStyle name="40% - Accent1 3 6 2" xfId="4511" xr:uid="{7A9F4259-7E68-4563-B791-013CA4F642C3}"/>
    <cellStyle name="40% - Accent1 3 7" xfId="3067" xr:uid="{5DBC8DEE-46F2-412B-9AE8-816E3D19A074}"/>
    <cellStyle name="40% - Accent1 4" xfId="155" xr:uid="{00000000-0005-0000-0000-0000B0000000}"/>
    <cellStyle name="40% - Accent1 4 2" xfId="503" xr:uid="{00000000-0005-0000-0000-0000B0000000}"/>
    <cellStyle name="40% - Accent1 4 2 2" xfId="1225" xr:uid="{00000000-0005-0000-0000-0000B0000000}"/>
    <cellStyle name="40% - Accent1 4 2 2 2" xfId="2669" xr:uid="{00000000-0005-0000-0000-0000B0000000}"/>
    <cellStyle name="40% - Accent1 4 2 2 2 2" xfId="5639" xr:uid="{42E398F4-195D-457F-9C29-8D92D5E097C6}"/>
    <cellStyle name="40% - Accent1 4 2 2 3" xfId="4195" xr:uid="{6937A5BE-0952-44A1-BDED-4E8A6AF3467F}"/>
    <cellStyle name="40% - Accent1 4 2 3" xfId="1947" xr:uid="{00000000-0005-0000-0000-0000B0000000}"/>
    <cellStyle name="40% - Accent1 4 2 3 2" xfId="4917" xr:uid="{A1F799CC-5BE0-4D58-86A8-F8F0C0129894}"/>
    <cellStyle name="40% - Accent1 4 2 4" xfId="3473" xr:uid="{F68854AF-3DEA-42DF-BBE7-55D753DA3B5D}"/>
    <cellStyle name="40% - Accent1 4 3" xfId="877" xr:uid="{00000000-0005-0000-0000-0000B0000000}"/>
    <cellStyle name="40% - Accent1 4 3 2" xfId="2321" xr:uid="{00000000-0005-0000-0000-0000B0000000}"/>
    <cellStyle name="40% - Accent1 4 3 2 2" xfId="5291" xr:uid="{97AEDC18-ABB7-4A04-94D3-2325C1F85E38}"/>
    <cellStyle name="40% - Accent1 4 3 3" xfId="3847" xr:uid="{BD476E44-B007-478B-A6C3-C1105AF96A62}"/>
    <cellStyle name="40% - Accent1 4 4" xfId="1599" xr:uid="{00000000-0005-0000-0000-0000B0000000}"/>
    <cellStyle name="40% - Accent1 4 4 2" xfId="4569" xr:uid="{92DC178E-DFD6-4BBF-AAD5-388E7A360EDD}"/>
    <cellStyle name="40% - Accent1 4 5" xfId="3125" xr:uid="{74E0E294-5F35-4178-A33D-756AEC00B969}"/>
    <cellStyle name="40% - Accent1 5" xfId="271" xr:uid="{00000000-0005-0000-0000-000024010000}"/>
    <cellStyle name="40% - Accent1 5 2" xfId="619" xr:uid="{00000000-0005-0000-0000-000024010000}"/>
    <cellStyle name="40% - Accent1 5 2 2" xfId="1341" xr:uid="{00000000-0005-0000-0000-000024010000}"/>
    <cellStyle name="40% - Accent1 5 2 2 2" xfId="2785" xr:uid="{00000000-0005-0000-0000-000024010000}"/>
    <cellStyle name="40% - Accent1 5 2 2 2 2" xfId="5755" xr:uid="{06260513-CBC8-4B1E-9BB8-E8BB94B28040}"/>
    <cellStyle name="40% - Accent1 5 2 2 3" xfId="4311" xr:uid="{56CB4621-5D92-4EC3-A6D4-5B77E93952D4}"/>
    <cellStyle name="40% - Accent1 5 2 3" xfId="2063" xr:uid="{00000000-0005-0000-0000-000024010000}"/>
    <cellStyle name="40% - Accent1 5 2 3 2" xfId="5033" xr:uid="{D4F00680-0B62-4CAF-952F-5D1E48F62C63}"/>
    <cellStyle name="40% - Accent1 5 2 4" xfId="3589" xr:uid="{D9F18630-B8A8-46A8-9E53-9BEF78DDE681}"/>
    <cellStyle name="40% - Accent1 5 3" xfId="993" xr:uid="{00000000-0005-0000-0000-000024010000}"/>
    <cellStyle name="40% - Accent1 5 3 2" xfId="2437" xr:uid="{00000000-0005-0000-0000-000024010000}"/>
    <cellStyle name="40% - Accent1 5 3 2 2" xfId="5407" xr:uid="{2F5E6B2B-C9D9-44A0-889F-10A16431F9FC}"/>
    <cellStyle name="40% - Accent1 5 3 3" xfId="3963" xr:uid="{3C2F3195-A4C6-4CDA-9842-11F1F015E84E}"/>
    <cellStyle name="40% - Accent1 5 4" xfId="1715" xr:uid="{00000000-0005-0000-0000-000024010000}"/>
    <cellStyle name="40% - Accent1 5 4 2" xfId="4685" xr:uid="{58FDAEEE-B253-44F2-A228-0EBB5469FBF1}"/>
    <cellStyle name="40% - Accent1 5 5" xfId="3241" xr:uid="{AADAE3A5-2F2C-411E-924C-34171B9841F5}"/>
    <cellStyle name="40% - Accent1 6" xfId="387" xr:uid="{00000000-0005-0000-0000-0000CA010000}"/>
    <cellStyle name="40% - Accent1 6 2" xfId="1109" xr:uid="{00000000-0005-0000-0000-0000CA010000}"/>
    <cellStyle name="40% - Accent1 6 2 2" xfId="2553" xr:uid="{00000000-0005-0000-0000-0000CA010000}"/>
    <cellStyle name="40% - Accent1 6 2 2 2" xfId="5523" xr:uid="{CD18E982-6E6D-4619-96C8-93AEE8153E84}"/>
    <cellStyle name="40% - Accent1 6 2 3" xfId="4079" xr:uid="{A3F78D22-E0E2-43BD-8A9A-6F7D07C73590}"/>
    <cellStyle name="40% - Accent1 6 3" xfId="1831" xr:uid="{00000000-0005-0000-0000-0000CA010000}"/>
    <cellStyle name="40% - Accent1 6 3 2" xfId="4801" xr:uid="{1551EBB3-09C9-4311-93C3-D40FAC35EDCA}"/>
    <cellStyle name="40% - Accent1 6 4" xfId="3357" xr:uid="{0275A19F-FC55-412D-B483-B1AFA6299A56}"/>
    <cellStyle name="40% - Accent1 7" xfId="737" xr:uid="{00000000-0005-0000-0000-0000E2020000}"/>
    <cellStyle name="40% - Accent1 7 2" xfId="1459" xr:uid="{00000000-0005-0000-0000-0000E2020000}"/>
    <cellStyle name="40% - Accent1 7 2 2" xfId="2903" xr:uid="{00000000-0005-0000-0000-0000E2020000}"/>
    <cellStyle name="40% - Accent1 7 2 2 2" xfId="5873" xr:uid="{CE6266BD-9FB9-4A0E-BAC6-46FBE11B9785}"/>
    <cellStyle name="40% - Accent1 7 2 3" xfId="4429" xr:uid="{81314919-DFE2-4F8A-8EA8-C6480EED6BFC}"/>
    <cellStyle name="40% - Accent1 7 3" xfId="2181" xr:uid="{00000000-0005-0000-0000-0000E2020000}"/>
    <cellStyle name="40% - Accent1 7 3 2" xfId="5151" xr:uid="{DE43CB80-A4DD-4B3D-B10F-3D85533FEA1C}"/>
    <cellStyle name="40% - Accent1 7 4" xfId="3707" xr:uid="{189C3398-3BC4-4961-8BAA-298D0815BB71}"/>
    <cellStyle name="40% - Accent1 8" xfId="761" xr:uid="{00000000-0005-0000-0000-00008E030000}"/>
    <cellStyle name="40% - Accent1 8 2" xfId="2205" xr:uid="{00000000-0005-0000-0000-00008E030000}"/>
    <cellStyle name="40% - Accent1 8 2 2" xfId="5175" xr:uid="{ED11E77E-337D-452A-816C-8C0783EDFD18}"/>
    <cellStyle name="40% - Accent1 8 3" xfId="3731" xr:uid="{AC7829FD-436E-4162-80E1-A0B85508870D}"/>
    <cellStyle name="40% - Accent1 9" xfId="1483" xr:uid="{00000000-0005-0000-0000-0000F4060000}"/>
    <cellStyle name="40% - Accent1 9 2" xfId="4453" xr:uid="{4F141EE7-BBA4-485F-92BB-CEA1DE6893AF}"/>
    <cellStyle name="40% - Accent2" xfId="38" builtinId="35" customBuiltin="1"/>
    <cellStyle name="40% - Accent2 10" xfId="2930" xr:uid="{00000000-0005-0000-0000-0000750B0000}"/>
    <cellStyle name="40% - Accent2 10 2" xfId="5900" xr:uid="{3586AB21-7BFC-4598-9B23-D331B93C49AA}"/>
    <cellStyle name="40% - Accent2 11" xfId="2963" xr:uid="{F2C3A179-1804-436C-8586-F784C584E46F}"/>
    <cellStyle name="40% - Accent2 11 2" xfId="5933" xr:uid="{2DC97D89-9379-4066-B7D5-4E238BFFA4DD}"/>
    <cellStyle name="40% - Accent2 12" xfId="2984" xr:uid="{698B9284-0E1B-4A17-9F01-8D31BB58828D}"/>
    <cellStyle name="40% - Accent2 12 2" xfId="5954" xr:uid="{4C6B390D-6DE5-43AE-8C9D-2531EDCFA7DF}"/>
    <cellStyle name="40% - Accent2 13" xfId="3011" xr:uid="{784090DF-1666-4DFE-84F1-792BA283CCE4}"/>
    <cellStyle name="40% - Accent2 2" xfId="73" xr:uid="{00000000-0005-0000-0000-00004A000000}"/>
    <cellStyle name="40% - Accent2 2 2" xfId="131" xr:uid="{00000000-0005-0000-0000-00004A000000}"/>
    <cellStyle name="40% - Accent2 2 2 2" xfId="247" xr:uid="{00000000-0005-0000-0000-00004A000000}"/>
    <cellStyle name="40% - Accent2 2 2 2 2" xfId="595" xr:uid="{00000000-0005-0000-0000-00004A000000}"/>
    <cellStyle name="40% - Accent2 2 2 2 2 2" xfId="1317" xr:uid="{00000000-0005-0000-0000-00004A000000}"/>
    <cellStyle name="40% - Accent2 2 2 2 2 2 2" xfId="2761" xr:uid="{00000000-0005-0000-0000-00004A000000}"/>
    <cellStyle name="40% - Accent2 2 2 2 2 2 2 2" xfId="5731" xr:uid="{FA5471F6-68EA-4B2E-B90A-0707040768FB}"/>
    <cellStyle name="40% - Accent2 2 2 2 2 2 3" xfId="4287" xr:uid="{1107F409-C1FA-48FB-80FC-5079CA18CDE8}"/>
    <cellStyle name="40% - Accent2 2 2 2 2 3" xfId="2039" xr:uid="{00000000-0005-0000-0000-00004A000000}"/>
    <cellStyle name="40% - Accent2 2 2 2 2 3 2" xfId="5009" xr:uid="{289CC628-9730-4004-AF27-87630B06BFA8}"/>
    <cellStyle name="40% - Accent2 2 2 2 2 4" xfId="3565" xr:uid="{9F66CAAB-16E0-4DA5-AEB1-C52081C6704D}"/>
    <cellStyle name="40% - Accent2 2 2 2 3" xfId="969" xr:uid="{00000000-0005-0000-0000-00004A000000}"/>
    <cellStyle name="40% - Accent2 2 2 2 3 2" xfId="2413" xr:uid="{00000000-0005-0000-0000-00004A000000}"/>
    <cellStyle name="40% - Accent2 2 2 2 3 2 2" xfId="5383" xr:uid="{432DCCAE-701F-4C91-9E16-156E72EADA87}"/>
    <cellStyle name="40% - Accent2 2 2 2 3 3" xfId="3939" xr:uid="{8C75DEAE-620C-4866-948C-58BCBA6538B7}"/>
    <cellStyle name="40% - Accent2 2 2 2 4" xfId="1691" xr:uid="{00000000-0005-0000-0000-00004A000000}"/>
    <cellStyle name="40% - Accent2 2 2 2 4 2" xfId="4661" xr:uid="{3D11C304-A5AB-4DD6-B5AE-D6A1C3B00241}"/>
    <cellStyle name="40% - Accent2 2 2 2 5" xfId="3217" xr:uid="{36BC3F88-BCFC-41F4-A814-D7D0F8841F2D}"/>
    <cellStyle name="40% - Accent2 2 2 3" xfId="363" xr:uid="{00000000-0005-0000-0000-00004A000000}"/>
    <cellStyle name="40% - Accent2 2 2 3 2" xfId="711" xr:uid="{00000000-0005-0000-0000-00004A000000}"/>
    <cellStyle name="40% - Accent2 2 2 3 2 2" xfId="1433" xr:uid="{00000000-0005-0000-0000-00004A000000}"/>
    <cellStyle name="40% - Accent2 2 2 3 2 2 2" xfId="2877" xr:uid="{00000000-0005-0000-0000-00004A000000}"/>
    <cellStyle name="40% - Accent2 2 2 3 2 2 2 2" xfId="5847" xr:uid="{1B13C722-39A0-48B5-9E54-D442471DF39B}"/>
    <cellStyle name="40% - Accent2 2 2 3 2 2 3" xfId="4403" xr:uid="{DACBA797-A5C4-4DFB-8F38-3EBAB08B7F1F}"/>
    <cellStyle name="40% - Accent2 2 2 3 2 3" xfId="2155" xr:uid="{00000000-0005-0000-0000-00004A000000}"/>
    <cellStyle name="40% - Accent2 2 2 3 2 3 2" xfId="5125" xr:uid="{B50B3638-3CB5-4491-89B2-2C178864A196}"/>
    <cellStyle name="40% - Accent2 2 2 3 2 4" xfId="3681" xr:uid="{F230AD5A-EB16-4C12-B0B0-523BE0AFF49C}"/>
    <cellStyle name="40% - Accent2 2 2 3 3" xfId="1085" xr:uid="{00000000-0005-0000-0000-00004A000000}"/>
    <cellStyle name="40% - Accent2 2 2 3 3 2" xfId="2529" xr:uid="{00000000-0005-0000-0000-00004A000000}"/>
    <cellStyle name="40% - Accent2 2 2 3 3 2 2" xfId="5499" xr:uid="{DE2A55F5-73D5-4FBF-8DD0-613E43BB7A92}"/>
    <cellStyle name="40% - Accent2 2 2 3 3 3" xfId="4055" xr:uid="{E101FAD9-A920-417F-9A13-A7ED3A20F496}"/>
    <cellStyle name="40% - Accent2 2 2 3 4" xfId="1807" xr:uid="{00000000-0005-0000-0000-00004A000000}"/>
    <cellStyle name="40% - Accent2 2 2 3 4 2" xfId="4777" xr:uid="{3F109174-3273-4728-866D-1751A686DACE}"/>
    <cellStyle name="40% - Accent2 2 2 3 5" xfId="3333" xr:uid="{0C975B19-0202-459E-A3BF-61F8F3F34195}"/>
    <cellStyle name="40% - Accent2 2 2 4" xfId="479" xr:uid="{00000000-0005-0000-0000-00004A000000}"/>
    <cellStyle name="40% - Accent2 2 2 4 2" xfId="1201" xr:uid="{00000000-0005-0000-0000-00004A000000}"/>
    <cellStyle name="40% - Accent2 2 2 4 2 2" xfId="2645" xr:uid="{00000000-0005-0000-0000-00004A000000}"/>
    <cellStyle name="40% - Accent2 2 2 4 2 2 2" xfId="5615" xr:uid="{62ACCF91-87FF-47DB-BC6F-EC89CA6268B4}"/>
    <cellStyle name="40% - Accent2 2 2 4 2 3" xfId="4171" xr:uid="{566638AC-CE2B-4759-A470-6B6FCFD66620}"/>
    <cellStyle name="40% - Accent2 2 2 4 3" xfId="1923" xr:uid="{00000000-0005-0000-0000-00004A000000}"/>
    <cellStyle name="40% - Accent2 2 2 4 3 2" xfId="4893" xr:uid="{1116E616-4D78-4673-B110-985CFA57ACC8}"/>
    <cellStyle name="40% - Accent2 2 2 4 4" xfId="3449" xr:uid="{3A0DB404-D29E-4A00-ADB5-8A1DF35EA124}"/>
    <cellStyle name="40% - Accent2 2 2 5" xfId="853" xr:uid="{00000000-0005-0000-0000-00004A000000}"/>
    <cellStyle name="40% - Accent2 2 2 5 2" xfId="2297" xr:uid="{00000000-0005-0000-0000-00004A000000}"/>
    <cellStyle name="40% - Accent2 2 2 5 2 2" xfId="5267" xr:uid="{7821C14F-0229-4AAA-AFA2-2F846CCC9B71}"/>
    <cellStyle name="40% - Accent2 2 2 5 3" xfId="3823" xr:uid="{FE291FA4-1DED-49F8-B96A-9F6BB9431699}"/>
    <cellStyle name="40% - Accent2 2 2 6" xfId="1575" xr:uid="{00000000-0005-0000-0000-00004A000000}"/>
    <cellStyle name="40% - Accent2 2 2 6 2" xfId="4545" xr:uid="{9849F505-792D-4230-8DE9-76E674F7B80F}"/>
    <cellStyle name="40% - Accent2 2 2 7" xfId="3101" xr:uid="{46B66D17-6642-4AD7-B217-B8E928AA2C27}"/>
    <cellStyle name="40% - Accent2 2 3" xfId="189" xr:uid="{00000000-0005-0000-0000-00004A000000}"/>
    <cellStyle name="40% - Accent2 2 3 2" xfId="537" xr:uid="{00000000-0005-0000-0000-00004A000000}"/>
    <cellStyle name="40% - Accent2 2 3 2 2" xfId="1259" xr:uid="{00000000-0005-0000-0000-00004A000000}"/>
    <cellStyle name="40% - Accent2 2 3 2 2 2" xfId="2703" xr:uid="{00000000-0005-0000-0000-00004A000000}"/>
    <cellStyle name="40% - Accent2 2 3 2 2 2 2" xfId="5673" xr:uid="{3B034BFD-3054-453D-95D2-B661A859EC21}"/>
    <cellStyle name="40% - Accent2 2 3 2 2 3" xfId="4229" xr:uid="{D27A9805-66E6-48F6-93A8-97FB9AF200C1}"/>
    <cellStyle name="40% - Accent2 2 3 2 3" xfId="1981" xr:uid="{00000000-0005-0000-0000-00004A000000}"/>
    <cellStyle name="40% - Accent2 2 3 2 3 2" xfId="4951" xr:uid="{92AE3AB5-C4C3-4659-8261-4F282C8FDFE3}"/>
    <cellStyle name="40% - Accent2 2 3 2 4" xfId="3507" xr:uid="{11E52F3E-4CA7-4938-887A-B413119355FF}"/>
    <cellStyle name="40% - Accent2 2 3 3" xfId="911" xr:uid="{00000000-0005-0000-0000-00004A000000}"/>
    <cellStyle name="40% - Accent2 2 3 3 2" xfId="2355" xr:uid="{00000000-0005-0000-0000-00004A000000}"/>
    <cellStyle name="40% - Accent2 2 3 3 2 2" xfId="5325" xr:uid="{F16B1540-E19F-459B-870C-BCEDF3B472EC}"/>
    <cellStyle name="40% - Accent2 2 3 3 3" xfId="3881" xr:uid="{88E64865-8CD0-474D-A7A0-24048431F2E0}"/>
    <cellStyle name="40% - Accent2 2 3 4" xfId="1633" xr:uid="{00000000-0005-0000-0000-00004A000000}"/>
    <cellStyle name="40% - Accent2 2 3 4 2" xfId="4603" xr:uid="{6415C408-07DA-4334-94CC-F1C9A7BDF9E4}"/>
    <cellStyle name="40% - Accent2 2 3 5" xfId="3159" xr:uid="{B53856EB-F445-43F3-B3C0-99A6EDB7472A}"/>
    <cellStyle name="40% - Accent2 2 4" xfId="305" xr:uid="{00000000-0005-0000-0000-00004A000000}"/>
    <cellStyle name="40% - Accent2 2 4 2" xfId="653" xr:uid="{00000000-0005-0000-0000-00004A000000}"/>
    <cellStyle name="40% - Accent2 2 4 2 2" xfId="1375" xr:uid="{00000000-0005-0000-0000-00004A000000}"/>
    <cellStyle name="40% - Accent2 2 4 2 2 2" xfId="2819" xr:uid="{00000000-0005-0000-0000-00004A000000}"/>
    <cellStyle name="40% - Accent2 2 4 2 2 2 2" xfId="5789" xr:uid="{0F542404-0919-4FF6-9B0C-1272CD35EB0E}"/>
    <cellStyle name="40% - Accent2 2 4 2 2 3" xfId="4345" xr:uid="{DC8C4FFE-F575-4C05-B6CF-D5CABF5FED6C}"/>
    <cellStyle name="40% - Accent2 2 4 2 3" xfId="2097" xr:uid="{00000000-0005-0000-0000-00004A000000}"/>
    <cellStyle name="40% - Accent2 2 4 2 3 2" xfId="5067" xr:uid="{66736D10-D9AA-4BAB-846A-FCF9CE717F9F}"/>
    <cellStyle name="40% - Accent2 2 4 2 4" xfId="3623" xr:uid="{190E5D18-C4A1-48B0-8C29-E79AD90FF586}"/>
    <cellStyle name="40% - Accent2 2 4 3" xfId="1027" xr:uid="{00000000-0005-0000-0000-00004A000000}"/>
    <cellStyle name="40% - Accent2 2 4 3 2" xfId="2471" xr:uid="{00000000-0005-0000-0000-00004A000000}"/>
    <cellStyle name="40% - Accent2 2 4 3 2 2" xfId="5441" xr:uid="{66F977AB-F153-40CE-B88A-7179F301E9FA}"/>
    <cellStyle name="40% - Accent2 2 4 3 3" xfId="3997" xr:uid="{D1FC51FA-037E-4D2C-8ED1-888D9C47257B}"/>
    <cellStyle name="40% - Accent2 2 4 4" xfId="1749" xr:uid="{00000000-0005-0000-0000-00004A000000}"/>
    <cellStyle name="40% - Accent2 2 4 4 2" xfId="4719" xr:uid="{80184156-AA68-4DAB-80B0-9BD0BCE816BD}"/>
    <cellStyle name="40% - Accent2 2 4 5" xfId="3275" xr:uid="{84B1D16C-B585-4B16-AF9A-76C1FC217D26}"/>
    <cellStyle name="40% - Accent2 2 5" xfId="421" xr:uid="{00000000-0005-0000-0000-00004A000000}"/>
    <cellStyle name="40% - Accent2 2 5 2" xfId="1143" xr:uid="{00000000-0005-0000-0000-00004A000000}"/>
    <cellStyle name="40% - Accent2 2 5 2 2" xfId="2587" xr:uid="{00000000-0005-0000-0000-00004A000000}"/>
    <cellStyle name="40% - Accent2 2 5 2 2 2" xfId="5557" xr:uid="{2BE864C0-1405-4F68-84C8-CA00FDB30527}"/>
    <cellStyle name="40% - Accent2 2 5 2 3" xfId="4113" xr:uid="{B2E38ADB-5FF0-471D-82E4-8891B3A07316}"/>
    <cellStyle name="40% - Accent2 2 5 3" xfId="1865" xr:uid="{00000000-0005-0000-0000-00004A000000}"/>
    <cellStyle name="40% - Accent2 2 5 3 2" xfId="4835" xr:uid="{7376E295-A55F-425B-BD14-E2C44C4671C3}"/>
    <cellStyle name="40% - Accent2 2 5 4" xfId="3391" xr:uid="{6D7BBDCC-2DFC-49A0-A6C3-8A63A911F27B}"/>
    <cellStyle name="40% - Accent2 2 6" xfId="795" xr:uid="{00000000-0005-0000-0000-00004A000000}"/>
    <cellStyle name="40% - Accent2 2 6 2" xfId="2239" xr:uid="{00000000-0005-0000-0000-00004A000000}"/>
    <cellStyle name="40% - Accent2 2 6 2 2" xfId="5209" xr:uid="{CE33BD90-8221-4280-AE35-126EAD85F96D}"/>
    <cellStyle name="40% - Accent2 2 6 3" xfId="3765" xr:uid="{A5DE5982-F16F-4B26-A4E1-AF8E920AB811}"/>
    <cellStyle name="40% - Accent2 2 7" xfId="1517" xr:uid="{00000000-0005-0000-0000-00004A000000}"/>
    <cellStyle name="40% - Accent2 2 7 2" xfId="4487" xr:uid="{4535131B-12EC-48BE-8A5A-3FB2A1DE9AAA}"/>
    <cellStyle name="40% - Accent2 2 8" xfId="3043" xr:uid="{D2C4EEFB-B6FC-4020-8994-16D41E010302}"/>
    <cellStyle name="40% - Accent2 3" xfId="100" xr:uid="{00000000-0005-0000-0000-00006C000000}"/>
    <cellStyle name="40% - Accent2 3 2" xfId="216" xr:uid="{00000000-0005-0000-0000-00006C000000}"/>
    <cellStyle name="40% - Accent2 3 2 2" xfId="564" xr:uid="{00000000-0005-0000-0000-00006C000000}"/>
    <cellStyle name="40% - Accent2 3 2 2 2" xfId="1286" xr:uid="{00000000-0005-0000-0000-00006C000000}"/>
    <cellStyle name="40% - Accent2 3 2 2 2 2" xfId="2730" xr:uid="{00000000-0005-0000-0000-00006C000000}"/>
    <cellStyle name="40% - Accent2 3 2 2 2 2 2" xfId="5700" xr:uid="{80E4E89A-1551-4862-9B2A-4F7B9F341B12}"/>
    <cellStyle name="40% - Accent2 3 2 2 2 3" xfId="4256" xr:uid="{1C8A7DAA-F6DA-4A88-B79E-08E3E184D7A0}"/>
    <cellStyle name="40% - Accent2 3 2 2 3" xfId="2008" xr:uid="{00000000-0005-0000-0000-00006C000000}"/>
    <cellStyle name="40% - Accent2 3 2 2 3 2" xfId="4978" xr:uid="{0A27ADB7-CB19-4793-BA5E-1C1D47CD0B7D}"/>
    <cellStyle name="40% - Accent2 3 2 2 4" xfId="3534" xr:uid="{EA88C438-CA1E-408F-9C78-2EF99F0C56BA}"/>
    <cellStyle name="40% - Accent2 3 2 3" xfId="938" xr:uid="{00000000-0005-0000-0000-00006C000000}"/>
    <cellStyle name="40% - Accent2 3 2 3 2" xfId="2382" xr:uid="{00000000-0005-0000-0000-00006C000000}"/>
    <cellStyle name="40% - Accent2 3 2 3 2 2" xfId="5352" xr:uid="{2243F205-0A3B-4741-AC11-6C1A2675F3FF}"/>
    <cellStyle name="40% - Accent2 3 2 3 3" xfId="3908" xr:uid="{65E67B9F-0B91-4939-86DD-836484E70F08}"/>
    <cellStyle name="40% - Accent2 3 2 4" xfId="1660" xr:uid="{00000000-0005-0000-0000-00006C000000}"/>
    <cellStyle name="40% - Accent2 3 2 4 2" xfId="4630" xr:uid="{B30FD431-E27F-4094-BF60-5F3239922FBB}"/>
    <cellStyle name="40% - Accent2 3 2 5" xfId="3186" xr:uid="{5DBF3AA4-5D8B-4DF5-BF00-64C24BE770C8}"/>
    <cellStyle name="40% - Accent2 3 3" xfId="332" xr:uid="{00000000-0005-0000-0000-00006C000000}"/>
    <cellStyle name="40% - Accent2 3 3 2" xfId="680" xr:uid="{00000000-0005-0000-0000-00006C000000}"/>
    <cellStyle name="40% - Accent2 3 3 2 2" xfId="1402" xr:uid="{00000000-0005-0000-0000-00006C000000}"/>
    <cellStyle name="40% - Accent2 3 3 2 2 2" xfId="2846" xr:uid="{00000000-0005-0000-0000-00006C000000}"/>
    <cellStyle name="40% - Accent2 3 3 2 2 2 2" xfId="5816" xr:uid="{38489334-8B88-4D9C-9EC1-93E8C5A374BC}"/>
    <cellStyle name="40% - Accent2 3 3 2 2 3" xfId="4372" xr:uid="{B09FB23A-2ED1-4530-8F60-12CC94630D0E}"/>
    <cellStyle name="40% - Accent2 3 3 2 3" xfId="2124" xr:uid="{00000000-0005-0000-0000-00006C000000}"/>
    <cellStyle name="40% - Accent2 3 3 2 3 2" xfId="5094" xr:uid="{091C41AB-886F-4C8F-8D29-E9636559989A}"/>
    <cellStyle name="40% - Accent2 3 3 2 4" xfId="3650" xr:uid="{42A133BC-98B4-4C4A-8E8E-5CB30C5D61F5}"/>
    <cellStyle name="40% - Accent2 3 3 3" xfId="1054" xr:uid="{00000000-0005-0000-0000-00006C000000}"/>
    <cellStyle name="40% - Accent2 3 3 3 2" xfId="2498" xr:uid="{00000000-0005-0000-0000-00006C000000}"/>
    <cellStyle name="40% - Accent2 3 3 3 2 2" xfId="5468" xr:uid="{6EFED1A8-8772-417F-89CC-DB5D5A1A5537}"/>
    <cellStyle name="40% - Accent2 3 3 3 3" xfId="4024" xr:uid="{ECE3D981-AD75-4C0B-8F56-219002595F71}"/>
    <cellStyle name="40% - Accent2 3 3 4" xfId="1776" xr:uid="{00000000-0005-0000-0000-00006C000000}"/>
    <cellStyle name="40% - Accent2 3 3 4 2" xfId="4746" xr:uid="{36343EFA-479E-4076-B87C-DE1EEED19120}"/>
    <cellStyle name="40% - Accent2 3 3 5" xfId="3302" xr:uid="{E2A0BFB4-8B05-44E9-B16D-06E7DF5C1C4A}"/>
    <cellStyle name="40% - Accent2 3 4" xfId="448" xr:uid="{00000000-0005-0000-0000-00006C000000}"/>
    <cellStyle name="40% - Accent2 3 4 2" xfId="1170" xr:uid="{00000000-0005-0000-0000-00006C000000}"/>
    <cellStyle name="40% - Accent2 3 4 2 2" xfId="2614" xr:uid="{00000000-0005-0000-0000-00006C000000}"/>
    <cellStyle name="40% - Accent2 3 4 2 2 2" xfId="5584" xr:uid="{E214E863-048F-4E3A-9B4F-425F01A20265}"/>
    <cellStyle name="40% - Accent2 3 4 2 3" xfId="4140" xr:uid="{C0AA6B94-8C01-4263-B5ED-37F9637C9059}"/>
    <cellStyle name="40% - Accent2 3 4 3" xfId="1892" xr:uid="{00000000-0005-0000-0000-00006C000000}"/>
    <cellStyle name="40% - Accent2 3 4 3 2" xfId="4862" xr:uid="{289EAE83-04A8-420B-9097-787B8B80A700}"/>
    <cellStyle name="40% - Accent2 3 4 4" xfId="3418" xr:uid="{3351F1E6-4278-4823-AD1D-F17939EBB181}"/>
    <cellStyle name="40% - Accent2 3 5" xfId="822" xr:uid="{00000000-0005-0000-0000-00006C000000}"/>
    <cellStyle name="40% - Accent2 3 5 2" xfId="2266" xr:uid="{00000000-0005-0000-0000-00006C000000}"/>
    <cellStyle name="40% - Accent2 3 5 2 2" xfId="5236" xr:uid="{BFD297CD-CC24-4B7C-8953-081FBF4231B6}"/>
    <cellStyle name="40% - Accent2 3 5 3" xfId="3792" xr:uid="{F6A76854-7A55-4C22-96A2-46463C09C093}"/>
    <cellStyle name="40% - Accent2 3 6" xfId="1544" xr:uid="{00000000-0005-0000-0000-00006C000000}"/>
    <cellStyle name="40% - Accent2 3 6 2" xfId="4514" xr:uid="{CB31074F-3055-4930-8380-E89C3A55F433}"/>
    <cellStyle name="40% - Accent2 3 7" xfId="3070" xr:uid="{25CEF275-F17E-4A76-A032-C575917CD2E6}"/>
    <cellStyle name="40% - Accent2 4" xfId="158" xr:uid="{00000000-0005-0000-0000-0000B4000000}"/>
    <cellStyle name="40% - Accent2 4 2" xfId="506" xr:uid="{00000000-0005-0000-0000-0000B4000000}"/>
    <cellStyle name="40% - Accent2 4 2 2" xfId="1228" xr:uid="{00000000-0005-0000-0000-0000B4000000}"/>
    <cellStyle name="40% - Accent2 4 2 2 2" xfId="2672" xr:uid="{00000000-0005-0000-0000-0000B4000000}"/>
    <cellStyle name="40% - Accent2 4 2 2 2 2" xfId="5642" xr:uid="{FC35835B-8F0C-409A-8170-79823268062A}"/>
    <cellStyle name="40% - Accent2 4 2 2 3" xfId="4198" xr:uid="{A6750B74-4070-4A7F-9250-A1B5491F1F4B}"/>
    <cellStyle name="40% - Accent2 4 2 3" xfId="1950" xr:uid="{00000000-0005-0000-0000-0000B4000000}"/>
    <cellStyle name="40% - Accent2 4 2 3 2" xfId="4920" xr:uid="{0BF59DAB-A042-484E-B56A-EE617D734179}"/>
    <cellStyle name="40% - Accent2 4 2 4" xfId="3476" xr:uid="{19BB02BF-7DDD-4EFA-AE76-16E5B7DB66FB}"/>
    <cellStyle name="40% - Accent2 4 3" xfId="880" xr:uid="{00000000-0005-0000-0000-0000B4000000}"/>
    <cellStyle name="40% - Accent2 4 3 2" xfId="2324" xr:uid="{00000000-0005-0000-0000-0000B4000000}"/>
    <cellStyle name="40% - Accent2 4 3 2 2" xfId="5294" xr:uid="{3745D8C7-D250-4A01-85BA-14D32E738102}"/>
    <cellStyle name="40% - Accent2 4 3 3" xfId="3850" xr:uid="{3A6EAD98-AB86-483B-B8C9-E097B9E7CDAC}"/>
    <cellStyle name="40% - Accent2 4 4" xfId="1602" xr:uid="{00000000-0005-0000-0000-0000B4000000}"/>
    <cellStyle name="40% - Accent2 4 4 2" xfId="4572" xr:uid="{AD51F5AF-E80E-4742-BCF2-1DD82F5FD3A3}"/>
    <cellStyle name="40% - Accent2 4 5" xfId="3128" xr:uid="{978B875E-31BE-416C-9009-B2658D883F20}"/>
    <cellStyle name="40% - Accent2 5" xfId="274" xr:uid="{00000000-0005-0000-0000-000028010000}"/>
    <cellStyle name="40% - Accent2 5 2" xfId="622" xr:uid="{00000000-0005-0000-0000-000028010000}"/>
    <cellStyle name="40% - Accent2 5 2 2" xfId="1344" xr:uid="{00000000-0005-0000-0000-000028010000}"/>
    <cellStyle name="40% - Accent2 5 2 2 2" xfId="2788" xr:uid="{00000000-0005-0000-0000-000028010000}"/>
    <cellStyle name="40% - Accent2 5 2 2 2 2" xfId="5758" xr:uid="{DBB591F0-2481-45A2-8F2D-8A3062D5C61B}"/>
    <cellStyle name="40% - Accent2 5 2 2 3" xfId="4314" xr:uid="{1608F967-2CF7-45EA-B49E-89F6413578EA}"/>
    <cellStyle name="40% - Accent2 5 2 3" xfId="2066" xr:uid="{00000000-0005-0000-0000-000028010000}"/>
    <cellStyle name="40% - Accent2 5 2 3 2" xfId="5036" xr:uid="{0E823F74-BAD9-4A00-9292-A217A8DCE3EC}"/>
    <cellStyle name="40% - Accent2 5 2 4" xfId="3592" xr:uid="{52297A54-B726-4CEF-8147-5951E44C13F9}"/>
    <cellStyle name="40% - Accent2 5 3" xfId="996" xr:uid="{00000000-0005-0000-0000-000028010000}"/>
    <cellStyle name="40% - Accent2 5 3 2" xfId="2440" xr:uid="{00000000-0005-0000-0000-000028010000}"/>
    <cellStyle name="40% - Accent2 5 3 2 2" xfId="5410" xr:uid="{D7527C7B-C56B-43F9-8FAE-A6132CF0F95E}"/>
    <cellStyle name="40% - Accent2 5 3 3" xfId="3966" xr:uid="{C50F59A2-94A4-40A1-B675-A61F9AB041C9}"/>
    <cellStyle name="40% - Accent2 5 4" xfId="1718" xr:uid="{00000000-0005-0000-0000-000028010000}"/>
    <cellStyle name="40% - Accent2 5 4 2" xfId="4688" xr:uid="{0172C579-4C19-4EAE-B0C6-DBDFA2F8FA32}"/>
    <cellStyle name="40% - Accent2 5 5" xfId="3244" xr:uid="{FDFE820A-0C3C-41E8-B4F4-A6BCDB409E79}"/>
    <cellStyle name="40% - Accent2 6" xfId="390" xr:uid="{00000000-0005-0000-0000-0000D6010000}"/>
    <cellStyle name="40% - Accent2 6 2" xfId="1112" xr:uid="{00000000-0005-0000-0000-0000D6010000}"/>
    <cellStyle name="40% - Accent2 6 2 2" xfId="2556" xr:uid="{00000000-0005-0000-0000-0000D6010000}"/>
    <cellStyle name="40% - Accent2 6 2 2 2" xfId="5526" xr:uid="{F5732FA8-573A-40F0-8564-868A80A0C7F7}"/>
    <cellStyle name="40% - Accent2 6 2 3" xfId="4082" xr:uid="{A03CE458-A9AB-47DC-B323-17ADBA443FB4}"/>
    <cellStyle name="40% - Accent2 6 3" xfId="1834" xr:uid="{00000000-0005-0000-0000-0000D6010000}"/>
    <cellStyle name="40% - Accent2 6 3 2" xfId="4804" xr:uid="{67C2E1C8-743A-4C3B-9866-CEFFE36B18CC}"/>
    <cellStyle name="40% - Accent2 6 4" xfId="3360" xr:uid="{96DF435A-697D-4ECD-A861-D9D1D0062AD4}"/>
    <cellStyle name="40% - Accent2 7" xfId="740" xr:uid="{00000000-0005-0000-0000-0000E3020000}"/>
    <cellStyle name="40% - Accent2 7 2" xfId="1462" xr:uid="{00000000-0005-0000-0000-0000E3020000}"/>
    <cellStyle name="40% - Accent2 7 2 2" xfId="2906" xr:uid="{00000000-0005-0000-0000-0000E3020000}"/>
    <cellStyle name="40% - Accent2 7 2 2 2" xfId="5876" xr:uid="{36A61DDD-233E-4EFF-80CB-46DD16698B2E}"/>
    <cellStyle name="40% - Accent2 7 2 3" xfId="4432" xr:uid="{4D2668AE-7EDC-4A62-918C-C333547A1676}"/>
    <cellStyle name="40% - Accent2 7 3" xfId="2184" xr:uid="{00000000-0005-0000-0000-0000E3020000}"/>
    <cellStyle name="40% - Accent2 7 3 2" xfId="5154" xr:uid="{86E1FA69-044A-4EB7-9372-7745FD450BC8}"/>
    <cellStyle name="40% - Accent2 7 4" xfId="3710" xr:uid="{04143FC0-E0E0-4437-8938-C3DAFBC2D51E}"/>
    <cellStyle name="40% - Accent2 8" xfId="764" xr:uid="{00000000-0005-0000-0000-0000A7030000}"/>
    <cellStyle name="40% - Accent2 8 2" xfId="2208" xr:uid="{00000000-0005-0000-0000-0000A7030000}"/>
    <cellStyle name="40% - Accent2 8 2 2" xfId="5178" xr:uid="{51231BA8-F51C-48ED-B6A6-95E533EE1C7E}"/>
    <cellStyle name="40% - Accent2 8 3" xfId="3734" xr:uid="{5A5045F2-1310-4A3C-BCC1-660B347FFB1A}"/>
    <cellStyle name="40% - Accent2 9" xfId="1486" xr:uid="{00000000-0005-0000-0000-000026070000}"/>
    <cellStyle name="40% - Accent2 9 2" xfId="4456" xr:uid="{1F569FE6-15C9-4F5A-9A5E-65A09152571E}"/>
    <cellStyle name="40% - Accent3" xfId="42" builtinId="39" customBuiltin="1"/>
    <cellStyle name="40% - Accent3 10" xfId="2933" xr:uid="{00000000-0005-0000-0000-0000760B0000}"/>
    <cellStyle name="40% - Accent3 10 2" xfId="5903" xr:uid="{D5A84752-7353-4489-8979-5E91E6283AF7}"/>
    <cellStyle name="40% - Accent3 11" xfId="2966" xr:uid="{0365A790-9A85-489A-972C-FD8E037746E9}"/>
    <cellStyle name="40% - Accent3 11 2" xfId="5936" xr:uid="{956EDD35-9451-4767-994A-9444CFE03DAB}"/>
    <cellStyle name="40% - Accent3 12" xfId="2987" xr:uid="{9D757B08-3F69-4B15-BEF3-64FD6767210B}"/>
    <cellStyle name="40% - Accent3 12 2" xfId="5957" xr:uid="{83BABE4B-7734-4190-8B12-B644B6D6AE00}"/>
    <cellStyle name="40% - Accent3 13" xfId="3014" xr:uid="{C7854E5D-CC4D-4D1A-AD8B-BC10BF05BC5C}"/>
    <cellStyle name="40% - Accent3 2" xfId="76" xr:uid="{00000000-0005-0000-0000-00004B000000}"/>
    <cellStyle name="40% - Accent3 2 2" xfId="134" xr:uid="{00000000-0005-0000-0000-00004B000000}"/>
    <cellStyle name="40% - Accent3 2 2 2" xfId="250" xr:uid="{00000000-0005-0000-0000-00004B000000}"/>
    <cellStyle name="40% - Accent3 2 2 2 2" xfId="598" xr:uid="{00000000-0005-0000-0000-00004B000000}"/>
    <cellStyle name="40% - Accent3 2 2 2 2 2" xfId="1320" xr:uid="{00000000-0005-0000-0000-00004B000000}"/>
    <cellStyle name="40% - Accent3 2 2 2 2 2 2" xfId="2764" xr:uid="{00000000-0005-0000-0000-00004B000000}"/>
    <cellStyle name="40% - Accent3 2 2 2 2 2 2 2" xfId="5734" xr:uid="{829E10A1-C10B-4672-8C38-48579E158576}"/>
    <cellStyle name="40% - Accent3 2 2 2 2 2 3" xfId="4290" xr:uid="{CE3857B5-2969-4E6D-B8C7-E1BA9F019BFF}"/>
    <cellStyle name="40% - Accent3 2 2 2 2 3" xfId="2042" xr:uid="{00000000-0005-0000-0000-00004B000000}"/>
    <cellStyle name="40% - Accent3 2 2 2 2 3 2" xfId="5012" xr:uid="{24E4CAEC-4437-4542-9F3E-5E67B8526947}"/>
    <cellStyle name="40% - Accent3 2 2 2 2 4" xfId="3568" xr:uid="{C1FD6CA3-198E-444B-929B-1601D7B40D67}"/>
    <cellStyle name="40% - Accent3 2 2 2 3" xfId="972" xr:uid="{00000000-0005-0000-0000-00004B000000}"/>
    <cellStyle name="40% - Accent3 2 2 2 3 2" xfId="2416" xr:uid="{00000000-0005-0000-0000-00004B000000}"/>
    <cellStyle name="40% - Accent3 2 2 2 3 2 2" xfId="5386" xr:uid="{8C1A3445-7DF4-4692-9E0F-4B81E29FCD84}"/>
    <cellStyle name="40% - Accent3 2 2 2 3 3" xfId="3942" xr:uid="{C71F613E-9F1A-4D67-821E-4811C474B2E7}"/>
    <cellStyle name="40% - Accent3 2 2 2 4" xfId="1694" xr:uid="{00000000-0005-0000-0000-00004B000000}"/>
    <cellStyle name="40% - Accent3 2 2 2 4 2" xfId="4664" xr:uid="{C0FB24BF-915B-4E83-B61A-BC3056FF2B9B}"/>
    <cellStyle name="40% - Accent3 2 2 2 5" xfId="3220" xr:uid="{7D2398D6-1BD5-47CF-9CC4-64DD845F2B5F}"/>
    <cellStyle name="40% - Accent3 2 2 3" xfId="366" xr:uid="{00000000-0005-0000-0000-00004B000000}"/>
    <cellStyle name="40% - Accent3 2 2 3 2" xfId="714" xr:uid="{00000000-0005-0000-0000-00004B000000}"/>
    <cellStyle name="40% - Accent3 2 2 3 2 2" xfId="1436" xr:uid="{00000000-0005-0000-0000-00004B000000}"/>
    <cellStyle name="40% - Accent3 2 2 3 2 2 2" xfId="2880" xr:uid="{00000000-0005-0000-0000-00004B000000}"/>
    <cellStyle name="40% - Accent3 2 2 3 2 2 2 2" xfId="5850" xr:uid="{63BA31FD-FCB7-443F-AB2F-B8BEA184F133}"/>
    <cellStyle name="40% - Accent3 2 2 3 2 2 3" xfId="4406" xr:uid="{BC52A086-4B11-47AB-A2CF-2125B83427AB}"/>
    <cellStyle name="40% - Accent3 2 2 3 2 3" xfId="2158" xr:uid="{00000000-0005-0000-0000-00004B000000}"/>
    <cellStyle name="40% - Accent3 2 2 3 2 3 2" xfId="5128" xr:uid="{66B86BA4-4E69-4663-BFAF-6D6132AE8F6F}"/>
    <cellStyle name="40% - Accent3 2 2 3 2 4" xfId="3684" xr:uid="{B4F8224F-47A5-4EAA-AD09-65BE92443F87}"/>
    <cellStyle name="40% - Accent3 2 2 3 3" xfId="1088" xr:uid="{00000000-0005-0000-0000-00004B000000}"/>
    <cellStyle name="40% - Accent3 2 2 3 3 2" xfId="2532" xr:uid="{00000000-0005-0000-0000-00004B000000}"/>
    <cellStyle name="40% - Accent3 2 2 3 3 2 2" xfId="5502" xr:uid="{38885587-DAF1-4E3B-BF62-52281FEB44B5}"/>
    <cellStyle name="40% - Accent3 2 2 3 3 3" xfId="4058" xr:uid="{C4343C46-0433-41E3-9A5D-D441E03C5D34}"/>
    <cellStyle name="40% - Accent3 2 2 3 4" xfId="1810" xr:uid="{00000000-0005-0000-0000-00004B000000}"/>
    <cellStyle name="40% - Accent3 2 2 3 4 2" xfId="4780" xr:uid="{A5B0CDE7-BD74-4716-AA16-B77BE874E872}"/>
    <cellStyle name="40% - Accent3 2 2 3 5" xfId="3336" xr:uid="{C4AAD061-CC8E-4835-B49F-BC30E9882C51}"/>
    <cellStyle name="40% - Accent3 2 2 4" xfId="482" xr:uid="{00000000-0005-0000-0000-00004B000000}"/>
    <cellStyle name="40% - Accent3 2 2 4 2" xfId="1204" xr:uid="{00000000-0005-0000-0000-00004B000000}"/>
    <cellStyle name="40% - Accent3 2 2 4 2 2" xfId="2648" xr:uid="{00000000-0005-0000-0000-00004B000000}"/>
    <cellStyle name="40% - Accent3 2 2 4 2 2 2" xfId="5618" xr:uid="{5A74E414-4893-4D5E-8773-239205C246AF}"/>
    <cellStyle name="40% - Accent3 2 2 4 2 3" xfId="4174" xr:uid="{E5A57180-B917-404C-A058-6AC1857F3880}"/>
    <cellStyle name="40% - Accent3 2 2 4 3" xfId="1926" xr:uid="{00000000-0005-0000-0000-00004B000000}"/>
    <cellStyle name="40% - Accent3 2 2 4 3 2" xfId="4896" xr:uid="{1AF6171A-E8DF-4DC5-8F11-7F1C737AB2D7}"/>
    <cellStyle name="40% - Accent3 2 2 4 4" xfId="3452" xr:uid="{49790166-451D-4AC2-BA49-0682CC7AF576}"/>
    <cellStyle name="40% - Accent3 2 2 5" xfId="856" xr:uid="{00000000-0005-0000-0000-00004B000000}"/>
    <cellStyle name="40% - Accent3 2 2 5 2" xfId="2300" xr:uid="{00000000-0005-0000-0000-00004B000000}"/>
    <cellStyle name="40% - Accent3 2 2 5 2 2" xfId="5270" xr:uid="{34C48596-3152-4659-B371-824EDC1B3167}"/>
    <cellStyle name="40% - Accent3 2 2 5 3" xfId="3826" xr:uid="{81E4D789-5D5F-4ED9-80D4-1EB38CEEB69C}"/>
    <cellStyle name="40% - Accent3 2 2 6" xfId="1578" xr:uid="{00000000-0005-0000-0000-00004B000000}"/>
    <cellStyle name="40% - Accent3 2 2 6 2" xfId="4548" xr:uid="{53A480E6-8CED-4EB8-8C26-D368BDE750CF}"/>
    <cellStyle name="40% - Accent3 2 2 7" xfId="3104" xr:uid="{355BA313-1A99-49ED-9B5C-7C1C52339869}"/>
    <cellStyle name="40% - Accent3 2 3" xfId="192" xr:uid="{00000000-0005-0000-0000-00004B000000}"/>
    <cellStyle name="40% - Accent3 2 3 2" xfId="540" xr:uid="{00000000-0005-0000-0000-00004B000000}"/>
    <cellStyle name="40% - Accent3 2 3 2 2" xfId="1262" xr:uid="{00000000-0005-0000-0000-00004B000000}"/>
    <cellStyle name="40% - Accent3 2 3 2 2 2" xfId="2706" xr:uid="{00000000-0005-0000-0000-00004B000000}"/>
    <cellStyle name="40% - Accent3 2 3 2 2 2 2" xfId="5676" xr:uid="{9C235BCA-9428-4FB6-91EA-32BA8B3E75A5}"/>
    <cellStyle name="40% - Accent3 2 3 2 2 3" xfId="4232" xr:uid="{2A1C2908-A1BF-4F91-922C-E83D63840BDF}"/>
    <cellStyle name="40% - Accent3 2 3 2 3" xfId="1984" xr:uid="{00000000-0005-0000-0000-00004B000000}"/>
    <cellStyle name="40% - Accent3 2 3 2 3 2" xfId="4954" xr:uid="{5CA90333-BC9E-43E8-8DFD-97ED8A733ABF}"/>
    <cellStyle name="40% - Accent3 2 3 2 4" xfId="3510" xr:uid="{0DF5360E-7395-4BC9-A9A3-D41F0A9BE443}"/>
    <cellStyle name="40% - Accent3 2 3 3" xfId="914" xr:uid="{00000000-0005-0000-0000-00004B000000}"/>
    <cellStyle name="40% - Accent3 2 3 3 2" xfId="2358" xr:uid="{00000000-0005-0000-0000-00004B000000}"/>
    <cellStyle name="40% - Accent3 2 3 3 2 2" xfId="5328" xr:uid="{D9A7707D-C7BC-4C1C-B7C1-2B94A6404CBC}"/>
    <cellStyle name="40% - Accent3 2 3 3 3" xfId="3884" xr:uid="{6F477333-3C76-460E-BDB1-BC0BBAA72D59}"/>
    <cellStyle name="40% - Accent3 2 3 4" xfId="1636" xr:uid="{00000000-0005-0000-0000-00004B000000}"/>
    <cellStyle name="40% - Accent3 2 3 4 2" xfId="4606" xr:uid="{317E5CB8-6A38-4223-A4B8-6D7ABE692FD4}"/>
    <cellStyle name="40% - Accent3 2 3 5" xfId="3162" xr:uid="{C1506273-B342-4CDE-B51A-411AFB4AE1BD}"/>
    <cellStyle name="40% - Accent3 2 4" xfId="308" xr:uid="{00000000-0005-0000-0000-00004B000000}"/>
    <cellStyle name="40% - Accent3 2 4 2" xfId="656" xr:uid="{00000000-0005-0000-0000-00004B000000}"/>
    <cellStyle name="40% - Accent3 2 4 2 2" xfId="1378" xr:uid="{00000000-0005-0000-0000-00004B000000}"/>
    <cellStyle name="40% - Accent3 2 4 2 2 2" xfId="2822" xr:uid="{00000000-0005-0000-0000-00004B000000}"/>
    <cellStyle name="40% - Accent3 2 4 2 2 2 2" xfId="5792" xr:uid="{06C1D656-C52F-4F9D-B482-DFDC701832CB}"/>
    <cellStyle name="40% - Accent3 2 4 2 2 3" xfId="4348" xr:uid="{A3514E24-73BF-44C0-BD02-7861FB76287B}"/>
    <cellStyle name="40% - Accent3 2 4 2 3" xfId="2100" xr:uid="{00000000-0005-0000-0000-00004B000000}"/>
    <cellStyle name="40% - Accent3 2 4 2 3 2" xfId="5070" xr:uid="{C2474617-286C-453E-84AE-310C923D6B1A}"/>
    <cellStyle name="40% - Accent3 2 4 2 4" xfId="3626" xr:uid="{A9261C28-C42C-4BAE-8F6E-28C70C128B0B}"/>
    <cellStyle name="40% - Accent3 2 4 3" xfId="1030" xr:uid="{00000000-0005-0000-0000-00004B000000}"/>
    <cellStyle name="40% - Accent3 2 4 3 2" xfId="2474" xr:uid="{00000000-0005-0000-0000-00004B000000}"/>
    <cellStyle name="40% - Accent3 2 4 3 2 2" xfId="5444" xr:uid="{9C23D60A-C1BD-4C68-9154-273B16945C91}"/>
    <cellStyle name="40% - Accent3 2 4 3 3" xfId="4000" xr:uid="{537DE71E-E68B-49D5-B07D-744A7CA16FE3}"/>
    <cellStyle name="40% - Accent3 2 4 4" xfId="1752" xr:uid="{00000000-0005-0000-0000-00004B000000}"/>
    <cellStyle name="40% - Accent3 2 4 4 2" xfId="4722" xr:uid="{959F5836-89A3-4CAE-BD95-90C0FBBA0D2E}"/>
    <cellStyle name="40% - Accent3 2 4 5" xfId="3278" xr:uid="{DCDCC046-CF83-4CAF-91A2-A95AB7923373}"/>
    <cellStyle name="40% - Accent3 2 5" xfId="424" xr:uid="{00000000-0005-0000-0000-00004B000000}"/>
    <cellStyle name="40% - Accent3 2 5 2" xfId="1146" xr:uid="{00000000-0005-0000-0000-00004B000000}"/>
    <cellStyle name="40% - Accent3 2 5 2 2" xfId="2590" xr:uid="{00000000-0005-0000-0000-00004B000000}"/>
    <cellStyle name="40% - Accent3 2 5 2 2 2" xfId="5560" xr:uid="{9C418DB9-5926-4E48-A1D7-2F1DA4CE6018}"/>
    <cellStyle name="40% - Accent3 2 5 2 3" xfId="4116" xr:uid="{DCB7F0D3-84C2-41C1-A210-64E5E7396FB7}"/>
    <cellStyle name="40% - Accent3 2 5 3" xfId="1868" xr:uid="{00000000-0005-0000-0000-00004B000000}"/>
    <cellStyle name="40% - Accent3 2 5 3 2" xfId="4838" xr:uid="{240E9A84-C6CE-4DC9-B235-2ED756F244E2}"/>
    <cellStyle name="40% - Accent3 2 5 4" xfId="3394" xr:uid="{A0139720-B98B-4CF0-8C7B-F640897E7012}"/>
    <cellStyle name="40% - Accent3 2 6" xfId="798" xr:uid="{00000000-0005-0000-0000-00004B000000}"/>
    <cellStyle name="40% - Accent3 2 6 2" xfId="2242" xr:uid="{00000000-0005-0000-0000-00004B000000}"/>
    <cellStyle name="40% - Accent3 2 6 2 2" xfId="5212" xr:uid="{30FEA869-AA29-4EDC-9C21-6B1B366D2032}"/>
    <cellStyle name="40% - Accent3 2 6 3" xfId="3768" xr:uid="{3494E66D-EED7-41D5-88E8-4F928386BEA2}"/>
    <cellStyle name="40% - Accent3 2 7" xfId="1520" xr:uid="{00000000-0005-0000-0000-00004B000000}"/>
    <cellStyle name="40% - Accent3 2 7 2" xfId="4490" xr:uid="{A9555C0B-C79A-49F0-9FEC-F5D0E05C21A4}"/>
    <cellStyle name="40% - Accent3 2 8" xfId="3046" xr:uid="{1EC8A11E-C130-4069-B697-40AE9A7BE50F}"/>
    <cellStyle name="40% - Accent3 3" xfId="103" xr:uid="{00000000-0005-0000-0000-00006E000000}"/>
    <cellStyle name="40% - Accent3 3 2" xfId="219" xr:uid="{00000000-0005-0000-0000-00006E000000}"/>
    <cellStyle name="40% - Accent3 3 2 2" xfId="567" xr:uid="{00000000-0005-0000-0000-00006E000000}"/>
    <cellStyle name="40% - Accent3 3 2 2 2" xfId="1289" xr:uid="{00000000-0005-0000-0000-00006E000000}"/>
    <cellStyle name="40% - Accent3 3 2 2 2 2" xfId="2733" xr:uid="{00000000-0005-0000-0000-00006E000000}"/>
    <cellStyle name="40% - Accent3 3 2 2 2 2 2" xfId="5703" xr:uid="{BF58271E-DF7F-4972-898B-849C614BCFDD}"/>
    <cellStyle name="40% - Accent3 3 2 2 2 3" xfId="4259" xr:uid="{518A0665-9B48-482B-90FF-147A1ABCD968}"/>
    <cellStyle name="40% - Accent3 3 2 2 3" xfId="2011" xr:uid="{00000000-0005-0000-0000-00006E000000}"/>
    <cellStyle name="40% - Accent3 3 2 2 3 2" xfId="4981" xr:uid="{078FB54C-040C-4385-A9C1-2E7E00F5EB76}"/>
    <cellStyle name="40% - Accent3 3 2 2 4" xfId="3537" xr:uid="{7081B104-A2AE-4F7D-A2FC-1944FFB0AF80}"/>
    <cellStyle name="40% - Accent3 3 2 3" xfId="941" xr:uid="{00000000-0005-0000-0000-00006E000000}"/>
    <cellStyle name="40% - Accent3 3 2 3 2" xfId="2385" xr:uid="{00000000-0005-0000-0000-00006E000000}"/>
    <cellStyle name="40% - Accent3 3 2 3 2 2" xfId="5355" xr:uid="{8BE264FD-1DED-42C2-922B-537A006B174B}"/>
    <cellStyle name="40% - Accent3 3 2 3 3" xfId="3911" xr:uid="{83AD112E-7D79-480C-9D68-358DB5003C1F}"/>
    <cellStyle name="40% - Accent3 3 2 4" xfId="1663" xr:uid="{00000000-0005-0000-0000-00006E000000}"/>
    <cellStyle name="40% - Accent3 3 2 4 2" xfId="4633" xr:uid="{8C7E5312-1416-4553-92DA-D82020E6D2DE}"/>
    <cellStyle name="40% - Accent3 3 2 5" xfId="3189" xr:uid="{E8D2421E-7A51-49A8-87D6-BA1DFB7E4759}"/>
    <cellStyle name="40% - Accent3 3 3" xfId="335" xr:uid="{00000000-0005-0000-0000-00006E000000}"/>
    <cellStyle name="40% - Accent3 3 3 2" xfId="683" xr:uid="{00000000-0005-0000-0000-00006E000000}"/>
    <cellStyle name="40% - Accent3 3 3 2 2" xfId="1405" xr:uid="{00000000-0005-0000-0000-00006E000000}"/>
    <cellStyle name="40% - Accent3 3 3 2 2 2" xfId="2849" xr:uid="{00000000-0005-0000-0000-00006E000000}"/>
    <cellStyle name="40% - Accent3 3 3 2 2 2 2" xfId="5819" xr:uid="{3AB4807A-8B9A-4707-94B5-7E97E97D2EFC}"/>
    <cellStyle name="40% - Accent3 3 3 2 2 3" xfId="4375" xr:uid="{B6DD1AB6-B441-4E10-887C-2ED6FD22B56F}"/>
    <cellStyle name="40% - Accent3 3 3 2 3" xfId="2127" xr:uid="{00000000-0005-0000-0000-00006E000000}"/>
    <cellStyle name="40% - Accent3 3 3 2 3 2" xfId="5097" xr:uid="{FD8F1E5F-6D37-4DC8-9C8A-D3757CA1A838}"/>
    <cellStyle name="40% - Accent3 3 3 2 4" xfId="3653" xr:uid="{878D3BF8-5148-4FD8-A1C2-9EAEBF0F64A8}"/>
    <cellStyle name="40% - Accent3 3 3 3" xfId="1057" xr:uid="{00000000-0005-0000-0000-00006E000000}"/>
    <cellStyle name="40% - Accent3 3 3 3 2" xfId="2501" xr:uid="{00000000-0005-0000-0000-00006E000000}"/>
    <cellStyle name="40% - Accent3 3 3 3 2 2" xfId="5471" xr:uid="{1921DE0D-C36A-44D5-BA17-47F97C5BA7C2}"/>
    <cellStyle name="40% - Accent3 3 3 3 3" xfId="4027" xr:uid="{866F8191-6D40-49D0-A49B-626A70924D34}"/>
    <cellStyle name="40% - Accent3 3 3 4" xfId="1779" xr:uid="{00000000-0005-0000-0000-00006E000000}"/>
    <cellStyle name="40% - Accent3 3 3 4 2" xfId="4749" xr:uid="{0EE3B187-F74D-4CCF-87DF-BEDCFDCF32BF}"/>
    <cellStyle name="40% - Accent3 3 3 5" xfId="3305" xr:uid="{75979114-338B-4802-B621-5E8D4089AF47}"/>
    <cellStyle name="40% - Accent3 3 4" xfId="451" xr:uid="{00000000-0005-0000-0000-00006E000000}"/>
    <cellStyle name="40% - Accent3 3 4 2" xfId="1173" xr:uid="{00000000-0005-0000-0000-00006E000000}"/>
    <cellStyle name="40% - Accent3 3 4 2 2" xfId="2617" xr:uid="{00000000-0005-0000-0000-00006E000000}"/>
    <cellStyle name="40% - Accent3 3 4 2 2 2" xfId="5587" xr:uid="{6C47B7B9-A650-4623-9A75-403D996C11E2}"/>
    <cellStyle name="40% - Accent3 3 4 2 3" xfId="4143" xr:uid="{51167B24-9980-4510-9B00-325065B94E9F}"/>
    <cellStyle name="40% - Accent3 3 4 3" xfId="1895" xr:uid="{00000000-0005-0000-0000-00006E000000}"/>
    <cellStyle name="40% - Accent3 3 4 3 2" xfId="4865" xr:uid="{DA49C949-9DAC-48A8-985C-26E58C283899}"/>
    <cellStyle name="40% - Accent3 3 4 4" xfId="3421" xr:uid="{9A708CB6-9203-4F6F-B640-660353F54900}"/>
    <cellStyle name="40% - Accent3 3 5" xfId="825" xr:uid="{00000000-0005-0000-0000-00006E000000}"/>
    <cellStyle name="40% - Accent3 3 5 2" xfId="2269" xr:uid="{00000000-0005-0000-0000-00006E000000}"/>
    <cellStyle name="40% - Accent3 3 5 2 2" xfId="5239" xr:uid="{CE29E1B7-AC4D-4024-BD36-CF274670EB0D}"/>
    <cellStyle name="40% - Accent3 3 5 3" xfId="3795" xr:uid="{B0CBB778-4FC5-46D2-B55E-F8B17B20E0F4}"/>
    <cellStyle name="40% - Accent3 3 6" xfId="1547" xr:uid="{00000000-0005-0000-0000-00006E000000}"/>
    <cellStyle name="40% - Accent3 3 6 2" xfId="4517" xr:uid="{064F0AFC-EA71-4580-A5FB-97AE2CA5796C}"/>
    <cellStyle name="40% - Accent3 3 7" xfId="3073" xr:uid="{00242B94-BFE9-41C8-B063-95C66A11666B}"/>
    <cellStyle name="40% - Accent3 4" xfId="161" xr:uid="{00000000-0005-0000-0000-0000B8000000}"/>
    <cellStyle name="40% - Accent3 4 2" xfId="509" xr:uid="{00000000-0005-0000-0000-0000B8000000}"/>
    <cellStyle name="40% - Accent3 4 2 2" xfId="1231" xr:uid="{00000000-0005-0000-0000-0000B8000000}"/>
    <cellStyle name="40% - Accent3 4 2 2 2" xfId="2675" xr:uid="{00000000-0005-0000-0000-0000B8000000}"/>
    <cellStyle name="40% - Accent3 4 2 2 2 2" xfId="5645" xr:uid="{CFB69B28-0A79-4065-B8D9-DB102A4B6E1C}"/>
    <cellStyle name="40% - Accent3 4 2 2 3" xfId="4201" xr:uid="{C325B3A0-1E1D-47CB-8911-A7594C17BD84}"/>
    <cellStyle name="40% - Accent3 4 2 3" xfId="1953" xr:uid="{00000000-0005-0000-0000-0000B8000000}"/>
    <cellStyle name="40% - Accent3 4 2 3 2" xfId="4923" xr:uid="{188B3CFA-2448-463D-94E1-E325F2F101B1}"/>
    <cellStyle name="40% - Accent3 4 2 4" xfId="3479" xr:uid="{B6CCF16F-9812-40B5-84E9-C21FA78FAABA}"/>
    <cellStyle name="40% - Accent3 4 3" xfId="883" xr:uid="{00000000-0005-0000-0000-0000B8000000}"/>
    <cellStyle name="40% - Accent3 4 3 2" xfId="2327" xr:uid="{00000000-0005-0000-0000-0000B8000000}"/>
    <cellStyle name="40% - Accent3 4 3 2 2" xfId="5297" xr:uid="{1C989F84-2810-4865-B4E4-BB9263632D25}"/>
    <cellStyle name="40% - Accent3 4 3 3" xfId="3853" xr:uid="{5C06A2AE-E98B-4AF8-82EE-4D895B7FF2B6}"/>
    <cellStyle name="40% - Accent3 4 4" xfId="1605" xr:uid="{00000000-0005-0000-0000-0000B8000000}"/>
    <cellStyle name="40% - Accent3 4 4 2" xfId="4575" xr:uid="{B4F0AD73-863E-4B1D-975E-8D8E29F86B6F}"/>
    <cellStyle name="40% - Accent3 4 5" xfId="3131" xr:uid="{0715CD63-5247-4662-B997-901EF49320AB}"/>
    <cellStyle name="40% - Accent3 5" xfId="277" xr:uid="{00000000-0005-0000-0000-00002C010000}"/>
    <cellStyle name="40% - Accent3 5 2" xfId="625" xr:uid="{00000000-0005-0000-0000-00002C010000}"/>
    <cellStyle name="40% - Accent3 5 2 2" xfId="1347" xr:uid="{00000000-0005-0000-0000-00002C010000}"/>
    <cellStyle name="40% - Accent3 5 2 2 2" xfId="2791" xr:uid="{00000000-0005-0000-0000-00002C010000}"/>
    <cellStyle name="40% - Accent3 5 2 2 2 2" xfId="5761" xr:uid="{03A52DA4-90F9-458C-BAEB-4E104777EC7D}"/>
    <cellStyle name="40% - Accent3 5 2 2 3" xfId="4317" xr:uid="{EECD6E77-296B-4CB3-BA1F-8077D0F9C250}"/>
    <cellStyle name="40% - Accent3 5 2 3" xfId="2069" xr:uid="{00000000-0005-0000-0000-00002C010000}"/>
    <cellStyle name="40% - Accent3 5 2 3 2" xfId="5039" xr:uid="{D393F0C1-D9DB-4DDC-A5CB-6CA16F461CA7}"/>
    <cellStyle name="40% - Accent3 5 2 4" xfId="3595" xr:uid="{C604E8E1-2340-4744-8660-D6D2E4CD64FB}"/>
    <cellStyle name="40% - Accent3 5 3" xfId="999" xr:uid="{00000000-0005-0000-0000-00002C010000}"/>
    <cellStyle name="40% - Accent3 5 3 2" xfId="2443" xr:uid="{00000000-0005-0000-0000-00002C010000}"/>
    <cellStyle name="40% - Accent3 5 3 2 2" xfId="5413" xr:uid="{C706C95B-06A0-45D5-8C4C-F990DE185DF3}"/>
    <cellStyle name="40% - Accent3 5 3 3" xfId="3969" xr:uid="{2CB68447-FDB8-4BE3-8A13-473A714EFAC9}"/>
    <cellStyle name="40% - Accent3 5 4" xfId="1721" xr:uid="{00000000-0005-0000-0000-00002C010000}"/>
    <cellStyle name="40% - Accent3 5 4 2" xfId="4691" xr:uid="{44D1A755-13F6-4278-BC07-F50C8BC427E5}"/>
    <cellStyle name="40% - Accent3 5 5" xfId="3247" xr:uid="{CBD70833-1830-4556-B2FD-AFB6A12ED84D}"/>
    <cellStyle name="40% - Accent3 6" xfId="393" xr:uid="{00000000-0005-0000-0000-0000E2010000}"/>
    <cellStyle name="40% - Accent3 6 2" xfId="1115" xr:uid="{00000000-0005-0000-0000-0000E2010000}"/>
    <cellStyle name="40% - Accent3 6 2 2" xfId="2559" xr:uid="{00000000-0005-0000-0000-0000E2010000}"/>
    <cellStyle name="40% - Accent3 6 2 2 2" xfId="5529" xr:uid="{FC1E0254-8D68-4502-A4DE-85D973988E95}"/>
    <cellStyle name="40% - Accent3 6 2 3" xfId="4085" xr:uid="{709532FC-A99D-4AF0-A37B-020A995DD8F2}"/>
    <cellStyle name="40% - Accent3 6 3" xfId="1837" xr:uid="{00000000-0005-0000-0000-0000E2010000}"/>
    <cellStyle name="40% - Accent3 6 3 2" xfId="4807" xr:uid="{CF1487FD-2A38-4471-9A5C-308FD629D7D7}"/>
    <cellStyle name="40% - Accent3 6 4" xfId="3363" xr:uid="{CEAE7D4C-D2AF-4FAF-A00A-BB0D08D326C8}"/>
    <cellStyle name="40% - Accent3 7" xfId="743" xr:uid="{00000000-0005-0000-0000-0000E4020000}"/>
    <cellStyle name="40% - Accent3 7 2" xfId="1465" xr:uid="{00000000-0005-0000-0000-0000E4020000}"/>
    <cellStyle name="40% - Accent3 7 2 2" xfId="2909" xr:uid="{00000000-0005-0000-0000-0000E4020000}"/>
    <cellStyle name="40% - Accent3 7 2 2 2" xfId="5879" xr:uid="{8881BA0F-2021-4C5A-AC95-541C43858699}"/>
    <cellStyle name="40% - Accent3 7 2 3" xfId="4435" xr:uid="{0F813C93-79BD-4DD6-AF84-220AFD677AC9}"/>
    <cellStyle name="40% - Accent3 7 3" xfId="2187" xr:uid="{00000000-0005-0000-0000-0000E4020000}"/>
    <cellStyle name="40% - Accent3 7 3 2" xfId="5157" xr:uid="{06BA1872-1D0C-45C8-8660-78D1A015E46E}"/>
    <cellStyle name="40% - Accent3 7 4" xfId="3713" xr:uid="{820F51CA-6AFA-4E10-B84F-A80B97B55054}"/>
    <cellStyle name="40% - Accent3 8" xfId="767" xr:uid="{00000000-0005-0000-0000-0000C0030000}"/>
    <cellStyle name="40% - Accent3 8 2" xfId="2211" xr:uid="{00000000-0005-0000-0000-0000C0030000}"/>
    <cellStyle name="40% - Accent3 8 2 2" xfId="5181" xr:uid="{F51FF86F-5AED-4FD2-B6F7-7372F808E9A6}"/>
    <cellStyle name="40% - Accent3 8 3" xfId="3737" xr:uid="{0AE45FA2-5105-4E4E-87A3-77B17E4E7330}"/>
    <cellStyle name="40% - Accent3 9" xfId="1489" xr:uid="{00000000-0005-0000-0000-000058070000}"/>
    <cellStyle name="40% - Accent3 9 2" xfId="4459" xr:uid="{B23BE7C3-3056-4CED-BABC-18BAB42B0D4E}"/>
    <cellStyle name="40% - Accent4" xfId="46" builtinId="43" customBuiltin="1"/>
    <cellStyle name="40% - Accent4 10" xfId="2936" xr:uid="{00000000-0005-0000-0000-0000770B0000}"/>
    <cellStyle name="40% - Accent4 10 2" xfId="5906" xr:uid="{BB094FD6-F2E0-4FBF-92CC-148E0C2B8E3B}"/>
    <cellStyle name="40% - Accent4 11" xfId="2969" xr:uid="{78283BFA-EFFF-4258-BCA5-8C63DC5FF69A}"/>
    <cellStyle name="40% - Accent4 11 2" xfId="5939" xr:uid="{AB1F1948-2445-4F20-890F-B3E3210230E0}"/>
    <cellStyle name="40% - Accent4 12" xfId="2990" xr:uid="{D92C8618-4ED7-4314-A19A-E53F60B755BC}"/>
    <cellStyle name="40% - Accent4 12 2" xfId="5960" xr:uid="{229C98EE-A1E4-4D0E-ADA3-681B54417E3C}"/>
    <cellStyle name="40% - Accent4 13" xfId="3017" xr:uid="{3D5C4625-2C0E-4E52-BCE7-D3943370065D}"/>
    <cellStyle name="40% - Accent4 2" xfId="79" xr:uid="{00000000-0005-0000-0000-00004C000000}"/>
    <cellStyle name="40% - Accent4 2 2" xfId="137" xr:uid="{00000000-0005-0000-0000-00004C000000}"/>
    <cellStyle name="40% - Accent4 2 2 2" xfId="253" xr:uid="{00000000-0005-0000-0000-00004C000000}"/>
    <cellStyle name="40% - Accent4 2 2 2 2" xfId="601" xr:uid="{00000000-0005-0000-0000-00004C000000}"/>
    <cellStyle name="40% - Accent4 2 2 2 2 2" xfId="1323" xr:uid="{00000000-0005-0000-0000-00004C000000}"/>
    <cellStyle name="40% - Accent4 2 2 2 2 2 2" xfId="2767" xr:uid="{00000000-0005-0000-0000-00004C000000}"/>
    <cellStyle name="40% - Accent4 2 2 2 2 2 2 2" xfId="5737" xr:uid="{42D4CFE7-C3A4-4361-A3AA-4CAE875F2A8F}"/>
    <cellStyle name="40% - Accent4 2 2 2 2 2 3" xfId="4293" xr:uid="{1A0FCB85-AD04-4278-87BE-E46844F4186B}"/>
    <cellStyle name="40% - Accent4 2 2 2 2 3" xfId="2045" xr:uid="{00000000-0005-0000-0000-00004C000000}"/>
    <cellStyle name="40% - Accent4 2 2 2 2 3 2" xfId="5015" xr:uid="{777ABEE8-3A51-4522-B5AD-C117BBC511C8}"/>
    <cellStyle name="40% - Accent4 2 2 2 2 4" xfId="3571" xr:uid="{F1BA325C-E085-4186-A5C5-B318AAF75CE5}"/>
    <cellStyle name="40% - Accent4 2 2 2 3" xfId="975" xr:uid="{00000000-0005-0000-0000-00004C000000}"/>
    <cellStyle name="40% - Accent4 2 2 2 3 2" xfId="2419" xr:uid="{00000000-0005-0000-0000-00004C000000}"/>
    <cellStyle name="40% - Accent4 2 2 2 3 2 2" xfId="5389" xr:uid="{86C5D286-269C-4FEB-B5F4-71492A8C9898}"/>
    <cellStyle name="40% - Accent4 2 2 2 3 3" xfId="3945" xr:uid="{B42A74D4-E427-4EF4-B812-6E567F3F29C7}"/>
    <cellStyle name="40% - Accent4 2 2 2 4" xfId="1697" xr:uid="{00000000-0005-0000-0000-00004C000000}"/>
    <cellStyle name="40% - Accent4 2 2 2 4 2" xfId="4667" xr:uid="{EC04B8CB-8778-4A54-848D-834E05FDBEF7}"/>
    <cellStyle name="40% - Accent4 2 2 2 5" xfId="3223" xr:uid="{26595C9F-4C96-4809-AC4A-A8651248EEA6}"/>
    <cellStyle name="40% - Accent4 2 2 3" xfId="369" xr:uid="{00000000-0005-0000-0000-00004C000000}"/>
    <cellStyle name="40% - Accent4 2 2 3 2" xfId="717" xr:uid="{00000000-0005-0000-0000-00004C000000}"/>
    <cellStyle name="40% - Accent4 2 2 3 2 2" xfId="1439" xr:uid="{00000000-0005-0000-0000-00004C000000}"/>
    <cellStyle name="40% - Accent4 2 2 3 2 2 2" xfId="2883" xr:uid="{00000000-0005-0000-0000-00004C000000}"/>
    <cellStyle name="40% - Accent4 2 2 3 2 2 2 2" xfId="5853" xr:uid="{109F0E2A-395E-4DA6-85C8-2497E8DA9DC4}"/>
    <cellStyle name="40% - Accent4 2 2 3 2 2 3" xfId="4409" xr:uid="{41B5F0E7-228C-47AD-BAEA-2FC5DA7831D2}"/>
    <cellStyle name="40% - Accent4 2 2 3 2 3" xfId="2161" xr:uid="{00000000-0005-0000-0000-00004C000000}"/>
    <cellStyle name="40% - Accent4 2 2 3 2 3 2" xfId="5131" xr:uid="{C467CDD4-7103-4558-A18E-CFB067293253}"/>
    <cellStyle name="40% - Accent4 2 2 3 2 4" xfId="3687" xr:uid="{04E8F05B-B3C5-4B96-954A-E75911D065D3}"/>
    <cellStyle name="40% - Accent4 2 2 3 3" xfId="1091" xr:uid="{00000000-0005-0000-0000-00004C000000}"/>
    <cellStyle name="40% - Accent4 2 2 3 3 2" xfId="2535" xr:uid="{00000000-0005-0000-0000-00004C000000}"/>
    <cellStyle name="40% - Accent4 2 2 3 3 2 2" xfId="5505" xr:uid="{A438F31F-814F-4B5D-94D1-663E9F535D31}"/>
    <cellStyle name="40% - Accent4 2 2 3 3 3" xfId="4061" xr:uid="{085A0E61-4D56-4F89-B4B3-364F70768C85}"/>
    <cellStyle name="40% - Accent4 2 2 3 4" xfId="1813" xr:uid="{00000000-0005-0000-0000-00004C000000}"/>
    <cellStyle name="40% - Accent4 2 2 3 4 2" xfId="4783" xr:uid="{6E4F0B04-CE9D-4784-8C1C-98B1513AB46F}"/>
    <cellStyle name="40% - Accent4 2 2 3 5" xfId="3339" xr:uid="{99BDE5F3-40E5-49DD-80C9-21F8BF4EF313}"/>
    <cellStyle name="40% - Accent4 2 2 4" xfId="485" xr:uid="{00000000-0005-0000-0000-00004C000000}"/>
    <cellStyle name="40% - Accent4 2 2 4 2" xfId="1207" xr:uid="{00000000-0005-0000-0000-00004C000000}"/>
    <cellStyle name="40% - Accent4 2 2 4 2 2" xfId="2651" xr:uid="{00000000-0005-0000-0000-00004C000000}"/>
    <cellStyle name="40% - Accent4 2 2 4 2 2 2" xfId="5621" xr:uid="{75804B61-9BB0-4B64-B4B1-49DA33CFF58C}"/>
    <cellStyle name="40% - Accent4 2 2 4 2 3" xfId="4177" xr:uid="{909C6412-CE64-4140-9FB7-C5F9354DF0EF}"/>
    <cellStyle name="40% - Accent4 2 2 4 3" xfId="1929" xr:uid="{00000000-0005-0000-0000-00004C000000}"/>
    <cellStyle name="40% - Accent4 2 2 4 3 2" xfId="4899" xr:uid="{DC082FC1-463A-4DB7-92BA-1A1201668B56}"/>
    <cellStyle name="40% - Accent4 2 2 4 4" xfId="3455" xr:uid="{22D86426-207C-45C5-8042-620909084AA1}"/>
    <cellStyle name="40% - Accent4 2 2 5" xfId="859" xr:uid="{00000000-0005-0000-0000-00004C000000}"/>
    <cellStyle name="40% - Accent4 2 2 5 2" xfId="2303" xr:uid="{00000000-0005-0000-0000-00004C000000}"/>
    <cellStyle name="40% - Accent4 2 2 5 2 2" xfId="5273" xr:uid="{10109694-E372-4C4B-8DCE-F475ED67AE48}"/>
    <cellStyle name="40% - Accent4 2 2 5 3" xfId="3829" xr:uid="{5CD3A3BD-D458-4200-9C62-5D9CF4749ABF}"/>
    <cellStyle name="40% - Accent4 2 2 6" xfId="1581" xr:uid="{00000000-0005-0000-0000-00004C000000}"/>
    <cellStyle name="40% - Accent4 2 2 6 2" xfId="4551" xr:uid="{6A030B08-3D40-4207-A5D6-423707110230}"/>
    <cellStyle name="40% - Accent4 2 2 7" xfId="3107" xr:uid="{8C7900D5-9F8E-4BA0-81BF-0474F9B805E7}"/>
    <cellStyle name="40% - Accent4 2 3" xfId="195" xr:uid="{00000000-0005-0000-0000-00004C000000}"/>
    <cellStyle name="40% - Accent4 2 3 2" xfId="543" xr:uid="{00000000-0005-0000-0000-00004C000000}"/>
    <cellStyle name="40% - Accent4 2 3 2 2" xfId="1265" xr:uid="{00000000-0005-0000-0000-00004C000000}"/>
    <cellStyle name="40% - Accent4 2 3 2 2 2" xfId="2709" xr:uid="{00000000-0005-0000-0000-00004C000000}"/>
    <cellStyle name="40% - Accent4 2 3 2 2 2 2" xfId="5679" xr:uid="{6FE55429-7A2B-4D7E-B6C1-74DE048E7D4A}"/>
    <cellStyle name="40% - Accent4 2 3 2 2 3" xfId="4235" xr:uid="{4DBA76E6-153B-41E9-BE00-5093A82E6BBE}"/>
    <cellStyle name="40% - Accent4 2 3 2 3" xfId="1987" xr:uid="{00000000-0005-0000-0000-00004C000000}"/>
    <cellStyle name="40% - Accent4 2 3 2 3 2" xfId="4957" xr:uid="{87E9EC25-3205-4042-9074-6436CC14C1BB}"/>
    <cellStyle name="40% - Accent4 2 3 2 4" xfId="3513" xr:uid="{FD823F02-5087-49C0-BD24-3C9EF19BCA0A}"/>
    <cellStyle name="40% - Accent4 2 3 3" xfId="917" xr:uid="{00000000-0005-0000-0000-00004C000000}"/>
    <cellStyle name="40% - Accent4 2 3 3 2" xfId="2361" xr:uid="{00000000-0005-0000-0000-00004C000000}"/>
    <cellStyle name="40% - Accent4 2 3 3 2 2" xfId="5331" xr:uid="{14A14644-064E-48D5-A756-B747D938697C}"/>
    <cellStyle name="40% - Accent4 2 3 3 3" xfId="3887" xr:uid="{94BF6F8A-F715-4079-AD1C-3059AC4CD999}"/>
    <cellStyle name="40% - Accent4 2 3 4" xfId="1639" xr:uid="{00000000-0005-0000-0000-00004C000000}"/>
    <cellStyle name="40% - Accent4 2 3 4 2" xfId="4609" xr:uid="{ACF59A3C-7657-44D5-B174-9ABD22FC5AD6}"/>
    <cellStyle name="40% - Accent4 2 3 5" xfId="3165" xr:uid="{0CFFB53E-D12C-41F1-8E97-50C8F4EE9853}"/>
    <cellStyle name="40% - Accent4 2 4" xfId="311" xr:uid="{00000000-0005-0000-0000-00004C000000}"/>
    <cellStyle name="40% - Accent4 2 4 2" xfId="659" xr:uid="{00000000-0005-0000-0000-00004C000000}"/>
    <cellStyle name="40% - Accent4 2 4 2 2" xfId="1381" xr:uid="{00000000-0005-0000-0000-00004C000000}"/>
    <cellStyle name="40% - Accent4 2 4 2 2 2" xfId="2825" xr:uid="{00000000-0005-0000-0000-00004C000000}"/>
    <cellStyle name="40% - Accent4 2 4 2 2 2 2" xfId="5795" xr:uid="{84F29EAC-D638-4783-8EBB-B6055A774C4C}"/>
    <cellStyle name="40% - Accent4 2 4 2 2 3" xfId="4351" xr:uid="{CA165CC7-6E2A-4B6B-BA56-4794004A55DD}"/>
    <cellStyle name="40% - Accent4 2 4 2 3" xfId="2103" xr:uid="{00000000-0005-0000-0000-00004C000000}"/>
    <cellStyle name="40% - Accent4 2 4 2 3 2" xfId="5073" xr:uid="{DF43F861-1D2A-4211-A077-4F3FBE0E3602}"/>
    <cellStyle name="40% - Accent4 2 4 2 4" xfId="3629" xr:uid="{1EA15805-B117-4776-93DE-7098315B6633}"/>
    <cellStyle name="40% - Accent4 2 4 3" xfId="1033" xr:uid="{00000000-0005-0000-0000-00004C000000}"/>
    <cellStyle name="40% - Accent4 2 4 3 2" xfId="2477" xr:uid="{00000000-0005-0000-0000-00004C000000}"/>
    <cellStyle name="40% - Accent4 2 4 3 2 2" xfId="5447" xr:uid="{009E2DF6-D351-4503-BCEA-E867B4AEDDF6}"/>
    <cellStyle name="40% - Accent4 2 4 3 3" xfId="4003" xr:uid="{CBA5E9A6-15AD-436E-9DF1-4D2C64474B80}"/>
    <cellStyle name="40% - Accent4 2 4 4" xfId="1755" xr:uid="{00000000-0005-0000-0000-00004C000000}"/>
    <cellStyle name="40% - Accent4 2 4 4 2" xfId="4725" xr:uid="{73571D18-6D6D-40BE-9F00-5654502EAFEB}"/>
    <cellStyle name="40% - Accent4 2 4 5" xfId="3281" xr:uid="{0E8C1A37-72EB-40A1-98F2-D38194DD4673}"/>
    <cellStyle name="40% - Accent4 2 5" xfId="427" xr:uid="{00000000-0005-0000-0000-00004C000000}"/>
    <cellStyle name="40% - Accent4 2 5 2" xfId="1149" xr:uid="{00000000-0005-0000-0000-00004C000000}"/>
    <cellStyle name="40% - Accent4 2 5 2 2" xfId="2593" xr:uid="{00000000-0005-0000-0000-00004C000000}"/>
    <cellStyle name="40% - Accent4 2 5 2 2 2" xfId="5563" xr:uid="{A1F12D1F-E8D6-4D8E-8377-14DA1BD44757}"/>
    <cellStyle name="40% - Accent4 2 5 2 3" xfId="4119" xr:uid="{1E96136E-4E5F-4586-A389-5CA3CF4D07AA}"/>
    <cellStyle name="40% - Accent4 2 5 3" xfId="1871" xr:uid="{00000000-0005-0000-0000-00004C000000}"/>
    <cellStyle name="40% - Accent4 2 5 3 2" xfId="4841" xr:uid="{1D3034C8-70E4-4B60-9BED-36BB59E0D216}"/>
    <cellStyle name="40% - Accent4 2 5 4" xfId="3397" xr:uid="{03B0A3CC-0E05-4FB8-B694-66E7E99279FB}"/>
    <cellStyle name="40% - Accent4 2 6" xfId="801" xr:uid="{00000000-0005-0000-0000-00004C000000}"/>
    <cellStyle name="40% - Accent4 2 6 2" xfId="2245" xr:uid="{00000000-0005-0000-0000-00004C000000}"/>
    <cellStyle name="40% - Accent4 2 6 2 2" xfId="5215" xr:uid="{FA80BE06-6FB9-4F19-8419-09501D61F1D2}"/>
    <cellStyle name="40% - Accent4 2 6 3" xfId="3771" xr:uid="{A3B16BCB-B3C6-4CAB-8E2C-61E0657C4FE8}"/>
    <cellStyle name="40% - Accent4 2 7" xfId="1523" xr:uid="{00000000-0005-0000-0000-00004C000000}"/>
    <cellStyle name="40% - Accent4 2 7 2" xfId="4493" xr:uid="{7E850A12-0429-4765-8803-B863AC6713D5}"/>
    <cellStyle name="40% - Accent4 2 8" xfId="3049" xr:uid="{7DE8E97C-5359-4776-ADA7-493FF3E20F65}"/>
    <cellStyle name="40% - Accent4 3" xfId="106" xr:uid="{00000000-0005-0000-0000-000070000000}"/>
    <cellStyle name="40% - Accent4 3 2" xfId="222" xr:uid="{00000000-0005-0000-0000-000070000000}"/>
    <cellStyle name="40% - Accent4 3 2 2" xfId="570" xr:uid="{00000000-0005-0000-0000-000070000000}"/>
    <cellStyle name="40% - Accent4 3 2 2 2" xfId="1292" xr:uid="{00000000-0005-0000-0000-000070000000}"/>
    <cellStyle name="40% - Accent4 3 2 2 2 2" xfId="2736" xr:uid="{00000000-0005-0000-0000-000070000000}"/>
    <cellStyle name="40% - Accent4 3 2 2 2 2 2" xfId="5706" xr:uid="{6A8761A2-9A61-4991-955B-2EB829C4CD83}"/>
    <cellStyle name="40% - Accent4 3 2 2 2 3" xfId="4262" xr:uid="{256797CB-9D5C-4758-A438-66BF91240D27}"/>
    <cellStyle name="40% - Accent4 3 2 2 3" xfId="2014" xr:uid="{00000000-0005-0000-0000-000070000000}"/>
    <cellStyle name="40% - Accent4 3 2 2 3 2" xfId="4984" xr:uid="{4F99A233-0E44-40B7-9D52-83C2713BF9E9}"/>
    <cellStyle name="40% - Accent4 3 2 2 4" xfId="3540" xr:uid="{4CD65E70-A8C3-4B85-841A-04D7094AF887}"/>
    <cellStyle name="40% - Accent4 3 2 3" xfId="944" xr:uid="{00000000-0005-0000-0000-000070000000}"/>
    <cellStyle name="40% - Accent4 3 2 3 2" xfId="2388" xr:uid="{00000000-0005-0000-0000-000070000000}"/>
    <cellStyle name="40% - Accent4 3 2 3 2 2" xfId="5358" xr:uid="{4FE39724-6B3B-484F-9D02-4589153D12E6}"/>
    <cellStyle name="40% - Accent4 3 2 3 3" xfId="3914" xr:uid="{55CEED01-8CEA-4A4D-BD37-1507416E13BC}"/>
    <cellStyle name="40% - Accent4 3 2 4" xfId="1666" xr:uid="{00000000-0005-0000-0000-000070000000}"/>
    <cellStyle name="40% - Accent4 3 2 4 2" xfId="4636" xr:uid="{00CB50F9-4A9A-40D4-9D5B-E22ECABDBD08}"/>
    <cellStyle name="40% - Accent4 3 2 5" xfId="3192" xr:uid="{F09FA55F-793E-4BE1-8779-B256985A759B}"/>
    <cellStyle name="40% - Accent4 3 3" xfId="338" xr:uid="{00000000-0005-0000-0000-000070000000}"/>
    <cellStyle name="40% - Accent4 3 3 2" xfId="686" xr:uid="{00000000-0005-0000-0000-000070000000}"/>
    <cellStyle name="40% - Accent4 3 3 2 2" xfId="1408" xr:uid="{00000000-0005-0000-0000-000070000000}"/>
    <cellStyle name="40% - Accent4 3 3 2 2 2" xfId="2852" xr:uid="{00000000-0005-0000-0000-000070000000}"/>
    <cellStyle name="40% - Accent4 3 3 2 2 2 2" xfId="5822" xr:uid="{55D40BF0-B411-48A8-8DC0-2BF08A5472D8}"/>
    <cellStyle name="40% - Accent4 3 3 2 2 3" xfId="4378" xr:uid="{08AE0329-538C-403C-B8F4-488EAC786431}"/>
    <cellStyle name="40% - Accent4 3 3 2 3" xfId="2130" xr:uid="{00000000-0005-0000-0000-000070000000}"/>
    <cellStyle name="40% - Accent4 3 3 2 3 2" xfId="5100" xr:uid="{67D09169-B739-4934-8E4A-BF9B8EC46425}"/>
    <cellStyle name="40% - Accent4 3 3 2 4" xfId="3656" xr:uid="{492F1AF0-4974-463E-BC98-5D807DBB32D6}"/>
    <cellStyle name="40% - Accent4 3 3 3" xfId="1060" xr:uid="{00000000-0005-0000-0000-000070000000}"/>
    <cellStyle name="40% - Accent4 3 3 3 2" xfId="2504" xr:uid="{00000000-0005-0000-0000-000070000000}"/>
    <cellStyle name="40% - Accent4 3 3 3 2 2" xfId="5474" xr:uid="{9FAF2B89-CFBD-4B76-9967-554371116DED}"/>
    <cellStyle name="40% - Accent4 3 3 3 3" xfId="4030" xr:uid="{569BB276-67C8-4549-95ED-AF86CE63478B}"/>
    <cellStyle name="40% - Accent4 3 3 4" xfId="1782" xr:uid="{00000000-0005-0000-0000-000070000000}"/>
    <cellStyle name="40% - Accent4 3 3 4 2" xfId="4752" xr:uid="{D3A208E3-2D35-4D93-A1D7-A43B2DB8F27D}"/>
    <cellStyle name="40% - Accent4 3 3 5" xfId="3308" xr:uid="{FC47B83D-DA23-4617-AD41-6F782A0403FC}"/>
    <cellStyle name="40% - Accent4 3 4" xfId="454" xr:uid="{00000000-0005-0000-0000-000070000000}"/>
    <cellStyle name="40% - Accent4 3 4 2" xfId="1176" xr:uid="{00000000-0005-0000-0000-000070000000}"/>
    <cellStyle name="40% - Accent4 3 4 2 2" xfId="2620" xr:uid="{00000000-0005-0000-0000-000070000000}"/>
    <cellStyle name="40% - Accent4 3 4 2 2 2" xfId="5590" xr:uid="{655A2EBC-68E9-4556-835E-70A51C58C13B}"/>
    <cellStyle name="40% - Accent4 3 4 2 3" xfId="4146" xr:uid="{CA6376C9-3470-46CD-B19A-D476CA701A9C}"/>
    <cellStyle name="40% - Accent4 3 4 3" xfId="1898" xr:uid="{00000000-0005-0000-0000-000070000000}"/>
    <cellStyle name="40% - Accent4 3 4 3 2" xfId="4868" xr:uid="{E72B05A6-CE38-48C5-AE27-F860A93D8185}"/>
    <cellStyle name="40% - Accent4 3 4 4" xfId="3424" xr:uid="{45131EEF-4CCF-4BD8-841A-C06AA07DC231}"/>
    <cellStyle name="40% - Accent4 3 5" xfId="828" xr:uid="{00000000-0005-0000-0000-000070000000}"/>
    <cellStyle name="40% - Accent4 3 5 2" xfId="2272" xr:uid="{00000000-0005-0000-0000-000070000000}"/>
    <cellStyle name="40% - Accent4 3 5 2 2" xfId="5242" xr:uid="{F83D44AF-A4F9-47D5-9390-193FF20CAE22}"/>
    <cellStyle name="40% - Accent4 3 5 3" xfId="3798" xr:uid="{6568842F-C22B-457E-A6EC-9E48BCE69F7C}"/>
    <cellStyle name="40% - Accent4 3 6" xfId="1550" xr:uid="{00000000-0005-0000-0000-000070000000}"/>
    <cellStyle name="40% - Accent4 3 6 2" xfId="4520" xr:uid="{B685E420-E14C-488F-B7A1-D41577402FC1}"/>
    <cellStyle name="40% - Accent4 3 7" xfId="3076" xr:uid="{4CE4DBE0-06FF-4DDA-AB6E-B42D9E539F23}"/>
    <cellStyle name="40% - Accent4 4" xfId="164" xr:uid="{00000000-0005-0000-0000-0000BC000000}"/>
    <cellStyle name="40% - Accent4 4 2" xfId="512" xr:uid="{00000000-0005-0000-0000-0000BC000000}"/>
    <cellStyle name="40% - Accent4 4 2 2" xfId="1234" xr:uid="{00000000-0005-0000-0000-0000BC000000}"/>
    <cellStyle name="40% - Accent4 4 2 2 2" xfId="2678" xr:uid="{00000000-0005-0000-0000-0000BC000000}"/>
    <cellStyle name="40% - Accent4 4 2 2 2 2" xfId="5648" xr:uid="{3DBED4AE-8EF8-48DF-99C2-123DA99570BB}"/>
    <cellStyle name="40% - Accent4 4 2 2 3" xfId="4204" xr:uid="{DFC9A8CF-771B-44C7-9BB0-D38D29A27713}"/>
    <cellStyle name="40% - Accent4 4 2 3" xfId="1956" xr:uid="{00000000-0005-0000-0000-0000BC000000}"/>
    <cellStyle name="40% - Accent4 4 2 3 2" xfId="4926" xr:uid="{6A7B479A-9098-4B06-897C-80AF39B79F13}"/>
    <cellStyle name="40% - Accent4 4 2 4" xfId="3482" xr:uid="{B2D4F0A5-CE9F-4FC0-907D-92DC4C42BF0A}"/>
    <cellStyle name="40% - Accent4 4 3" xfId="886" xr:uid="{00000000-0005-0000-0000-0000BC000000}"/>
    <cellStyle name="40% - Accent4 4 3 2" xfId="2330" xr:uid="{00000000-0005-0000-0000-0000BC000000}"/>
    <cellStyle name="40% - Accent4 4 3 2 2" xfId="5300" xr:uid="{2DBB58DD-07B5-41BC-B520-C8A65A5A5312}"/>
    <cellStyle name="40% - Accent4 4 3 3" xfId="3856" xr:uid="{7C80AE39-059A-45CD-9A0B-6252BE0E2ACB}"/>
    <cellStyle name="40% - Accent4 4 4" xfId="1608" xr:uid="{00000000-0005-0000-0000-0000BC000000}"/>
    <cellStyle name="40% - Accent4 4 4 2" xfId="4578" xr:uid="{8C88947D-788B-4EBC-B06E-AA3B6DD2BF28}"/>
    <cellStyle name="40% - Accent4 4 5" xfId="3134" xr:uid="{93F48E22-43BF-4C92-9E72-79EF01E47500}"/>
    <cellStyle name="40% - Accent4 5" xfId="280" xr:uid="{00000000-0005-0000-0000-000030010000}"/>
    <cellStyle name="40% - Accent4 5 2" xfId="628" xr:uid="{00000000-0005-0000-0000-000030010000}"/>
    <cellStyle name="40% - Accent4 5 2 2" xfId="1350" xr:uid="{00000000-0005-0000-0000-000030010000}"/>
    <cellStyle name="40% - Accent4 5 2 2 2" xfId="2794" xr:uid="{00000000-0005-0000-0000-000030010000}"/>
    <cellStyle name="40% - Accent4 5 2 2 2 2" xfId="5764" xr:uid="{7E9726D0-6ACA-4501-AAFB-52C8310BE0DF}"/>
    <cellStyle name="40% - Accent4 5 2 2 3" xfId="4320" xr:uid="{22D67570-E19B-4B83-9F72-26A7995A9B9D}"/>
    <cellStyle name="40% - Accent4 5 2 3" xfId="2072" xr:uid="{00000000-0005-0000-0000-000030010000}"/>
    <cellStyle name="40% - Accent4 5 2 3 2" xfId="5042" xr:uid="{A2F81D2E-E3A9-4D98-B02A-63FB06360FAE}"/>
    <cellStyle name="40% - Accent4 5 2 4" xfId="3598" xr:uid="{B46850F5-CEAF-45E0-A8A3-67CD8DA211F4}"/>
    <cellStyle name="40% - Accent4 5 3" xfId="1002" xr:uid="{00000000-0005-0000-0000-000030010000}"/>
    <cellStyle name="40% - Accent4 5 3 2" xfId="2446" xr:uid="{00000000-0005-0000-0000-000030010000}"/>
    <cellStyle name="40% - Accent4 5 3 2 2" xfId="5416" xr:uid="{5D51D78C-8CE2-4CBD-BD49-6F9E5BF3526D}"/>
    <cellStyle name="40% - Accent4 5 3 3" xfId="3972" xr:uid="{3BF669B7-2DF8-4C73-8387-9B1062A626ED}"/>
    <cellStyle name="40% - Accent4 5 4" xfId="1724" xr:uid="{00000000-0005-0000-0000-000030010000}"/>
    <cellStyle name="40% - Accent4 5 4 2" xfId="4694" xr:uid="{975763D3-FCED-472D-BC1F-9B49DA5E397E}"/>
    <cellStyle name="40% - Accent4 5 5" xfId="3250" xr:uid="{8ABEBA75-E5BB-43E7-9830-62A59F65E8A9}"/>
    <cellStyle name="40% - Accent4 6" xfId="396" xr:uid="{00000000-0005-0000-0000-0000EE010000}"/>
    <cellStyle name="40% - Accent4 6 2" xfId="1118" xr:uid="{00000000-0005-0000-0000-0000EE010000}"/>
    <cellStyle name="40% - Accent4 6 2 2" xfId="2562" xr:uid="{00000000-0005-0000-0000-0000EE010000}"/>
    <cellStyle name="40% - Accent4 6 2 2 2" xfId="5532" xr:uid="{562A7DDA-C94A-4792-9FB1-4621824FD50D}"/>
    <cellStyle name="40% - Accent4 6 2 3" xfId="4088" xr:uid="{9F5C1E5E-FFF5-40E0-8274-ACC53CAB9DDC}"/>
    <cellStyle name="40% - Accent4 6 3" xfId="1840" xr:uid="{00000000-0005-0000-0000-0000EE010000}"/>
    <cellStyle name="40% - Accent4 6 3 2" xfId="4810" xr:uid="{34612293-9DC7-4281-92DD-F5377DC4741E}"/>
    <cellStyle name="40% - Accent4 6 4" xfId="3366" xr:uid="{994A97FD-487C-4C6B-B676-CBD367D7460D}"/>
    <cellStyle name="40% - Accent4 7" xfId="746" xr:uid="{00000000-0005-0000-0000-0000E5020000}"/>
    <cellStyle name="40% - Accent4 7 2" xfId="1468" xr:uid="{00000000-0005-0000-0000-0000E5020000}"/>
    <cellStyle name="40% - Accent4 7 2 2" xfId="2912" xr:uid="{00000000-0005-0000-0000-0000E5020000}"/>
    <cellStyle name="40% - Accent4 7 2 2 2" xfId="5882" xr:uid="{BB725DF4-C2FD-4637-AE1C-C1DF6D0588F1}"/>
    <cellStyle name="40% - Accent4 7 2 3" xfId="4438" xr:uid="{D54AB780-6692-41CD-BC2D-EA1708757422}"/>
    <cellStyle name="40% - Accent4 7 3" xfId="2190" xr:uid="{00000000-0005-0000-0000-0000E5020000}"/>
    <cellStyle name="40% - Accent4 7 3 2" xfId="5160" xr:uid="{69AF72AC-5F56-4B9F-A8C7-8783E40A0EC6}"/>
    <cellStyle name="40% - Accent4 7 4" xfId="3716" xr:uid="{C71C2A7E-48C4-4504-8ADD-1AA9BE233F5C}"/>
    <cellStyle name="40% - Accent4 8" xfId="770" xr:uid="{00000000-0005-0000-0000-0000D9030000}"/>
    <cellStyle name="40% - Accent4 8 2" xfId="2214" xr:uid="{00000000-0005-0000-0000-0000D9030000}"/>
    <cellStyle name="40% - Accent4 8 2 2" xfId="5184" xr:uid="{9D8C7601-9AF1-4043-B8E6-3E9342EC8C65}"/>
    <cellStyle name="40% - Accent4 8 3" xfId="3740" xr:uid="{E06026DE-05A7-4F34-92B1-F4093C97AC82}"/>
    <cellStyle name="40% - Accent4 9" xfId="1492" xr:uid="{00000000-0005-0000-0000-00008A070000}"/>
    <cellStyle name="40% - Accent4 9 2" xfId="4462" xr:uid="{6F132B73-7B70-4F24-91F9-2CD954FA9F3A}"/>
    <cellStyle name="40% - Accent5" xfId="50" builtinId="47" customBuiltin="1"/>
    <cellStyle name="40% - Accent5 10" xfId="2939" xr:uid="{00000000-0005-0000-0000-0000780B0000}"/>
    <cellStyle name="40% - Accent5 10 2" xfId="5909" xr:uid="{1EFF92BC-1B10-44F6-965F-793E9A1649AE}"/>
    <cellStyle name="40% - Accent5 11" xfId="2972" xr:uid="{9186ACA2-18CC-48AF-AEB8-AC725EDC7AEF}"/>
    <cellStyle name="40% - Accent5 11 2" xfId="5942" xr:uid="{6B149A62-D800-4EBF-BADD-81F1A2608930}"/>
    <cellStyle name="40% - Accent5 12" xfId="2993" xr:uid="{B547FDD9-79A1-4414-A305-E4967B54CF37}"/>
    <cellStyle name="40% - Accent5 12 2" xfId="5963" xr:uid="{FADE68B7-AADB-4EA3-8C9A-8F1B1C8DD5B5}"/>
    <cellStyle name="40% - Accent5 13" xfId="3020" xr:uid="{D7BC5D4A-F32C-4074-9F50-336FCC69CD69}"/>
    <cellStyle name="40% - Accent5 2" xfId="82" xr:uid="{00000000-0005-0000-0000-00004D000000}"/>
    <cellStyle name="40% - Accent5 2 2" xfId="140" xr:uid="{00000000-0005-0000-0000-00004D000000}"/>
    <cellStyle name="40% - Accent5 2 2 2" xfId="256" xr:uid="{00000000-0005-0000-0000-00004D000000}"/>
    <cellStyle name="40% - Accent5 2 2 2 2" xfId="604" xr:uid="{00000000-0005-0000-0000-00004D000000}"/>
    <cellStyle name="40% - Accent5 2 2 2 2 2" xfId="1326" xr:uid="{00000000-0005-0000-0000-00004D000000}"/>
    <cellStyle name="40% - Accent5 2 2 2 2 2 2" xfId="2770" xr:uid="{00000000-0005-0000-0000-00004D000000}"/>
    <cellStyle name="40% - Accent5 2 2 2 2 2 2 2" xfId="5740" xr:uid="{A9DA162B-C26C-4F92-AFC6-8A397F1169A0}"/>
    <cellStyle name="40% - Accent5 2 2 2 2 2 3" xfId="4296" xr:uid="{0D34846A-BE77-4CAB-AEAD-F7AB785C1986}"/>
    <cellStyle name="40% - Accent5 2 2 2 2 3" xfId="2048" xr:uid="{00000000-0005-0000-0000-00004D000000}"/>
    <cellStyle name="40% - Accent5 2 2 2 2 3 2" xfId="5018" xr:uid="{78F964C9-F199-4284-B914-CFA835E4318F}"/>
    <cellStyle name="40% - Accent5 2 2 2 2 4" xfId="3574" xr:uid="{E9B40E8E-1BA0-4769-8827-8553CCF2A5BB}"/>
    <cellStyle name="40% - Accent5 2 2 2 3" xfId="978" xr:uid="{00000000-0005-0000-0000-00004D000000}"/>
    <cellStyle name="40% - Accent5 2 2 2 3 2" xfId="2422" xr:uid="{00000000-0005-0000-0000-00004D000000}"/>
    <cellStyle name="40% - Accent5 2 2 2 3 2 2" xfId="5392" xr:uid="{47C39A83-91FB-4827-B6ED-723DD8BB2298}"/>
    <cellStyle name="40% - Accent5 2 2 2 3 3" xfId="3948" xr:uid="{CA0C3320-08A0-4566-9995-8670AD492CB5}"/>
    <cellStyle name="40% - Accent5 2 2 2 4" xfId="1700" xr:uid="{00000000-0005-0000-0000-00004D000000}"/>
    <cellStyle name="40% - Accent5 2 2 2 4 2" xfId="4670" xr:uid="{02E3004F-8F01-4915-BF3F-9D34C98E04F9}"/>
    <cellStyle name="40% - Accent5 2 2 2 5" xfId="3226" xr:uid="{53067054-C5D1-406F-8155-92E6E6CFF290}"/>
    <cellStyle name="40% - Accent5 2 2 3" xfId="372" xr:uid="{00000000-0005-0000-0000-00004D000000}"/>
    <cellStyle name="40% - Accent5 2 2 3 2" xfId="720" xr:uid="{00000000-0005-0000-0000-00004D000000}"/>
    <cellStyle name="40% - Accent5 2 2 3 2 2" xfId="1442" xr:uid="{00000000-0005-0000-0000-00004D000000}"/>
    <cellStyle name="40% - Accent5 2 2 3 2 2 2" xfId="2886" xr:uid="{00000000-0005-0000-0000-00004D000000}"/>
    <cellStyle name="40% - Accent5 2 2 3 2 2 2 2" xfId="5856" xr:uid="{9F4E1B05-8BE6-46ED-A577-059574A21E6E}"/>
    <cellStyle name="40% - Accent5 2 2 3 2 2 3" xfId="4412" xr:uid="{31A43532-DAEB-4802-8449-41514EC5A119}"/>
    <cellStyle name="40% - Accent5 2 2 3 2 3" xfId="2164" xr:uid="{00000000-0005-0000-0000-00004D000000}"/>
    <cellStyle name="40% - Accent5 2 2 3 2 3 2" xfId="5134" xr:uid="{3D4A1AE3-86DB-42A5-BA20-3043D4A5A9D8}"/>
    <cellStyle name="40% - Accent5 2 2 3 2 4" xfId="3690" xr:uid="{FB6D81EC-9815-41A4-8DD9-29B847B8226D}"/>
    <cellStyle name="40% - Accent5 2 2 3 3" xfId="1094" xr:uid="{00000000-0005-0000-0000-00004D000000}"/>
    <cellStyle name="40% - Accent5 2 2 3 3 2" xfId="2538" xr:uid="{00000000-0005-0000-0000-00004D000000}"/>
    <cellStyle name="40% - Accent5 2 2 3 3 2 2" xfId="5508" xr:uid="{7B85D5CC-7B98-45E2-AC70-095399945085}"/>
    <cellStyle name="40% - Accent5 2 2 3 3 3" xfId="4064" xr:uid="{53B1B0BE-9FF0-4E43-B8E7-7BB9A598D394}"/>
    <cellStyle name="40% - Accent5 2 2 3 4" xfId="1816" xr:uid="{00000000-0005-0000-0000-00004D000000}"/>
    <cellStyle name="40% - Accent5 2 2 3 4 2" xfId="4786" xr:uid="{4DF5CED2-95FC-42E2-A8BB-F02390CC6D51}"/>
    <cellStyle name="40% - Accent5 2 2 3 5" xfId="3342" xr:uid="{F5AEDA60-E03C-4DF1-9434-17C2499BABC0}"/>
    <cellStyle name="40% - Accent5 2 2 4" xfId="488" xr:uid="{00000000-0005-0000-0000-00004D000000}"/>
    <cellStyle name="40% - Accent5 2 2 4 2" xfId="1210" xr:uid="{00000000-0005-0000-0000-00004D000000}"/>
    <cellStyle name="40% - Accent5 2 2 4 2 2" xfId="2654" xr:uid="{00000000-0005-0000-0000-00004D000000}"/>
    <cellStyle name="40% - Accent5 2 2 4 2 2 2" xfId="5624" xr:uid="{F05DFBD8-FDBA-4172-BB34-8A16303576DF}"/>
    <cellStyle name="40% - Accent5 2 2 4 2 3" xfId="4180" xr:uid="{B05504B4-7ECA-4CFD-A211-5139C204A121}"/>
    <cellStyle name="40% - Accent5 2 2 4 3" xfId="1932" xr:uid="{00000000-0005-0000-0000-00004D000000}"/>
    <cellStyle name="40% - Accent5 2 2 4 3 2" xfId="4902" xr:uid="{0073B9A9-2602-469B-9E95-5D30D6AA7F49}"/>
    <cellStyle name="40% - Accent5 2 2 4 4" xfId="3458" xr:uid="{D9898D85-2D6C-4E96-9DFB-939284FF24BE}"/>
    <cellStyle name="40% - Accent5 2 2 5" xfId="862" xr:uid="{00000000-0005-0000-0000-00004D000000}"/>
    <cellStyle name="40% - Accent5 2 2 5 2" xfId="2306" xr:uid="{00000000-0005-0000-0000-00004D000000}"/>
    <cellStyle name="40% - Accent5 2 2 5 2 2" xfId="5276" xr:uid="{E4071A12-3034-4232-95A8-82C9535FD550}"/>
    <cellStyle name="40% - Accent5 2 2 5 3" xfId="3832" xr:uid="{B57B7DBB-DC5C-47F3-A516-FC81818E3EE5}"/>
    <cellStyle name="40% - Accent5 2 2 6" xfId="1584" xr:uid="{00000000-0005-0000-0000-00004D000000}"/>
    <cellStyle name="40% - Accent5 2 2 6 2" xfId="4554" xr:uid="{03B22B69-2090-4BF8-8D8C-283D2330B79A}"/>
    <cellStyle name="40% - Accent5 2 2 7" xfId="3110" xr:uid="{AEF06646-50CA-424C-A348-A97C2D41C6A9}"/>
    <cellStyle name="40% - Accent5 2 3" xfId="198" xr:uid="{00000000-0005-0000-0000-00004D000000}"/>
    <cellStyle name="40% - Accent5 2 3 2" xfId="546" xr:uid="{00000000-0005-0000-0000-00004D000000}"/>
    <cellStyle name="40% - Accent5 2 3 2 2" xfId="1268" xr:uid="{00000000-0005-0000-0000-00004D000000}"/>
    <cellStyle name="40% - Accent5 2 3 2 2 2" xfId="2712" xr:uid="{00000000-0005-0000-0000-00004D000000}"/>
    <cellStyle name="40% - Accent5 2 3 2 2 2 2" xfId="5682" xr:uid="{6C67288D-10D4-4B8E-B4CE-BEC18822971E}"/>
    <cellStyle name="40% - Accent5 2 3 2 2 3" xfId="4238" xr:uid="{68433C07-6FA3-4AC9-894A-A392323D4F42}"/>
    <cellStyle name="40% - Accent5 2 3 2 3" xfId="1990" xr:uid="{00000000-0005-0000-0000-00004D000000}"/>
    <cellStyle name="40% - Accent5 2 3 2 3 2" xfId="4960" xr:uid="{37E03E03-8470-4E0A-9735-ADE5150FF66F}"/>
    <cellStyle name="40% - Accent5 2 3 2 4" xfId="3516" xr:uid="{3EA3A031-5119-477D-92F1-DE791121230A}"/>
    <cellStyle name="40% - Accent5 2 3 3" xfId="920" xr:uid="{00000000-0005-0000-0000-00004D000000}"/>
    <cellStyle name="40% - Accent5 2 3 3 2" xfId="2364" xr:uid="{00000000-0005-0000-0000-00004D000000}"/>
    <cellStyle name="40% - Accent5 2 3 3 2 2" xfId="5334" xr:uid="{9381EF0F-3A99-45A3-80A6-B8567DBB4C24}"/>
    <cellStyle name="40% - Accent5 2 3 3 3" xfId="3890" xr:uid="{DE2AB3EC-5B21-4741-A289-8D658E8F7DC9}"/>
    <cellStyle name="40% - Accent5 2 3 4" xfId="1642" xr:uid="{00000000-0005-0000-0000-00004D000000}"/>
    <cellStyle name="40% - Accent5 2 3 4 2" xfId="4612" xr:uid="{E15E78F4-8877-43E1-9773-67A06F5DC2AA}"/>
    <cellStyle name="40% - Accent5 2 3 5" xfId="3168" xr:uid="{D3E69438-5017-45DA-A495-46F7545979C4}"/>
    <cellStyle name="40% - Accent5 2 4" xfId="314" xr:uid="{00000000-0005-0000-0000-00004D000000}"/>
    <cellStyle name="40% - Accent5 2 4 2" xfId="662" xr:uid="{00000000-0005-0000-0000-00004D000000}"/>
    <cellStyle name="40% - Accent5 2 4 2 2" xfId="1384" xr:uid="{00000000-0005-0000-0000-00004D000000}"/>
    <cellStyle name="40% - Accent5 2 4 2 2 2" xfId="2828" xr:uid="{00000000-0005-0000-0000-00004D000000}"/>
    <cellStyle name="40% - Accent5 2 4 2 2 2 2" xfId="5798" xr:uid="{4D7A16B2-D054-4D72-8B69-FBD1F16138A2}"/>
    <cellStyle name="40% - Accent5 2 4 2 2 3" xfId="4354" xr:uid="{19E2D5DD-7A05-4679-A525-AEC61C8D38E2}"/>
    <cellStyle name="40% - Accent5 2 4 2 3" xfId="2106" xr:uid="{00000000-0005-0000-0000-00004D000000}"/>
    <cellStyle name="40% - Accent5 2 4 2 3 2" xfId="5076" xr:uid="{65C16323-3E04-4FE4-A191-B97ED8883113}"/>
    <cellStyle name="40% - Accent5 2 4 2 4" xfId="3632" xr:uid="{F1FA2250-BE49-4BAA-9E9C-5EA5050AAFC3}"/>
    <cellStyle name="40% - Accent5 2 4 3" xfId="1036" xr:uid="{00000000-0005-0000-0000-00004D000000}"/>
    <cellStyle name="40% - Accent5 2 4 3 2" xfId="2480" xr:uid="{00000000-0005-0000-0000-00004D000000}"/>
    <cellStyle name="40% - Accent5 2 4 3 2 2" xfId="5450" xr:uid="{E5BB3D73-01B5-42FB-B6F3-DA6D45EF0AEA}"/>
    <cellStyle name="40% - Accent5 2 4 3 3" xfId="4006" xr:uid="{CCEBADDC-C238-4D53-BB1D-EE90912662D6}"/>
    <cellStyle name="40% - Accent5 2 4 4" xfId="1758" xr:uid="{00000000-0005-0000-0000-00004D000000}"/>
    <cellStyle name="40% - Accent5 2 4 4 2" xfId="4728" xr:uid="{AD606C0B-066A-4736-9338-BBD11585B1EF}"/>
    <cellStyle name="40% - Accent5 2 4 5" xfId="3284" xr:uid="{818A8F57-7DFE-43F8-8297-598454F73916}"/>
    <cellStyle name="40% - Accent5 2 5" xfId="430" xr:uid="{00000000-0005-0000-0000-00004D000000}"/>
    <cellStyle name="40% - Accent5 2 5 2" xfId="1152" xr:uid="{00000000-0005-0000-0000-00004D000000}"/>
    <cellStyle name="40% - Accent5 2 5 2 2" xfId="2596" xr:uid="{00000000-0005-0000-0000-00004D000000}"/>
    <cellStyle name="40% - Accent5 2 5 2 2 2" xfId="5566" xr:uid="{46BC8FF0-E5EB-4E3E-85B5-089CDB24DD21}"/>
    <cellStyle name="40% - Accent5 2 5 2 3" xfId="4122" xr:uid="{991F7284-2553-45B8-8D14-819F3E13D520}"/>
    <cellStyle name="40% - Accent5 2 5 3" xfId="1874" xr:uid="{00000000-0005-0000-0000-00004D000000}"/>
    <cellStyle name="40% - Accent5 2 5 3 2" xfId="4844" xr:uid="{5C6708B7-9B95-450E-8AD7-D231425DC8FB}"/>
    <cellStyle name="40% - Accent5 2 5 4" xfId="3400" xr:uid="{167CEB51-C370-416C-8B31-73BA5F461B20}"/>
    <cellStyle name="40% - Accent5 2 6" xfId="804" xr:uid="{00000000-0005-0000-0000-00004D000000}"/>
    <cellStyle name="40% - Accent5 2 6 2" xfId="2248" xr:uid="{00000000-0005-0000-0000-00004D000000}"/>
    <cellStyle name="40% - Accent5 2 6 2 2" xfId="5218" xr:uid="{B05BF8D8-A626-4F44-8E1F-70DBC25A9F60}"/>
    <cellStyle name="40% - Accent5 2 6 3" xfId="3774" xr:uid="{675DE61B-CA1A-4751-A54D-44BA53D78B1C}"/>
    <cellStyle name="40% - Accent5 2 7" xfId="1526" xr:uid="{00000000-0005-0000-0000-00004D000000}"/>
    <cellStyle name="40% - Accent5 2 7 2" xfId="4496" xr:uid="{0959A971-E294-4235-886B-EF9BBE55C857}"/>
    <cellStyle name="40% - Accent5 2 8" xfId="3052" xr:uid="{CF088ECC-8C4B-4370-BC8C-39D2B7258826}"/>
    <cellStyle name="40% - Accent5 3" xfId="109" xr:uid="{00000000-0005-0000-0000-000072000000}"/>
    <cellStyle name="40% - Accent5 3 2" xfId="225" xr:uid="{00000000-0005-0000-0000-000072000000}"/>
    <cellStyle name="40% - Accent5 3 2 2" xfId="573" xr:uid="{00000000-0005-0000-0000-000072000000}"/>
    <cellStyle name="40% - Accent5 3 2 2 2" xfId="1295" xr:uid="{00000000-0005-0000-0000-000072000000}"/>
    <cellStyle name="40% - Accent5 3 2 2 2 2" xfId="2739" xr:uid="{00000000-0005-0000-0000-000072000000}"/>
    <cellStyle name="40% - Accent5 3 2 2 2 2 2" xfId="5709" xr:uid="{910C26BA-60D2-4247-AF34-FC4BE8CAA4A1}"/>
    <cellStyle name="40% - Accent5 3 2 2 2 3" xfId="4265" xr:uid="{67B6785A-7AD6-4390-A620-4ADBBD35D466}"/>
    <cellStyle name="40% - Accent5 3 2 2 3" xfId="2017" xr:uid="{00000000-0005-0000-0000-000072000000}"/>
    <cellStyle name="40% - Accent5 3 2 2 3 2" xfId="4987" xr:uid="{ECBBB6F8-1A04-45D7-9336-1FEFD5786BFA}"/>
    <cellStyle name="40% - Accent5 3 2 2 4" xfId="3543" xr:uid="{57E71E68-9B46-4BE3-99EA-090EB4400598}"/>
    <cellStyle name="40% - Accent5 3 2 3" xfId="947" xr:uid="{00000000-0005-0000-0000-000072000000}"/>
    <cellStyle name="40% - Accent5 3 2 3 2" xfId="2391" xr:uid="{00000000-0005-0000-0000-000072000000}"/>
    <cellStyle name="40% - Accent5 3 2 3 2 2" xfId="5361" xr:uid="{6B1E5EC8-7B47-4C60-ABC7-5761001C29B1}"/>
    <cellStyle name="40% - Accent5 3 2 3 3" xfId="3917" xr:uid="{225A1632-2134-49D7-A110-3582285DED2B}"/>
    <cellStyle name="40% - Accent5 3 2 4" xfId="1669" xr:uid="{00000000-0005-0000-0000-000072000000}"/>
    <cellStyle name="40% - Accent5 3 2 4 2" xfId="4639" xr:uid="{ECC3894D-DDF0-4525-B2CA-170F9AF2CB08}"/>
    <cellStyle name="40% - Accent5 3 2 5" xfId="3195" xr:uid="{C84EB22F-3677-4513-9682-719D7FBB0F88}"/>
    <cellStyle name="40% - Accent5 3 3" xfId="341" xr:uid="{00000000-0005-0000-0000-000072000000}"/>
    <cellStyle name="40% - Accent5 3 3 2" xfId="689" xr:uid="{00000000-0005-0000-0000-000072000000}"/>
    <cellStyle name="40% - Accent5 3 3 2 2" xfId="1411" xr:uid="{00000000-0005-0000-0000-000072000000}"/>
    <cellStyle name="40% - Accent5 3 3 2 2 2" xfId="2855" xr:uid="{00000000-0005-0000-0000-000072000000}"/>
    <cellStyle name="40% - Accent5 3 3 2 2 2 2" xfId="5825" xr:uid="{61983789-4175-44F3-A7DB-B7654744CD37}"/>
    <cellStyle name="40% - Accent5 3 3 2 2 3" xfId="4381" xr:uid="{BD24B4D1-41CA-477B-BF6E-EAF2E4B3E179}"/>
    <cellStyle name="40% - Accent5 3 3 2 3" xfId="2133" xr:uid="{00000000-0005-0000-0000-000072000000}"/>
    <cellStyle name="40% - Accent5 3 3 2 3 2" xfId="5103" xr:uid="{55A501D1-2808-477A-B0E8-C796FB28BCF9}"/>
    <cellStyle name="40% - Accent5 3 3 2 4" xfId="3659" xr:uid="{8B83A0DC-8A38-438C-8E21-B3B9D8E76A54}"/>
    <cellStyle name="40% - Accent5 3 3 3" xfId="1063" xr:uid="{00000000-0005-0000-0000-000072000000}"/>
    <cellStyle name="40% - Accent5 3 3 3 2" xfId="2507" xr:uid="{00000000-0005-0000-0000-000072000000}"/>
    <cellStyle name="40% - Accent5 3 3 3 2 2" xfId="5477" xr:uid="{7A335EEB-AE11-4D2C-973D-25294860F9C3}"/>
    <cellStyle name="40% - Accent5 3 3 3 3" xfId="4033" xr:uid="{0AF27226-6BA4-4617-8753-75EC231024EE}"/>
    <cellStyle name="40% - Accent5 3 3 4" xfId="1785" xr:uid="{00000000-0005-0000-0000-000072000000}"/>
    <cellStyle name="40% - Accent5 3 3 4 2" xfId="4755" xr:uid="{25B117B4-CACD-4C5F-B138-0DB9126CE085}"/>
    <cellStyle name="40% - Accent5 3 3 5" xfId="3311" xr:uid="{157EC9D2-DA02-4E29-A89B-5EEF8C4DC83C}"/>
    <cellStyle name="40% - Accent5 3 4" xfId="457" xr:uid="{00000000-0005-0000-0000-000072000000}"/>
    <cellStyle name="40% - Accent5 3 4 2" xfId="1179" xr:uid="{00000000-0005-0000-0000-000072000000}"/>
    <cellStyle name="40% - Accent5 3 4 2 2" xfId="2623" xr:uid="{00000000-0005-0000-0000-000072000000}"/>
    <cellStyle name="40% - Accent5 3 4 2 2 2" xfId="5593" xr:uid="{FA8DE1F8-B28A-4BF3-946E-B83A3F162E4E}"/>
    <cellStyle name="40% - Accent5 3 4 2 3" xfId="4149" xr:uid="{4EE20109-C010-4A9D-834C-244E247CDBA8}"/>
    <cellStyle name="40% - Accent5 3 4 3" xfId="1901" xr:uid="{00000000-0005-0000-0000-000072000000}"/>
    <cellStyle name="40% - Accent5 3 4 3 2" xfId="4871" xr:uid="{0194DE64-1FE3-4446-9367-CC583549F5AA}"/>
    <cellStyle name="40% - Accent5 3 4 4" xfId="3427" xr:uid="{0EA76A24-7449-4B96-A500-C4A9821DC9C8}"/>
    <cellStyle name="40% - Accent5 3 5" xfId="831" xr:uid="{00000000-0005-0000-0000-000072000000}"/>
    <cellStyle name="40% - Accent5 3 5 2" xfId="2275" xr:uid="{00000000-0005-0000-0000-000072000000}"/>
    <cellStyle name="40% - Accent5 3 5 2 2" xfId="5245" xr:uid="{6EFE5E8D-E8C0-497C-BC82-4077369BC58B}"/>
    <cellStyle name="40% - Accent5 3 5 3" xfId="3801" xr:uid="{4AF709FA-5EAF-4FF0-97F8-0BC48361AE83}"/>
    <cellStyle name="40% - Accent5 3 6" xfId="1553" xr:uid="{00000000-0005-0000-0000-000072000000}"/>
    <cellStyle name="40% - Accent5 3 6 2" xfId="4523" xr:uid="{023FBDF7-D158-4746-9D3D-E9CD031ACFBF}"/>
    <cellStyle name="40% - Accent5 3 7" xfId="3079" xr:uid="{D240C68D-196E-4B7B-AD80-E9A3B1D66AAD}"/>
    <cellStyle name="40% - Accent5 4" xfId="167" xr:uid="{00000000-0005-0000-0000-0000C0000000}"/>
    <cellStyle name="40% - Accent5 4 2" xfId="515" xr:uid="{00000000-0005-0000-0000-0000C0000000}"/>
    <cellStyle name="40% - Accent5 4 2 2" xfId="1237" xr:uid="{00000000-0005-0000-0000-0000C0000000}"/>
    <cellStyle name="40% - Accent5 4 2 2 2" xfId="2681" xr:uid="{00000000-0005-0000-0000-0000C0000000}"/>
    <cellStyle name="40% - Accent5 4 2 2 2 2" xfId="5651" xr:uid="{446CF188-7003-487F-8D48-2AF1CCEF1286}"/>
    <cellStyle name="40% - Accent5 4 2 2 3" xfId="4207" xr:uid="{9A952BF2-6D47-4531-BBA0-0DF669A07FF1}"/>
    <cellStyle name="40% - Accent5 4 2 3" xfId="1959" xr:uid="{00000000-0005-0000-0000-0000C0000000}"/>
    <cellStyle name="40% - Accent5 4 2 3 2" xfId="4929" xr:uid="{C90F7568-D56D-4ECC-805C-35E7EBA499AA}"/>
    <cellStyle name="40% - Accent5 4 2 4" xfId="3485" xr:uid="{9C6ACE3E-AF2B-4245-860D-1CAB9DE957DF}"/>
    <cellStyle name="40% - Accent5 4 3" xfId="889" xr:uid="{00000000-0005-0000-0000-0000C0000000}"/>
    <cellStyle name="40% - Accent5 4 3 2" xfId="2333" xr:uid="{00000000-0005-0000-0000-0000C0000000}"/>
    <cellStyle name="40% - Accent5 4 3 2 2" xfId="5303" xr:uid="{96D80AED-FE14-4E14-BA85-827D3C91E9B0}"/>
    <cellStyle name="40% - Accent5 4 3 3" xfId="3859" xr:uid="{3876D2B7-F4DE-4581-AAD4-2DB06D00023E}"/>
    <cellStyle name="40% - Accent5 4 4" xfId="1611" xr:uid="{00000000-0005-0000-0000-0000C0000000}"/>
    <cellStyle name="40% - Accent5 4 4 2" xfId="4581" xr:uid="{044D6108-5BE8-406D-9003-080456E17532}"/>
    <cellStyle name="40% - Accent5 4 5" xfId="3137" xr:uid="{E64806E6-5C1D-44EA-9F10-E28D532053BF}"/>
    <cellStyle name="40% - Accent5 5" xfId="283" xr:uid="{00000000-0005-0000-0000-000034010000}"/>
    <cellStyle name="40% - Accent5 5 2" xfId="631" xr:uid="{00000000-0005-0000-0000-000034010000}"/>
    <cellStyle name="40% - Accent5 5 2 2" xfId="1353" xr:uid="{00000000-0005-0000-0000-000034010000}"/>
    <cellStyle name="40% - Accent5 5 2 2 2" xfId="2797" xr:uid="{00000000-0005-0000-0000-000034010000}"/>
    <cellStyle name="40% - Accent5 5 2 2 2 2" xfId="5767" xr:uid="{C32A9797-4B68-4EE9-9EB7-61CD52956F77}"/>
    <cellStyle name="40% - Accent5 5 2 2 3" xfId="4323" xr:uid="{B94091C0-EA2D-424F-9BDE-324F3053B705}"/>
    <cellStyle name="40% - Accent5 5 2 3" xfId="2075" xr:uid="{00000000-0005-0000-0000-000034010000}"/>
    <cellStyle name="40% - Accent5 5 2 3 2" xfId="5045" xr:uid="{81E1EA8B-1C99-4BE3-B1A8-63E49D455A12}"/>
    <cellStyle name="40% - Accent5 5 2 4" xfId="3601" xr:uid="{231243D0-C376-4202-A310-3A2ED898D8DA}"/>
    <cellStyle name="40% - Accent5 5 3" xfId="1005" xr:uid="{00000000-0005-0000-0000-000034010000}"/>
    <cellStyle name="40% - Accent5 5 3 2" xfId="2449" xr:uid="{00000000-0005-0000-0000-000034010000}"/>
    <cellStyle name="40% - Accent5 5 3 2 2" xfId="5419" xr:uid="{DD4485B1-87D9-4523-84D9-92D538574A43}"/>
    <cellStyle name="40% - Accent5 5 3 3" xfId="3975" xr:uid="{B854C613-E6AF-4D1B-9612-C897B93F3BA9}"/>
    <cellStyle name="40% - Accent5 5 4" xfId="1727" xr:uid="{00000000-0005-0000-0000-000034010000}"/>
    <cellStyle name="40% - Accent5 5 4 2" xfId="4697" xr:uid="{DA7B7D8E-87F3-49BF-9EAA-3E7665FEACD1}"/>
    <cellStyle name="40% - Accent5 5 5" xfId="3253" xr:uid="{11DFDCA8-B73E-4285-9310-25E7916EB940}"/>
    <cellStyle name="40% - Accent5 6" xfId="399" xr:uid="{00000000-0005-0000-0000-0000FA010000}"/>
    <cellStyle name="40% - Accent5 6 2" xfId="1121" xr:uid="{00000000-0005-0000-0000-0000FA010000}"/>
    <cellStyle name="40% - Accent5 6 2 2" xfId="2565" xr:uid="{00000000-0005-0000-0000-0000FA010000}"/>
    <cellStyle name="40% - Accent5 6 2 2 2" xfId="5535" xr:uid="{7480975D-5AEC-4C70-876D-C432855547F3}"/>
    <cellStyle name="40% - Accent5 6 2 3" xfId="4091" xr:uid="{689B58B9-0D0B-44A4-8EBB-72F9B4931B32}"/>
    <cellStyle name="40% - Accent5 6 3" xfId="1843" xr:uid="{00000000-0005-0000-0000-0000FA010000}"/>
    <cellStyle name="40% - Accent5 6 3 2" xfId="4813" xr:uid="{94BAF282-16F4-4D52-A004-21351870CC07}"/>
    <cellStyle name="40% - Accent5 6 4" xfId="3369" xr:uid="{837C32EA-6891-4606-9A5E-7265C40A159C}"/>
    <cellStyle name="40% - Accent5 7" xfId="749" xr:uid="{00000000-0005-0000-0000-0000E6020000}"/>
    <cellStyle name="40% - Accent5 7 2" xfId="1471" xr:uid="{00000000-0005-0000-0000-0000E6020000}"/>
    <cellStyle name="40% - Accent5 7 2 2" xfId="2915" xr:uid="{00000000-0005-0000-0000-0000E6020000}"/>
    <cellStyle name="40% - Accent5 7 2 2 2" xfId="5885" xr:uid="{A7649DF6-B673-46B1-9BCC-5A8BE901EBBE}"/>
    <cellStyle name="40% - Accent5 7 2 3" xfId="4441" xr:uid="{474D5108-F306-43FA-AA32-FD35A90E5B75}"/>
    <cellStyle name="40% - Accent5 7 3" xfId="2193" xr:uid="{00000000-0005-0000-0000-0000E6020000}"/>
    <cellStyle name="40% - Accent5 7 3 2" xfId="5163" xr:uid="{41AEAAAA-0E54-4B31-97D5-EE938C053270}"/>
    <cellStyle name="40% - Accent5 7 4" xfId="3719" xr:uid="{F7BBC3D4-A353-4E1D-A447-61107C1E9F1B}"/>
    <cellStyle name="40% - Accent5 8" xfId="773" xr:uid="{00000000-0005-0000-0000-0000F2030000}"/>
    <cellStyle name="40% - Accent5 8 2" xfId="2217" xr:uid="{00000000-0005-0000-0000-0000F2030000}"/>
    <cellStyle name="40% - Accent5 8 2 2" xfId="5187" xr:uid="{B2EF4946-6554-48C8-A74A-C060152CAC21}"/>
    <cellStyle name="40% - Accent5 8 3" xfId="3743" xr:uid="{6C2A1C60-2391-4871-878B-54A411201CE3}"/>
    <cellStyle name="40% - Accent5 9" xfId="1495" xr:uid="{00000000-0005-0000-0000-0000BC070000}"/>
    <cellStyle name="40% - Accent5 9 2" xfId="4465" xr:uid="{78F132CE-4C52-4FE2-B691-0AD6C7E229C8}"/>
    <cellStyle name="40% - Accent6" xfId="54" builtinId="51" customBuiltin="1"/>
    <cellStyle name="40% - Accent6 10" xfId="2942" xr:uid="{00000000-0005-0000-0000-0000790B0000}"/>
    <cellStyle name="40% - Accent6 10 2" xfId="5912" xr:uid="{1694501E-A3F9-4837-B3DA-16080776917D}"/>
    <cellStyle name="40% - Accent6 11" xfId="2975" xr:uid="{08A16DD8-FBA2-4194-BFFA-7C207E544B1B}"/>
    <cellStyle name="40% - Accent6 11 2" xfId="5945" xr:uid="{5C0B3AE5-9C1F-46D0-81A9-F543479F7CA5}"/>
    <cellStyle name="40% - Accent6 12" xfId="2996" xr:uid="{D2C60F0D-6553-4A7A-8DEE-A41DC2F93B24}"/>
    <cellStyle name="40% - Accent6 12 2" xfId="5966" xr:uid="{D90A9E5D-4FB5-4CCD-BF1E-97C1662D1203}"/>
    <cellStyle name="40% - Accent6 13" xfId="3023" xr:uid="{56312DA8-A72B-45BC-9B1B-6D4AFD89E156}"/>
    <cellStyle name="40% - Accent6 2" xfId="85" xr:uid="{00000000-0005-0000-0000-00004E000000}"/>
    <cellStyle name="40% - Accent6 2 2" xfId="143" xr:uid="{00000000-0005-0000-0000-00004E000000}"/>
    <cellStyle name="40% - Accent6 2 2 2" xfId="259" xr:uid="{00000000-0005-0000-0000-00004E000000}"/>
    <cellStyle name="40% - Accent6 2 2 2 2" xfId="607" xr:uid="{00000000-0005-0000-0000-00004E000000}"/>
    <cellStyle name="40% - Accent6 2 2 2 2 2" xfId="1329" xr:uid="{00000000-0005-0000-0000-00004E000000}"/>
    <cellStyle name="40% - Accent6 2 2 2 2 2 2" xfId="2773" xr:uid="{00000000-0005-0000-0000-00004E000000}"/>
    <cellStyle name="40% - Accent6 2 2 2 2 2 2 2" xfId="5743" xr:uid="{AE1999EA-09DB-4D45-B724-0A79E0FCC262}"/>
    <cellStyle name="40% - Accent6 2 2 2 2 2 3" xfId="4299" xr:uid="{147CB79B-3981-4789-8E7D-5533881CAD8B}"/>
    <cellStyle name="40% - Accent6 2 2 2 2 3" xfId="2051" xr:uid="{00000000-0005-0000-0000-00004E000000}"/>
    <cellStyle name="40% - Accent6 2 2 2 2 3 2" xfId="5021" xr:uid="{01BC43DB-9B63-4C28-B72F-944CDC7EF346}"/>
    <cellStyle name="40% - Accent6 2 2 2 2 4" xfId="3577" xr:uid="{3D430B92-44FA-472E-B8CE-2C6B58246A75}"/>
    <cellStyle name="40% - Accent6 2 2 2 3" xfId="981" xr:uid="{00000000-0005-0000-0000-00004E000000}"/>
    <cellStyle name="40% - Accent6 2 2 2 3 2" xfId="2425" xr:uid="{00000000-0005-0000-0000-00004E000000}"/>
    <cellStyle name="40% - Accent6 2 2 2 3 2 2" xfId="5395" xr:uid="{FA81C790-B114-40F5-B049-16288C860AC1}"/>
    <cellStyle name="40% - Accent6 2 2 2 3 3" xfId="3951" xr:uid="{8CCC95B8-F0A9-45B2-869F-C89913863C56}"/>
    <cellStyle name="40% - Accent6 2 2 2 4" xfId="1703" xr:uid="{00000000-0005-0000-0000-00004E000000}"/>
    <cellStyle name="40% - Accent6 2 2 2 4 2" xfId="4673" xr:uid="{5396F16A-8358-40FF-A6A5-618B49B306CB}"/>
    <cellStyle name="40% - Accent6 2 2 2 5" xfId="3229" xr:uid="{9B368CDB-9389-4DF6-895B-1700E09D7241}"/>
    <cellStyle name="40% - Accent6 2 2 3" xfId="375" xr:uid="{00000000-0005-0000-0000-00004E000000}"/>
    <cellStyle name="40% - Accent6 2 2 3 2" xfId="723" xr:uid="{00000000-0005-0000-0000-00004E000000}"/>
    <cellStyle name="40% - Accent6 2 2 3 2 2" xfId="1445" xr:uid="{00000000-0005-0000-0000-00004E000000}"/>
    <cellStyle name="40% - Accent6 2 2 3 2 2 2" xfId="2889" xr:uid="{00000000-0005-0000-0000-00004E000000}"/>
    <cellStyle name="40% - Accent6 2 2 3 2 2 2 2" xfId="5859" xr:uid="{B949203E-653F-4C71-A8F6-300BD781F93A}"/>
    <cellStyle name="40% - Accent6 2 2 3 2 2 3" xfId="4415" xr:uid="{9237F8DF-680F-4120-8ADD-CC8F44A75477}"/>
    <cellStyle name="40% - Accent6 2 2 3 2 3" xfId="2167" xr:uid="{00000000-0005-0000-0000-00004E000000}"/>
    <cellStyle name="40% - Accent6 2 2 3 2 3 2" xfId="5137" xr:uid="{030AA012-F518-4FF8-B5B2-E2DA6B2DFF8F}"/>
    <cellStyle name="40% - Accent6 2 2 3 2 4" xfId="3693" xr:uid="{CFA14DAE-FD74-4F62-A7A3-BCCE4ADC80CD}"/>
    <cellStyle name="40% - Accent6 2 2 3 3" xfId="1097" xr:uid="{00000000-0005-0000-0000-00004E000000}"/>
    <cellStyle name="40% - Accent6 2 2 3 3 2" xfId="2541" xr:uid="{00000000-0005-0000-0000-00004E000000}"/>
    <cellStyle name="40% - Accent6 2 2 3 3 2 2" xfId="5511" xr:uid="{0EA61104-6A41-43AC-87AF-41B6B0FD62D4}"/>
    <cellStyle name="40% - Accent6 2 2 3 3 3" xfId="4067" xr:uid="{EB4ECA83-D983-44EB-BEA6-E0CB1D991A81}"/>
    <cellStyle name="40% - Accent6 2 2 3 4" xfId="1819" xr:uid="{00000000-0005-0000-0000-00004E000000}"/>
    <cellStyle name="40% - Accent6 2 2 3 4 2" xfId="4789" xr:uid="{CE098D5D-AD15-4659-BF89-27B8F915793D}"/>
    <cellStyle name="40% - Accent6 2 2 3 5" xfId="3345" xr:uid="{2EB51F2D-1387-4247-90AE-0A915CDBD733}"/>
    <cellStyle name="40% - Accent6 2 2 4" xfId="491" xr:uid="{00000000-0005-0000-0000-00004E000000}"/>
    <cellStyle name="40% - Accent6 2 2 4 2" xfId="1213" xr:uid="{00000000-0005-0000-0000-00004E000000}"/>
    <cellStyle name="40% - Accent6 2 2 4 2 2" xfId="2657" xr:uid="{00000000-0005-0000-0000-00004E000000}"/>
    <cellStyle name="40% - Accent6 2 2 4 2 2 2" xfId="5627" xr:uid="{695A5FF4-961A-41C0-B61C-53BF171718B3}"/>
    <cellStyle name="40% - Accent6 2 2 4 2 3" xfId="4183" xr:uid="{49FD0912-87A4-44BF-AC0E-0C94C5D10953}"/>
    <cellStyle name="40% - Accent6 2 2 4 3" xfId="1935" xr:uid="{00000000-0005-0000-0000-00004E000000}"/>
    <cellStyle name="40% - Accent6 2 2 4 3 2" xfId="4905" xr:uid="{003C9559-B8B4-402A-BF07-A0A7AD3C1581}"/>
    <cellStyle name="40% - Accent6 2 2 4 4" xfId="3461" xr:uid="{FED919F9-7817-4A1A-A7C0-3902FADFAD8A}"/>
    <cellStyle name="40% - Accent6 2 2 5" xfId="865" xr:uid="{00000000-0005-0000-0000-00004E000000}"/>
    <cellStyle name="40% - Accent6 2 2 5 2" xfId="2309" xr:uid="{00000000-0005-0000-0000-00004E000000}"/>
    <cellStyle name="40% - Accent6 2 2 5 2 2" xfId="5279" xr:uid="{E7335C44-70B3-459B-9CAA-7B1B3BD79390}"/>
    <cellStyle name="40% - Accent6 2 2 5 3" xfId="3835" xr:uid="{8DC51005-AD15-4F24-BCAB-EE1B41F8E17E}"/>
    <cellStyle name="40% - Accent6 2 2 6" xfId="1587" xr:uid="{00000000-0005-0000-0000-00004E000000}"/>
    <cellStyle name="40% - Accent6 2 2 6 2" xfId="4557" xr:uid="{228D491D-0129-4685-9A33-6CE247277167}"/>
    <cellStyle name="40% - Accent6 2 2 7" xfId="3113" xr:uid="{EA66B2E8-B322-40EF-873A-47D68FDB35EA}"/>
    <cellStyle name="40% - Accent6 2 3" xfId="201" xr:uid="{00000000-0005-0000-0000-00004E000000}"/>
    <cellStyle name="40% - Accent6 2 3 2" xfId="549" xr:uid="{00000000-0005-0000-0000-00004E000000}"/>
    <cellStyle name="40% - Accent6 2 3 2 2" xfId="1271" xr:uid="{00000000-0005-0000-0000-00004E000000}"/>
    <cellStyle name="40% - Accent6 2 3 2 2 2" xfId="2715" xr:uid="{00000000-0005-0000-0000-00004E000000}"/>
    <cellStyle name="40% - Accent6 2 3 2 2 2 2" xfId="5685" xr:uid="{E38840DD-92D4-4EFF-8DEA-68EA6B1A946C}"/>
    <cellStyle name="40% - Accent6 2 3 2 2 3" xfId="4241" xr:uid="{8E798430-887F-4743-82E0-4E2C5C2FFA12}"/>
    <cellStyle name="40% - Accent6 2 3 2 3" xfId="1993" xr:uid="{00000000-0005-0000-0000-00004E000000}"/>
    <cellStyle name="40% - Accent6 2 3 2 3 2" xfId="4963" xr:uid="{DD1C12EA-1CB6-4C8F-96A9-82D50E782B0D}"/>
    <cellStyle name="40% - Accent6 2 3 2 4" xfId="3519" xr:uid="{86D75B20-025C-4538-920F-0A07FF5462E8}"/>
    <cellStyle name="40% - Accent6 2 3 3" xfId="923" xr:uid="{00000000-0005-0000-0000-00004E000000}"/>
    <cellStyle name="40% - Accent6 2 3 3 2" xfId="2367" xr:uid="{00000000-0005-0000-0000-00004E000000}"/>
    <cellStyle name="40% - Accent6 2 3 3 2 2" xfId="5337" xr:uid="{AF29ECAF-C65B-40C4-8ED0-B13504BBD770}"/>
    <cellStyle name="40% - Accent6 2 3 3 3" xfId="3893" xr:uid="{1C52DC61-94FD-4F0D-B563-4FFF16B5C371}"/>
    <cellStyle name="40% - Accent6 2 3 4" xfId="1645" xr:uid="{00000000-0005-0000-0000-00004E000000}"/>
    <cellStyle name="40% - Accent6 2 3 4 2" xfId="4615" xr:uid="{98FDC7DB-7A7D-44F0-83BA-4684C0AE7D77}"/>
    <cellStyle name="40% - Accent6 2 3 5" xfId="3171" xr:uid="{F5E14867-EE5D-4A07-8427-747FD486AB7D}"/>
    <cellStyle name="40% - Accent6 2 4" xfId="317" xr:uid="{00000000-0005-0000-0000-00004E000000}"/>
    <cellStyle name="40% - Accent6 2 4 2" xfId="665" xr:uid="{00000000-0005-0000-0000-00004E000000}"/>
    <cellStyle name="40% - Accent6 2 4 2 2" xfId="1387" xr:uid="{00000000-0005-0000-0000-00004E000000}"/>
    <cellStyle name="40% - Accent6 2 4 2 2 2" xfId="2831" xr:uid="{00000000-0005-0000-0000-00004E000000}"/>
    <cellStyle name="40% - Accent6 2 4 2 2 2 2" xfId="5801" xr:uid="{573A7721-6983-4388-806F-F5F916B889A3}"/>
    <cellStyle name="40% - Accent6 2 4 2 2 3" xfId="4357" xr:uid="{4B4CC9FA-4DEB-4DD0-858A-A963CD720A3E}"/>
    <cellStyle name="40% - Accent6 2 4 2 3" xfId="2109" xr:uid="{00000000-0005-0000-0000-00004E000000}"/>
    <cellStyle name="40% - Accent6 2 4 2 3 2" xfId="5079" xr:uid="{CF4C5659-EE1F-4BC0-8B3D-EF9208F7BA4F}"/>
    <cellStyle name="40% - Accent6 2 4 2 4" xfId="3635" xr:uid="{157D7A9B-A325-4378-B32F-B7C9481F1E0F}"/>
    <cellStyle name="40% - Accent6 2 4 3" xfId="1039" xr:uid="{00000000-0005-0000-0000-00004E000000}"/>
    <cellStyle name="40% - Accent6 2 4 3 2" xfId="2483" xr:uid="{00000000-0005-0000-0000-00004E000000}"/>
    <cellStyle name="40% - Accent6 2 4 3 2 2" xfId="5453" xr:uid="{7BD15FEC-BD20-4E57-A526-22E82920484E}"/>
    <cellStyle name="40% - Accent6 2 4 3 3" xfId="4009" xr:uid="{03039007-9DC6-41EA-90F1-B544757B9655}"/>
    <cellStyle name="40% - Accent6 2 4 4" xfId="1761" xr:uid="{00000000-0005-0000-0000-00004E000000}"/>
    <cellStyle name="40% - Accent6 2 4 4 2" xfId="4731" xr:uid="{188B0556-D727-4CA6-A1EC-09F9DB717A04}"/>
    <cellStyle name="40% - Accent6 2 4 5" xfId="3287" xr:uid="{223EFAE4-9B66-472D-ABE2-21ACAEA500B6}"/>
    <cellStyle name="40% - Accent6 2 5" xfId="433" xr:uid="{00000000-0005-0000-0000-00004E000000}"/>
    <cellStyle name="40% - Accent6 2 5 2" xfId="1155" xr:uid="{00000000-0005-0000-0000-00004E000000}"/>
    <cellStyle name="40% - Accent6 2 5 2 2" xfId="2599" xr:uid="{00000000-0005-0000-0000-00004E000000}"/>
    <cellStyle name="40% - Accent6 2 5 2 2 2" xfId="5569" xr:uid="{CF15C0AC-98C4-45C5-931D-B7A582CBB3DD}"/>
    <cellStyle name="40% - Accent6 2 5 2 3" xfId="4125" xr:uid="{15D2D22A-D1B1-4D52-B957-A533862AA7BA}"/>
    <cellStyle name="40% - Accent6 2 5 3" xfId="1877" xr:uid="{00000000-0005-0000-0000-00004E000000}"/>
    <cellStyle name="40% - Accent6 2 5 3 2" xfId="4847" xr:uid="{0349FD0B-F221-4FC8-93B1-E63B410D994D}"/>
    <cellStyle name="40% - Accent6 2 5 4" xfId="3403" xr:uid="{0658A4E2-AFE7-4C1C-936E-AF42F2C32F12}"/>
    <cellStyle name="40% - Accent6 2 6" xfId="807" xr:uid="{00000000-0005-0000-0000-00004E000000}"/>
    <cellStyle name="40% - Accent6 2 6 2" xfId="2251" xr:uid="{00000000-0005-0000-0000-00004E000000}"/>
    <cellStyle name="40% - Accent6 2 6 2 2" xfId="5221" xr:uid="{63FB6D0B-444C-47E0-91AB-F4EBDB5121E0}"/>
    <cellStyle name="40% - Accent6 2 6 3" xfId="3777" xr:uid="{B160C40D-BB73-4C74-8CC4-38DD6E28B779}"/>
    <cellStyle name="40% - Accent6 2 7" xfId="1529" xr:uid="{00000000-0005-0000-0000-00004E000000}"/>
    <cellStyle name="40% - Accent6 2 7 2" xfId="4499" xr:uid="{7D9BF542-BEF0-4622-B63B-749D00E63CEB}"/>
    <cellStyle name="40% - Accent6 2 8" xfId="3055" xr:uid="{ABC8CE68-B603-4C9D-BEA2-5BB9CF308F46}"/>
    <cellStyle name="40% - Accent6 3" xfId="112" xr:uid="{00000000-0005-0000-0000-000074000000}"/>
    <cellStyle name="40% - Accent6 3 2" xfId="228" xr:uid="{00000000-0005-0000-0000-000074000000}"/>
    <cellStyle name="40% - Accent6 3 2 2" xfId="576" xr:uid="{00000000-0005-0000-0000-000074000000}"/>
    <cellStyle name="40% - Accent6 3 2 2 2" xfId="1298" xr:uid="{00000000-0005-0000-0000-000074000000}"/>
    <cellStyle name="40% - Accent6 3 2 2 2 2" xfId="2742" xr:uid="{00000000-0005-0000-0000-000074000000}"/>
    <cellStyle name="40% - Accent6 3 2 2 2 2 2" xfId="5712" xr:uid="{80DE769F-1512-4E78-9F8D-1175DD261571}"/>
    <cellStyle name="40% - Accent6 3 2 2 2 3" xfId="4268" xr:uid="{942DBCD7-0996-4764-9C81-00EB91FED177}"/>
    <cellStyle name="40% - Accent6 3 2 2 3" xfId="2020" xr:uid="{00000000-0005-0000-0000-000074000000}"/>
    <cellStyle name="40% - Accent6 3 2 2 3 2" xfId="4990" xr:uid="{D87A71A5-44D1-4B51-9C38-87383A807D87}"/>
    <cellStyle name="40% - Accent6 3 2 2 4" xfId="3546" xr:uid="{30C776CF-13A8-4875-9A79-B11A56D41861}"/>
    <cellStyle name="40% - Accent6 3 2 3" xfId="950" xr:uid="{00000000-0005-0000-0000-000074000000}"/>
    <cellStyle name="40% - Accent6 3 2 3 2" xfId="2394" xr:uid="{00000000-0005-0000-0000-000074000000}"/>
    <cellStyle name="40% - Accent6 3 2 3 2 2" xfId="5364" xr:uid="{7BBAA684-C3EA-4130-800A-41BC650824C0}"/>
    <cellStyle name="40% - Accent6 3 2 3 3" xfId="3920" xr:uid="{FC8F953A-B1B3-44C9-8E23-8223B3394E6B}"/>
    <cellStyle name="40% - Accent6 3 2 4" xfId="1672" xr:uid="{00000000-0005-0000-0000-000074000000}"/>
    <cellStyle name="40% - Accent6 3 2 4 2" xfId="4642" xr:uid="{2B923905-0474-4235-BDF4-20B7A8DE37BF}"/>
    <cellStyle name="40% - Accent6 3 2 5" xfId="3198" xr:uid="{A86B68B3-3955-44C2-BBE0-7CF631C1DCD6}"/>
    <cellStyle name="40% - Accent6 3 3" xfId="344" xr:uid="{00000000-0005-0000-0000-000074000000}"/>
    <cellStyle name="40% - Accent6 3 3 2" xfId="692" xr:uid="{00000000-0005-0000-0000-000074000000}"/>
    <cellStyle name="40% - Accent6 3 3 2 2" xfId="1414" xr:uid="{00000000-0005-0000-0000-000074000000}"/>
    <cellStyle name="40% - Accent6 3 3 2 2 2" xfId="2858" xr:uid="{00000000-0005-0000-0000-000074000000}"/>
    <cellStyle name="40% - Accent6 3 3 2 2 2 2" xfId="5828" xr:uid="{00A744D6-59B8-40EF-BB47-C4E6885E39ED}"/>
    <cellStyle name="40% - Accent6 3 3 2 2 3" xfId="4384" xr:uid="{486DF7C6-5CC4-4683-99FC-78DDD6D18CBF}"/>
    <cellStyle name="40% - Accent6 3 3 2 3" xfId="2136" xr:uid="{00000000-0005-0000-0000-000074000000}"/>
    <cellStyle name="40% - Accent6 3 3 2 3 2" xfId="5106" xr:uid="{1B56B860-CD47-480E-B404-229C7B7E5A24}"/>
    <cellStyle name="40% - Accent6 3 3 2 4" xfId="3662" xr:uid="{B7993AE1-9E29-47DC-9401-166CC4D26A59}"/>
    <cellStyle name="40% - Accent6 3 3 3" xfId="1066" xr:uid="{00000000-0005-0000-0000-000074000000}"/>
    <cellStyle name="40% - Accent6 3 3 3 2" xfId="2510" xr:uid="{00000000-0005-0000-0000-000074000000}"/>
    <cellStyle name="40% - Accent6 3 3 3 2 2" xfId="5480" xr:uid="{250CDCA0-5795-47E1-BFB1-81439443438D}"/>
    <cellStyle name="40% - Accent6 3 3 3 3" xfId="4036" xr:uid="{548E473B-1BD3-472D-AD0D-2D07DA1C57D4}"/>
    <cellStyle name="40% - Accent6 3 3 4" xfId="1788" xr:uid="{00000000-0005-0000-0000-000074000000}"/>
    <cellStyle name="40% - Accent6 3 3 4 2" xfId="4758" xr:uid="{79E03DC8-1137-416A-8323-E9DFD4D93057}"/>
    <cellStyle name="40% - Accent6 3 3 5" xfId="3314" xr:uid="{B3837CD7-109E-4BD9-B56B-A0E819648D1F}"/>
    <cellStyle name="40% - Accent6 3 4" xfId="460" xr:uid="{00000000-0005-0000-0000-000074000000}"/>
    <cellStyle name="40% - Accent6 3 4 2" xfId="1182" xr:uid="{00000000-0005-0000-0000-000074000000}"/>
    <cellStyle name="40% - Accent6 3 4 2 2" xfId="2626" xr:uid="{00000000-0005-0000-0000-000074000000}"/>
    <cellStyle name="40% - Accent6 3 4 2 2 2" xfId="5596" xr:uid="{213FBDC9-194F-4161-9450-3349C689DFF4}"/>
    <cellStyle name="40% - Accent6 3 4 2 3" xfId="4152" xr:uid="{72802FA0-8E72-4230-B793-3E6D260BC03D}"/>
    <cellStyle name="40% - Accent6 3 4 3" xfId="1904" xr:uid="{00000000-0005-0000-0000-000074000000}"/>
    <cellStyle name="40% - Accent6 3 4 3 2" xfId="4874" xr:uid="{45139F9F-3860-4D29-B35E-B0EBB4390F5F}"/>
    <cellStyle name="40% - Accent6 3 4 4" xfId="3430" xr:uid="{56AAE1CA-B1F7-4FB8-BF5C-E0A82BB4BD15}"/>
    <cellStyle name="40% - Accent6 3 5" xfId="834" xr:uid="{00000000-0005-0000-0000-000074000000}"/>
    <cellStyle name="40% - Accent6 3 5 2" xfId="2278" xr:uid="{00000000-0005-0000-0000-000074000000}"/>
    <cellStyle name="40% - Accent6 3 5 2 2" xfId="5248" xr:uid="{8A256AC2-5F17-464A-848A-F02704C23821}"/>
    <cellStyle name="40% - Accent6 3 5 3" xfId="3804" xr:uid="{77C8EB05-5578-49D4-A4E1-35D2F8A7C25D}"/>
    <cellStyle name="40% - Accent6 3 6" xfId="1556" xr:uid="{00000000-0005-0000-0000-000074000000}"/>
    <cellStyle name="40% - Accent6 3 6 2" xfId="4526" xr:uid="{0BC35AC8-4038-412D-85B9-B98EF92B7F47}"/>
    <cellStyle name="40% - Accent6 3 7" xfId="3082" xr:uid="{04172543-AB40-4D55-B19C-4D438E5DAF56}"/>
    <cellStyle name="40% - Accent6 4" xfId="170" xr:uid="{00000000-0005-0000-0000-0000C4000000}"/>
    <cellStyle name="40% - Accent6 4 2" xfId="518" xr:uid="{00000000-0005-0000-0000-0000C4000000}"/>
    <cellStyle name="40% - Accent6 4 2 2" xfId="1240" xr:uid="{00000000-0005-0000-0000-0000C4000000}"/>
    <cellStyle name="40% - Accent6 4 2 2 2" xfId="2684" xr:uid="{00000000-0005-0000-0000-0000C4000000}"/>
    <cellStyle name="40% - Accent6 4 2 2 2 2" xfId="5654" xr:uid="{A7C5F809-82CC-414C-9C35-7FEED8F29F79}"/>
    <cellStyle name="40% - Accent6 4 2 2 3" xfId="4210" xr:uid="{F3E9A52E-873B-4A2E-BE46-805D4FA8548C}"/>
    <cellStyle name="40% - Accent6 4 2 3" xfId="1962" xr:uid="{00000000-0005-0000-0000-0000C4000000}"/>
    <cellStyle name="40% - Accent6 4 2 3 2" xfId="4932" xr:uid="{F475B7C7-9E64-46E7-AC4D-33013AC50A77}"/>
    <cellStyle name="40% - Accent6 4 2 4" xfId="3488" xr:uid="{E22BD8FB-1E1F-434B-81CE-9C01D17FAE1E}"/>
    <cellStyle name="40% - Accent6 4 3" xfId="892" xr:uid="{00000000-0005-0000-0000-0000C4000000}"/>
    <cellStyle name="40% - Accent6 4 3 2" xfId="2336" xr:uid="{00000000-0005-0000-0000-0000C4000000}"/>
    <cellStyle name="40% - Accent6 4 3 2 2" xfId="5306" xr:uid="{1F671FDE-15DF-407A-83C5-57ED979250AB}"/>
    <cellStyle name="40% - Accent6 4 3 3" xfId="3862" xr:uid="{EACE2C18-BAF5-4527-8CEA-9871FA9D063C}"/>
    <cellStyle name="40% - Accent6 4 4" xfId="1614" xr:uid="{00000000-0005-0000-0000-0000C4000000}"/>
    <cellStyle name="40% - Accent6 4 4 2" xfId="4584" xr:uid="{A68C7FBC-0B5D-4AA1-970D-BBEF2F65C928}"/>
    <cellStyle name="40% - Accent6 4 5" xfId="3140" xr:uid="{23BEA341-CEB3-4108-9650-03358AB42D1E}"/>
    <cellStyle name="40% - Accent6 5" xfId="286" xr:uid="{00000000-0005-0000-0000-000038010000}"/>
    <cellStyle name="40% - Accent6 5 2" xfId="634" xr:uid="{00000000-0005-0000-0000-000038010000}"/>
    <cellStyle name="40% - Accent6 5 2 2" xfId="1356" xr:uid="{00000000-0005-0000-0000-000038010000}"/>
    <cellStyle name="40% - Accent6 5 2 2 2" xfId="2800" xr:uid="{00000000-0005-0000-0000-000038010000}"/>
    <cellStyle name="40% - Accent6 5 2 2 2 2" xfId="5770" xr:uid="{026260E4-743C-4829-B9D4-72DF0049979C}"/>
    <cellStyle name="40% - Accent6 5 2 2 3" xfId="4326" xr:uid="{3DAB101B-BE71-4BB0-B7D9-9673B3A46EB9}"/>
    <cellStyle name="40% - Accent6 5 2 3" xfId="2078" xr:uid="{00000000-0005-0000-0000-000038010000}"/>
    <cellStyle name="40% - Accent6 5 2 3 2" xfId="5048" xr:uid="{BC7DA6E8-C850-41C9-B919-98DCD8BF6B65}"/>
    <cellStyle name="40% - Accent6 5 2 4" xfId="3604" xr:uid="{DA50F243-D81D-4ABA-844C-698B08B5AAD8}"/>
    <cellStyle name="40% - Accent6 5 3" xfId="1008" xr:uid="{00000000-0005-0000-0000-000038010000}"/>
    <cellStyle name="40% - Accent6 5 3 2" xfId="2452" xr:uid="{00000000-0005-0000-0000-000038010000}"/>
    <cellStyle name="40% - Accent6 5 3 2 2" xfId="5422" xr:uid="{47F8243B-A2D4-488C-95FD-D4612C2DF28C}"/>
    <cellStyle name="40% - Accent6 5 3 3" xfId="3978" xr:uid="{074B5627-08DC-4FE5-895E-CD0281F087E8}"/>
    <cellStyle name="40% - Accent6 5 4" xfId="1730" xr:uid="{00000000-0005-0000-0000-000038010000}"/>
    <cellStyle name="40% - Accent6 5 4 2" xfId="4700" xr:uid="{46341541-976E-4E65-A38C-A2581DB73772}"/>
    <cellStyle name="40% - Accent6 5 5" xfId="3256" xr:uid="{B5CFC088-1AFD-41EC-B203-94AB39E1F733}"/>
    <cellStyle name="40% - Accent6 6" xfId="402" xr:uid="{00000000-0005-0000-0000-000006020000}"/>
    <cellStyle name="40% - Accent6 6 2" xfId="1124" xr:uid="{00000000-0005-0000-0000-000006020000}"/>
    <cellStyle name="40% - Accent6 6 2 2" xfId="2568" xr:uid="{00000000-0005-0000-0000-000006020000}"/>
    <cellStyle name="40% - Accent6 6 2 2 2" xfId="5538" xr:uid="{4F3E9AB1-C16A-4E46-A8F8-8A5559541909}"/>
    <cellStyle name="40% - Accent6 6 2 3" xfId="4094" xr:uid="{5734DEDD-9941-4993-B489-034307A4315F}"/>
    <cellStyle name="40% - Accent6 6 3" xfId="1846" xr:uid="{00000000-0005-0000-0000-000006020000}"/>
    <cellStyle name="40% - Accent6 6 3 2" xfId="4816" xr:uid="{304EAC32-D6CF-4465-A63A-6E0FCAE71DD6}"/>
    <cellStyle name="40% - Accent6 6 4" xfId="3372" xr:uid="{29E266CA-6DAD-4CFE-A5DF-B6A671760A67}"/>
    <cellStyle name="40% - Accent6 7" xfId="752" xr:uid="{00000000-0005-0000-0000-0000E7020000}"/>
    <cellStyle name="40% - Accent6 7 2" xfId="1474" xr:uid="{00000000-0005-0000-0000-0000E7020000}"/>
    <cellStyle name="40% - Accent6 7 2 2" xfId="2918" xr:uid="{00000000-0005-0000-0000-0000E7020000}"/>
    <cellStyle name="40% - Accent6 7 2 2 2" xfId="5888" xr:uid="{D4048E8D-3984-44BC-8D22-F99BC574164A}"/>
    <cellStyle name="40% - Accent6 7 2 3" xfId="4444" xr:uid="{416C8A9D-5988-4EE6-B572-14D6B390279D}"/>
    <cellStyle name="40% - Accent6 7 3" xfId="2196" xr:uid="{00000000-0005-0000-0000-0000E7020000}"/>
    <cellStyle name="40% - Accent6 7 3 2" xfId="5166" xr:uid="{E3959A67-962E-4772-9A16-BF7366006FF9}"/>
    <cellStyle name="40% - Accent6 7 4" xfId="3722" xr:uid="{4ED1FEE1-B928-4BE5-BB91-66543997EB53}"/>
    <cellStyle name="40% - Accent6 8" xfId="776" xr:uid="{00000000-0005-0000-0000-00000B040000}"/>
    <cellStyle name="40% - Accent6 8 2" xfId="2220" xr:uid="{00000000-0005-0000-0000-00000B040000}"/>
    <cellStyle name="40% - Accent6 8 2 2" xfId="5190" xr:uid="{E0F24182-2992-47FD-B8BD-87017FE8EA06}"/>
    <cellStyle name="40% - Accent6 8 3" xfId="3746" xr:uid="{1CA1CC2E-7DBB-442F-854F-51A21B3C1091}"/>
    <cellStyle name="40% - Accent6 9" xfId="1498" xr:uid="{00000000-0005-0000-0000-0000EE070000}"/>
    <cellStyle name="40% - Accent6 9 2" xfId="4468" xr:uid="{99523CE5-CA09-4AC2-9371-1E31C7776781}"/>
    <cellStyle name="60% - Accent1" xfId="35" builtinId="32" customBuiltin="1"/>
    <cellStyle name="60% - Accent1 10" xfId="2928" xr:uid="{00000000-0005-0000-0000-00007A0B0000}"/>
    <cellStyle name="60% - Accent1 10 2" xfId="5898" xr:uid="{49795A14-CCA0-4633-B00C-E014B1F7DAF2}"/>
    <cellStyle name="60% - Accent1 11" xfId="2961" xr:uid="{07D97BED-4C10-4D27-81F4-6FFFE7749E49}"/>
    <cellStyle name="60% - Accent1 11 2" xfId="5931" xr:uid="{62B1764C-3B14-43C3-BD4B-958D98B74BDF}"/>
    <cellStyle name="60% - Accent1 12" xfId="2982" xr:uid="{FC42A0DB-E527-4BC4-BA34-A115B35A80CD}"/>
    <cellStyle name="60% - Accent1 12 2" xfId="5952" xr:uid="{994DE39C-ABA5-444F-872B-E525DB7D8E7C}"/>
    <cellStyle name="60% - Accent1 13" xfId="3009" xr:uid="{986B6A77-6297-4074-B5FE-0373D626FC64}"/>
    <cellStyle name="60% - Accent1 2" xfId="71" xr:uid="{00000000-0005-0000-0000-00004F000000}"/>
    <cellStyle name="60% - Accent1 2 2" xfId="129" xr:uid="{00000000-0005-0000-0000-00004F000000}"/>
    <cellStyle name="60% - Accent1 2 2 2" xfId="245" xr:uid="{00000000-0005-0000-0000-00004F000000}"/>
    <cellStyle name="60% - Accent1 2 2 2 2" xfId="593" xr:uid="{00000000-0005-0000-0000-00004F000000}"/>
    <cellStyle name="60% - Accent1 2 2 2 2 2" xfId="1315" xr:uid="{00000000-0005-0000-0000-00004F000000}"/>
    <cellStyle name="60% - Accent1 2 2 2 2 2 2" xfId="2759" xr:uid="{00000000-0005-0000-0000-00004F000000}"/>
    <cellStyle name="60% - Accent1 2 2 2 2 2 2 2" xfId="5729" xr:uid="{EDEAD5D7-A526-404B-AED2-79F1E97414F0}"/>
    <cellStyle name="60% - Accent1 2 2 2 2 2 3" xfId="4285" xr:uid="{54443896-7110-4DB7-9906-275C2C34680D}"/>
    <cellStyle name="60% - Accent1 2 2 2 2 3" xfId="2037" xr:uid="{00000000-0005-0000-0000-00004F000000}"/>
    <cellStyle name="60% - Accent1 2 2 2 2 3 2" xfId="5007" xr:uid="{BAB19758-DADE-443D-9003-E22584CE91A9}"/>
    <cellStyle name="60% - Accent1 2 2 2 2 4" xfId="3563" xr:uid="{C18514D6-3D64-4A39-8DB2-EB2ACA2BF27D}"/>
    <cellStyle name="60% - Accent1 2 2 2 3" xfId="967" xr:uid="{00000000-0005-0000-0000-00004F000000}"/>
    <cellStyle name="60% - Accent1 2 2 2 3 2" xfId="2411" xr:uid="{00000000-0005-0000-0000-00004F000000}"/>
    <cellStyle name="60% - Accent1 2 2 2 3 2 2" xfId="5381" xr:uid="{8B9B5C5E-4C8E-4408-B187-83C714542DB3}"/>
    <cellStyle name="60% - Accent1 2 2 2 3 3" xfId="3937" xr:uid="{1560396A-12C8-4CB7-B3F8-047555FEFE53}"/>
    <cellStyle name="60% - Accent1 2 2 2 4" xfId="1689" xr:uid="{00000000-0005-0000-0000-00004F000000}"/>
    <cellStyle name="60% - Accent1 2 2 2 4 2" xfId="4659" xr:uid="{0B4341A7-8C30-4C7C-8320-3BE6CFCCEE8A}"/>
    <cellStyle name="60% - Accent1 2 2 2 5" xfId="3215" xr:uid="{38095565-93B6-440B-B849-C6DD0D97D129}"/>
    <cellStyle name="60% - Accent1 2 2 3" xfId="361" xr:uid="{00000000-0005-0000-0000-00004F000000}"/>
    <cellStyle name="60% - Accent1 2 2 3 2" xfId="709" xr:uid="{00000000-0005-0000-0000-00004F000000}"/>
    <cellStyle name="60% - Accent1 2 2 3 2 2" xfId="1431" xr:uid="{00000000-0005-0000-0000-00004F000000}"/>
    <cellStyle name="60% - Accent1 2 2 3 2 2 2" xfId="2875" xr:uid="{00000000-0005-0000-0000-00004F000000}"/>
    <cellStyle name="60% - Accent1 2 2 3 2 2 2 2" xfId="5845" xr:uid="{932E4AE0-C252-4436-9175-F44159805629}"/>
    <cellStyle name="60% - Accent1 2 2 3 2 2 3" xfId="4401" xr:uid="{2EAEEB2A-4AC4-48E3-9867-4AA2B1126676}"/>
    <cellStyle name="60% - Accent1 2 2 3 2 3" xfId="2153" xr:uid="{00000000-0005-0000-0000-00004F000000}"/>
    <cellStyle name="60% - Accent1 2 2 3 2 3 2" xfId="5123" xr:uid="{AD9AA78E-1F94-4A50-86CA-D71B3BD51E73}"/>
    <cellStyle name="60% - Accent1 2 2 3 2 4" xfId="3679" xr:uid="{E32FF956-129B-4C5B-8C5F-285930BFF174}"/>
    <cellStyle name="60% - Accent1 2 2 3 3" xfId="1083" xr:uid="{00000000-0005-0000-0000-00004F000000}"/>
    <cellStyle name="60% - Accent1 2 2 3 3 2" xfId="2527" xr:uid="{00000000-0005-0000-0000-00004F000000}"/>
    <cellStyle name="60% - Accent1 2 2 3 3 2 2" xfId="5497" xr:uid="{A916B8F5-EFEE-4F69-9F16-F3769BB8397E}"/>
    <cellStyle name="60% - Accent1 2 2 3 3 3" xfId="4053" xr:uid="{7D4CE7B0-73DB-4719-81FF-2C2EF98D85EC}"/>
    <cellStyle name="60% - Accent1 2 2 3 4" xfId="1805" xr:uid="{00000000-0005-0000-0000-00004F000000}"/>
    <cellStyle name="60% - Accent1 2 2 3 4 2" xfId="4775" xr:uid="{67E48716-3106-4DED-B85F-4316E57173E6}"/>
    <cellStyle name="60% - Accent1 2 2 3 5" xfId="3331" xr:uid="{676FCEE7-0111-48F5-BFE4-324A06EE00DA}"/>
    <cellStyle name="60% - Accent1 2 2 4" xfId="477" xr:uid="{00000000-0005-0000-0000-00004F000000}"/>
    <cellStyle name="60% - Accent1 2 2 4 2" xfId="1199" xr:uid="{00000000-0005-0000-0000-00004F000000}"/>
    <cellStyle name="60% - Accent1 2 2 4 2 2" xfId="2643" xr:uid="{00000000-0005-0000-0000-00004F000000}"/>
    <cellStyle name="60% - Accent1 2 2 4 2 2 2" xfId="5613" xr:uid="{14D75826-DA0A-491F-9886-26F7CEE96F58}"/>
    <cellStyle name="60% - Accent1 2 2 4 2 3" xfId="4169" xr:uid="{A43B2DB6-4638-4B86-9546-FBF44971B873}"/>
    <cellStyle name="60% - Accent1 2 2 4 3" xfId="1921" xr:uid="{00000000-0005-0000-0000-00004F000000}"/>
    <cellStyle name="60% - Accent1 2 2 4 3 2" xfId="4891" xr:uid="{26DB4DF3-E379-4475-A2E3-807C38D3E6FA}"/>
    <cellStyle name="60% - Accent1 2 2 4 4" xfId="3447" xr:uid="{EFED47C0-755F-4FF0-9BD1-809833674A41}"/>
    <cellStyle name="60% - Accent1 2 2 5" xfId="851" xr:uid="{00000000-0005-0000-0000-00004F000000}"/>
    <cellStyle name="60% - Accent1 2 2 5 2" xfId="2295" xr:uid="{00000000-0005-0000-0000-00004F000000}"/>
    <cellStyle name="60% - Accent1 2 2 5 2 2" xfId="5265" xr:uid="{D46D315D-B540-4301-8BB7-525A631FEE99}"/>
    <cellStyle name="60% - Accent1 2 2 5 3" xfId="3821" xr:uid="{C227B602-A063-43D3-97CC-EB1A257B243A}"/>
    <cellStyle name="60% - Accent1 2 2 6" xfId="1573" xr:uid="{00000000-0005-0000-0000-00004F000000}"/>
    <cellStyle name="60% - Accent1 2 2 6 2" xfId="4543" xr:uid="{F617D510-D3ED-46DA-BE3E-EF3C685CCD9B}"/>
    <cellStyle name="60% - Accent1 2 2 7" xfId="3099" xr:uid="{983C27EC-1864-4FC1-B414-64C1E1B509C8}"/>
    <cellStyle name="60% - Accent1 2 3" xfId="187" xr:uid="{00000000-0005-0000-0000-00004F000000}"/>
    <cellStyle name="60% - Accent1 2 3 2" xfId="535" xr:uid="{00000000-0005-0000-0000-00004F000000}"/>
    <cellStyle name="60% - Accent1 2 3 2 2" xfId="1257" xr:uid="{00000000-0005-0000-0000-00004F000000}"/>
    <cellStyle name="60% - Accent1 2 3 2 2 2" xfId="2701" xr:uid="{00000000-0005-0000-0000-00004F000000}"/>
    <cellStyle name="60% - Accent1 2 3 2 2 2 2" xfId="5671" xr:uid="{1B7624F4-C0EB-4A67-8171-255877079A4F}"/>
    <cellStyle name="60% - Accent1 2 3 2 2 3" xfId="4227" xr:uid="{26928F2F-64BF-4B40-8678-A1E9A11A6965}"/>
    <cellStyle name="60% - Accent1 2 3 2 3" xfId="1979" xr:uid="{00000000-0005-0000-0000-00004F000000}"/>
    <cellStyle name="60% - Accent1 2 3 2 3 2" xfId="4949" xr:uid="{6E3311E1-9D68-4106-8F49-45C0AF553111}"/>
    <cellStyle name="60% - Accent1 2 3 2 4" xfId="3505" xr:uid="{CB38F1FA-2D92-4D6F-9745-AFE5D2636B79}"/>
    <cellStyle name="60% - Accent1 2 3 3" xfId="909" xr:uid="{00000000-0005-0000-0000-00004F000000}"/>
    <cellStyle name="60% - Accent1 2 3 3 2" xfId="2353" xr:uid="{00000000-0005-0000-0000-00004F000000}"/>
    <cellStyle name="60% - Accent1 2 3 3 2 2" xfId="5323" xr:uid="{6B87B151-F9EF-4207-84CC-C6F98551FB1A}"/>
    <cellStyle name="60% - Accent1 2 3 3 3" xfId="3879" xr:uid="{8642BA84-AADE-44AC-9C17-70DCB04D0956}"/>
    <cellStyle name="60% - Accent1 2 3 4" xfId="1631" xr:uid="{00000000-0005-0000-0000-00004F000000}"/>
    <cellStyle name="60% - Accent1 2 3 4 2" xfId="4601" xr:uid="{4AFD28FD-87C7-4292-A7AF-DB59AC80258F}"/>
    <cellStyle name="60% - Accent1 2 3 5" xfId="3157" xr:uid="{F4F6C04B-87A5-4083-AD80-97933155D42A}"/>
    <cellStyle name="60% - Accent1 2 4" xfId="303" xr:uid="{00000000-0005-0000-0000-00004F000000}"/>
    <cellStyle name="60% - Accent1 2 4 2" xfId="651" xr:uid="{00000000-0005-0000-0000-00004F000000}"/>
    <cellStyle name="60% - Accent1 2 4 2 2" xfId="1373" xr:uid="{00000000-0005-0000-0000-00004F000000}"/>
    <cellStyle name="60% - Accent1 2 4 2 2 2" xfId="2817" xr:uid="{00000000-0005-0000-0000-00004F000000}"/>
    <cellStyle name="60% - Accent1 2 4 2 2 2 2" xfId="5787" xr:uid="{F4FD33FC-52DE-4859-9748-5149A425173F}"/>
    <cellStyle name="60% - Accent1 2 4 2 2 3" xfId="4343" xr:uid="{B0CEC0F1-B197-4661-97BD-95CD0F1135A2}"/>
    <cellStyle name="60% - Accent1 2 4 2 3" xfId="2095" xr:uid="{00000000-0005-0000-0000-00004F000000}"/>
    <cellStyle name="60% - Accent1 2 4 2 3 2" xfId="5065" xr:uid="{5EDFE7F0-E569-490E-855A-2F5335E95672}"/>
    <cellStyle name="60% - Accent1 2 4 2 4" xfId="3621" xr:uid="{A9C48C7B-A9B2-4BA8-8F4C-E55EF1080FC6}"/>
    <cellStyle name="60% - Accent1 2 4 3" xfId="1025" xr:uid="{00000000-0005-0000-0000-00004F000000}"/>
    <cellStyle name="60% - Accent1 2 4 3 2" xfId="2469" xr:uid="{00000000-0005-0000-0000-00004F000000}"/>
    <cellStyle name="60% - Accent1 2 4 3 2 2" xfId="5439" xr:uid="{252FB325-3BB6-4321-95A2-26D8839344E8}"/>
    <cellStyle name="60% - Accent1 2 4 3 3" xfId="3995" xr:uid="{D6C4AFAB-C1B3-47E0-A04F-CCB930434B15}"/>
    <cellStyle name="60% - Accent1 2 4 4" xfId="1747" xr:uid="{00000000-0005-0000-0000-00004F000000}"/>
    <cellStyle name="60% - Accent1 2 4 4 2" xfId="4717" xr:uid="{DA36BB13-1CBC-4689-A8C9-763F73624C20}"/>
    <cellStyle name="60% - Accent1 2 4 5" xfId="3273" xr:uid="{EA2657DD-07B7-4711-B2FA-91477CA7B712}"/>
    <cellStyle name="60% - Accent1 2 5" xfId="419" xr:uid="{00000000-0005-0000-0000-00004F000000}"/>
    <cellStyle name="60% - Accent1 2 5 2" xfId="1141" xr:uid="{00000000-0005-0000-0000-00004F000000}"/>
    <cellStyle name="60% - Accent1 2 5 2 2" xfId="2585" xr:uid="{00000000-0005-0000-0000-00004F000000}"/>
    <cellStyle name="60% - Accent1 2 5 2 2 2" xfId="5555" xr:uid="{2802CF29-BC3B-47C6-BFE9-5549988D5C17}"/>
    <cellStyle name="60% - Accent1 2 5 2 3" xfId="4111" xr:uid="{FA3DA4F7-8036-4237-B125-A0BD91B26A75}"/>
    <cellStyle name="60% - Accent1 2 5 3" xfId="1863" xr:uid="{00000000-0005-0000-0000-00004F000000}"/>
    <cellStyle name="60% - Accent1 2 5 3 2" xfId="4833" xr:uid="{5B926B37-6B74-457B-ADD4-E2B42F604E7F}"/>
    <cellStyle name="60% - Accent1 2 5 4" xfId="3389" xr:uid="{9BC814F2-DF20-409E-BB0A-181F6087209B}"/>
    <cellStyle name="60% - Accent1 2 6" xfId="793" xr:uid="{00000000-0005-0000-0000-00004F000000}"/>
    <cellStyle name="60% - Accent1 2 6 2" xfId="2237" xr:uid="{00000000-0005-0000-0000-00004F000000}"/>
    <cellStyle name="60% - Accent1 2 6 2 2" xfId="5207" xr:uid="{C7D1ACCB-785C-4D4E-97D9-D9A4F012F92E}"/>
    <cellStyle name="60% - Accent1 2 6 3" xfId="3763" xr:uid="{EE999AFA-58A6-4AA6-9FF9-956A877B419E}"/>
    <cellStyle name="60% - Accent1 2 7" xfId="1515" xr:uid="{00000000-0005-0000-0000-00004F000000}"/>
    <cellStyle name="60% - Accent1 2 7 2" xfId="4485" xr:uid="{843EA9D8-00F7-4B0E-9FEB-8F0DD11FA7E9}"/>
    <cellStyle name="60% - Accent1 2 8" xfId="3041" xr:uid="{2A9222FB-3CD3-4499-9B6D-BE198504A8E5}"/>
    <cellStyle name="60% - Accent1 3" xfId="98" xr:uid="{00000000-0005-0000-0000-000076000000}"/>
    <cellStyle name="60% - Accent1 3 2" xfId="214" xr:uid="{00000000-0005-0000-0000-000076000000}"/>
    <cellStyle name="60% - Accent1 3 2 2" xfId="562" xr:uid="{00000000-0005-0000-0000-000076000000}"/>
    <cellStyle name="60% - Accent1 3 2 2 2" xfId="1284" xr:uid="{00000000-0005-0000-0000-000076000000}"/>
    <cellStyle name="60% - Accent1 3 2 2 2 2" xfId="2728" xr:uid="{00000000-0005-0000-0000-000076000000}"/>
    <cellStyle name="60% - Accent1 3 2 2 2 2 2" xfId="5698" xr:uid="{FCB5D76F-B8A6-4E39-BB7B-DB8022EFA237}"/>
    <cellStyle name="60% - Accent1 3 2 2 2 3" xfId="4254" xr:uid="{AE492E89-8052-4DC6-91B8-7BBD290B08F8}"/>
    <cellStyle name="60% - Accent1 3 2 2 3" xfId="2006" xr:uid="{00000000-0005-0000-0000-000076000000}"/>
    <cellStyle name="60% - Accent1 3 2 2 3 2" xfId="4976" xr:uid="{D1089573-F64D-4F81-8178-3C5ABCC1C898}"/>
    <cellStyle name="60% - Accent1 3 2 2 4" xfId="3532" xr:uid="{05E4925C-CB9D-4BB4-9067-D26CA7B18C49}"/>
    <cellStyle name="60% - Accent1 3 2 3" xfId="936" xr:uid="{00000000-0005-0000-0000-000076000000}"/>
    <cellStyle name="60% - Accent1 3 2 3 2" xfId="2380" xr:uid="{00000000-0005-0000-0000-000076000000}"/>
    <cellStyle name="60% - Accent1 3 2 3 2 2" xfId="5350" xr:uid="{AF19BD28-0ACC-4030-BFF2-3BF58315703B}"/>
    <cellStyle name="60% - Accent1 3 2 3 3" xfId="3906" xr:uid="{AA1E7576-9339-4F19-90A8-C2EDA19C8B2C}"/>
    <cellStyle name="60% - Accent1 3 2 4" xfId="1658" xr:uid="{00000000-0005-0000-0000-000076000000}"/>
    <cellStyle name="60% - Accent1 3 2 4 2" xfId="4628" xr:uid="{E8CD2CB7-18A3-42BF-BBCA-BC848E55FC6A}"/>
    <cellStyle name="60% - Accent1 3 2 5" xfId="3184" xr:uid="{D6A39E58-7317-46AD-9D9D-48ABA0E557F0}"/>
    <cellStyle name="60% - Accent1 3 3" xfId="330" xr:uid="{00000000-0005-0000-0000-000076000000}"/>
    <cellStyle name="60% - Accent1 3 3 2" xfId="678" xr:uid="{00000000-0005-0000-0000-000076000000}"/>
    <cellStyle name="60% - Accent1 3 3 2 2" xfId="1400" xr:uid="{00000000-0005-0000-0000-000076000000}"/>
    <cellStyle name="60% - Accent1 3 3 2 2 2" xfId="2844" xr:uid="{00000000-0005-0000-0000-000076000000}"/>
    <cellStyle name="60% - Accent1 3 3 2 2 2 2" xfId="5814" xr:uid="{99D5BABA-4D9B-4610-BCE1-F148B7DED069}"/>
    <cellStyle name="60% - Accent1 3 3 2 2 3" xfId="4370" xr:uid="{6EA452D8-6120-4E99-9D86-AB98C8AB7F07}"/>
    <cellStyle name="60% - Accent1 3 3 2 3" xfId="2122" xr:uid="{00000000-0005-0000-0000-000076000000}"/>
    <cellStyle name="60% - Accent1 3 3 2 3 2" xfId="5092" xr:uid="{E1EFE5F4-4910-4B36-BEFE-80AE0C2ECA05}"/>
    <cellStyle name="60% - Accent1 3 3 2 4" xfId="3648" xr:uid="{BF8616D5-64B4-4165-9796-B147005D2ACE}"/>
    <cellStyle name="60% - Accent1 3 3 3" xfId="1052" xr:uid="{00000000-0005-0000-0000-000076000000}"/>
    <cellStyle name="60% - Accent1 3 3 3 2" xfId="2496" xr:uid="{00000000-0005-0000-0000-000076000000}"/>
    <cellStyle name="60% - Accent1 3 3 3 2 2" xfId="5466" xr:uid="{EC8D7319-DB44-48E3-91D9-985EFE910EF2}"/>
    <cellStyle name="60% - Accent1 3 3 3 3" xfId="4022" xr:uid="{CB2FA19C-7731-4837-A995-AC84538663CB}"/>
    <cellStyle name="60% - Accent1 3 3 4" xfId="1774" xr:uid="{00000000-0005-0000-0000-000076000000}"/>
    <cellStyle name="60% - Accent1 3 3 4 2" xfId="4744" xr:uid="{020CBBBA-C112-4CFA-9CE3-D6F9B99926F4}"/>
    <cellStyle name="60% - Accent1 3 3 5" xfId="3300" xr:uid="{2A9CA911-E427-4B1D-8EEB-D3662D1EEA61}"/>
    <cellStyle name="60% - Accent1 3 4" xfId="446" xr:uid="{00000000-0005-0000-0000-000076000000}"/>
    <cellStyle name="60% - Accent1 3 4 2" xfId="1168" xr:uid="{00000000-0005-0000-0000-000076000000}"/>
    <cellStyle name="60% - Accent1 3 4 2 2" xfId="2612" xr:uid="{00000000-0005-0000-0000-000076000000}"/>
    <cellStyle name="60% - Accent1 3 4 2 2 2" xfId="5582" xr:uid="{268169D0-376E-4E93-864E-BEDD5B0B06AD}"/>
    <cellStyle name="60% - Accent1 3 4 2 3" xfId="4138" xr:uid="{58F3FF34-FFFC-4EFE-9CED-47F86B684A17}"/>
    <cellStyle name="60% - Accent1 3 4 3" xfId="1890" xr:uid="{00000000-0005-0000-0000-000076000000}"/>
    <cellStyle name="60% - Accent1 3 4 3 2" xfId="4860" xr:uid="{8E8AA563-0E30-4061-8BD5-A14DA44B2899}"/>
    <cellStyle name="60% - Accent1 3 4 4" xfId="3416" xr:uid="{99ED0F94-1FAB-4CA9-B1FE-9FD187EFCF2D}"/>
    <cellStyle name="60% - Accent1 3 5" xfId="820" xr:uid="{00000000-0005-0000-0000-000076000000}"/>
    <cellStyle name="60% - Accent1 3 5 2" xfId="2264" xr:uid="{00000000-0005-0000-0000-000076000000}"/>
    <cellStyle name="60% - Accent1 3 5 2 2" xfId="5234" xr:uid="{183579B4-9D11-41AC-B055-7258DDD697E8}"/>
    <cellStyle name="60% - Accent1 3 5 3" xfId="3790" xr:uid="{B4B88CCE-553D-4BE2-A7FB-212C020C0E69}"/>
    <cellStyle name="60% - Accent1 3 6" xfId="1542" xr:uid="{00000000-0005-0000-0000-000076000000}"/>
    <cellStyle name="60% - Accent1 3 6 2" xfId="4512" xr:uid="{736E722C-8F50-4FB9-AEB2-D1006720556B}"/>
    <cellStyle name="60% - Accent1 3 7" xfId="3068" xr:uid="{EF8C0B53-7276-4071-BDE2-4BF337977501}"/>
    <cellStyle name="60% - Accent1 4" xfId="156" xr:uid="{00000000-0005-0000-0000-0000C8000000}"/>
    <cellStyle name="60% - Accent1 4 2" xfId="504" xr:uid="{00000000-0005-0000-0000-0000C8000000}"/>
    <cellStyle name="60% - Accent1 4 2 2" xfId="1226" xr:uid="{00000000-0005-0000-0000-0000C8000000}"/>
    <cellStyle name="60% - Accent1 4 2 2 2" xfId="2670" xr:uid="{00000000-0005-0000-0000-0000C8000000}"/>
    <cellStyle name="60% - Accent1 4 2 2 2 2" xfId="5640" xr:uid="{15BC9A88-CD00-4B94-81E5-93660B033214}"/>
    <cellStyle name="60% - Accent1 4 2 2 3" xfId="4196" xr:uid="{A72B930C-81B4-4C90-AFDD-BB8CC8FCFE1C}"/>
    <cellStyle name="60% - Accent1 4 2 3" xfId="1948" xr:uid="{00000000-0005-0000-0000-0000C8000000}"/>
    <cellStyle name="60% - Accent1 4 2 3 2" xfId="4918" xr:uid="{CE5CCC4E-FF9F-445C-97F6-15CF89274183}"/>
    <cellStyle name="60% - Accent1 4 2 4" xfId="3474" xr:uid="{77D76ACA-3FB3-4FBC-9102-2E7F838F5160}"/>
    <cellStyle name="60% - Accent1 4 3" xfId="878" xr:uid="{00000000-0005-0000-0000-0000C8000000}"/>
    <cellStyle name="60% - Accent1 4 3 2" xfId="2322" xr:uid="{00000000-0005-0000-0000-0000C8000000}"/>
    <cellStyle name="60% - Accent1 4 3 2 2" xfId="5292" xr:uid="{817C6DFC-25F1-4660-AB6C-96F4C5FEFC1C}"/>
    <cellStyle name="60% - Accent1 4 3 3" xfId="3848" xr:uid="{F4A199D5-FC05-43C7-A36A-758C31218F50}"/>
    <cellStyle name="60% - Accent1 4 4" xfId="1600" xr:uid="{00000000-0005-0000-0000-0000C8000000}"/>
    <cellStyle name="60% - Accent1 4 4 2" xfId="4570" xr:uid="{8ED14BD3-2089-4D59-B64A-FF8AB828DC97}"/>
    <cellStyle name="60% - Accent1 4 5" xfId="3126" xr:uid="{494131A8-6535-4CD6-B9DC-7A2B5004A2B6}"/>
    <cellStyle name="60% - Accent1 5" xfId="272" xr:uid="{00000000-0005-0000-0000-00003C010000}"/>
    <cellStyle name="60% - Accent1 5 2" xfId="620" xr:uid="{00000000-0005-0000-0000-00003C010000}"/>
    <cellStyle name="60% - Accent1 5 2 2" xfId="1342" xr:uid="{00000000-0005-0000-0000-00003C010000}"/>
    <cellStyle name="60% - Accent1 5 2 2 2" xfId="2786" xr:uid="{00000000-0005-0000-0000-00003C010000}"/>
    <cellStyle name="60% - Accent1 5 2 2 2 2" xfId="5756" xr:uid="{7FFFC832-1EC8-4A3F-87E9-E566061D71CC}"/>
    <cellStyle name="60% - Accent1 5 2 2 3" xfId="4312" xr:uid="{D188D2DF-416E-4E34-AC9D-AF4832CD19A4}"/>
    <cellStyle name="60% - Accent1 5 2 3" xfId="2064" xr:uid="{00000000-0005-0000-0000-00003C010000}"/>
    <cellStyle name="60% - Accent1 5 2 3 2" xfId="5034" xr:uid="{C7F7264D-D618-4DC2-8D9D-A28F155B4C80}"/>
    <cellStyle name="60% - Accent1 5 2 4" xfId="3590" xr:uid="{698AA672-7800-4E18-86F1-71B8ACC259F5}"/>
    <cellStyle name="60% - Accent1 5 3" xfId="994" xr:uid="{00000000-0005-0000-0000-00003C010000}"/>
    <cellStyle name="60% - Accent1 5 3 2" xfId="2438" xr:uid="{00000000-0005-0000-0000-00003C010000}"/>
    <cellStyle name="60% - Accent1 5 3 2 2" xfId="5408" xr:uid="{A75DC912-0844-4305-AD3B-ECC574D7F7FB}"/>
    <cellStyle name="60% - Accent1 5 3 3" xfId="3964" xr:uid="{DC63BBE1-3A08-40F9-92E6-A8A88D002486}"/>
    <cellStyle name="60% - Accent1 5 4" xfId="1716" xr:uid="{00000000-0005-0000-0000-00003C010000}"/>
    <cellStyle name="60% - Accent1 5 4 2" xfId="4686" xr:uid="{47E99305-3083-401B-898E-EC1713F9A251}"/>
    <cellStyle name="60% - Accent1 5 5" xfId="3242" xr:uid="{50BE070D-2412-41A1-B0C8-0EC2F6F590E5}"/>
    <cellStyle name="60% - Accent1 6" xfId="388" xr:uid="{00000000-0005-0000-0000-000012020000}"/>
    <cellStyle name="60% - Accent1 6 2" xfId="1110" xr:uid="{00000000-0005-0000-0000-000012020000}"/>
    <cellStyle name="60% - Accent1 6 2 2" xfId="2554" xr:uid="{00000000-0005-0000-0000-000012020000}"/>
    <cellStyle name="60% - Accent1 6 2 2 2" xfId="5524" xr:uid="{AA423432-BE52-4D91-8C77-61312D0463E7}"/>
    <cellStyle name="60% - Accent1 6 2 3" xfId="4080" xr:uid="{D5E062B5-5472-4A33-8269-5330518E77AF}"/>
    <cellStyle name="60% - Accent1 6 3" xfId="1832" xr:uid="{00000000-0005-0000-0000-000012020000}"/>
    <cellStyle name="60% - Accent1 6 3 2" xfId="4802" xr:uid="{7C03C77F-422C-4480-9856-41214D14211E}"/>
    <cellStyle name="60% - Accent1 6 4" xfId="3358" xr:uid="{385719F6-E307-453C-BCA5-575EE3A26F4F}"/>
    <cellStyle name="60% - Accent1 7" xfId="738" xr:uid="{00000000-0005-0000-0000-0000E8020000}"/>
    <cellStyle name="60% - Accent1 7 2" xfId="1460" xr:uid="{00000000-0005-0000-0000-0000E8020000}"/>
    <cellStyle name="60% - Accent1 7 2 2" xfId="2904" xr:uid="{00000000-0005-0000-0000-0000E8020000}"/>
    <cellStyle name="60% - Accent1 7 2 2 2" xfId="5874" xr:uid="{62812554-2AD8-4A85-9418-7ACB58E26023}"/>
    <cellStyle name="60% - Accent1 7 2 3" xfId="4430" xr:uid="{D7276A55-D15C-4817-B15F-8A9F5071C0D5}"/>
    <cellStyle name="60% - Accent1 7 3" xfId="2182" xr:uid="{00000000-0005-0000-0000-0000E8020000}"/>
    <cellStyle name="60% - Accent1 7 3 2" xfId="5152" xr:uid="{ECEC3193-D886-42C7-B173-A44E84D44224}"/>
    <cellStyle name="60% - Accent1 7 4" xfId="3708" xr:uid="{2E8EFEE5-D8B7-406B-BF26-AA41BB19A28C}"/>
    <cellStyle name="60% - Accent1 8" xfId="762" xr:uid="{00000000-0005-0000-0000-000024040000}"/>
    <cellStyle name="60% - Accent1 8 2" xfId="2206" xr:uid="{00000000-0005-0000-0000-000024040000}"/>
    <cellStyle name="60% - Accent1 8 2 2" xfId="5176" xr:uid="{330C2035-2007-4091-9E0B-9A6E155A2C84}"/>
    <cellStyle name="60% - Accent1 8 3" xfId="3732" xr:uid="{356F4B9B-8997-4034-9D4A-4E2CAA4A6C83}"/>
    <cellStyle name="60% - Accent1 9" xfId="1484" xr:uid="{00000000-0005-0000-0000-000020080000}"/>
    <cellStyle name="60% - Accent1 9 2" xfId="4454" xr:uid="{25B90B07-FF7F-43A7-B2BD-870D1DC33685}"/>
    <cellStyle name="60% - Accent2" xfId="39" builtinId="36" customBuiltin="1"/>
    <cellStyle name="60% - Accent2 10" xfId="2931" xr:uid="{00000000-0005-0000-0000-00007B0B0000}"/>
    <cellStyle name="60% - Accent2 10 2" xfId="5901" xr:uid="{AF4204C0-4060-4B38-B901-00D981D8C799}"/>
    <cellStyle name="60% - Accent2 11" xfId="2964" xr:uid="{FC9D047B-9023-479E-AE48-F20985D8F725}"/>
    <cellStyle name="60% - Accent2 11 2" xfId="5934" xr:uid="{743D13AC-EC3A-4073-9155-B32E2C14DE21}"/>
    <cellStyle name="60% - Accent2 12" xfId="2985" xr:uid="{43B1C4DA-6361-4D72-91FF-F57E6B466027}"/>
    <cellStyle name="60% - Accent2 12 2" xfId="5955" xr:uid="{FB706E90-E169-4B14-8CEB-E39A51F3782F}"/>
    <cellStyle name="60% - Accent2 13" xfId="3012" xr:uid="{7F235B9C-60AD-4983-A5CB-86DB01464AA9}"/>
    <cellStyle name="60% - Accent2 2" xfId="74" xr:uid="{00000000-0005-0000-0000-000050000000}"/>
    <cellStyle name="60% - Accent2 2 2" xfId="132" xr:uid="{00000000-0005-0000-0000-000050000000}"/>
    <cellStyle name="60% - Accent2 2 2 2" xfId="248" xr:uid="{00000000-0005-0000-0000-000050000000}"/>
    <cellStyle name="60% - Accent2 2 2 2 2" xfId="596" xr:uid="{00000000-0005-0000-0000-000050000000}"/>
    <cellStyle name="60% - Accent2 2 2 2 2 2" xfId="1318" xr:uid="{00000000-0005-0000-0000-000050000000}"/>
    <cellStyle name="60% - Accent2 2 2 2 2 2 2" xfId="2762" xr:uid="{00000000-0005-0000-0000-000050000000}"/>
    <cellStyle name="60% - Accent2 2 2 2 2 2 2 2" xfId="5732" xr:uid="{CC6CF07C-0839-4878-9D31-C47A18E00DDA}"/>
    <cellStyle name="60% - Accent2 2 2 2 2 2 3" xfId="4288" xr:uid="{6ECA86CD-6E2E-4977-8C5C-B41D4B1E74C3}"/>
    <cellStyle name="60% - Accent2 2 2 2 2 3" xfId="2040" xr:uid="{00000000-0005-0000-0000-000050000000}"/>
    <cellStyle name="60% - Accent2 2 2 2 2 3 2" xfId="5010" xr:uid="{0694D96A-3846-4963-AAEE-38F153CC9F14}"/>
    <cellStyle name="60% - Accent2 2 2 2 2 4" xfId="3566" xr:uid="{92504F68-4EC8-4393-A21E-94FEBC698D3C}"/>
    <cellStyle name="60% - Accent2 2 2 2 3" xfId="970" xr:uid="{00000000-0005-0000-0000-000050000000}"/>
    <cellStyle name="60% - Accent2 2 2 2 3 2" xfId="2414" xr:uid="{00000000-0005-0000-0000-000050000000}"/>
    <cellStyle name="60% - Accent2 2 2 2 3 2 2" xfId="5384" xr:uid="{C9949536-3E84-433D-ABAC-6A710324A567}"/>
    <cellStyle name="60% - Accent2 2 2 2 3 3" xfId="3940" xr:uid="{82F0B76A-3F19-4C96-9FBE-84E95FFBD6F4}"/>
    <cellStyle name="60% - Accent2 2 2 2 4" xfId="1692" xr:uid="{00000000-0005-0000-0000-000050000000}"/>
    <cellStyle name="60% - Accent2 2 2 2 4 2" xfId="4662" xr:uid="{C4BC0919-11BE-421F-847B-6963FD6F3B4A}"/>
    <cellStyle name="60% - Accent2 2 2 2 5" xfId="3218" xr:uid="{5F8DB974-F7B6-46B8-8E9E-C3EDDB3A8084}"/>
    <cellStyle name="60% - Accent2 2 2 3" xfId="364" xr:uid="{00000000-0005-0000-0000-000050000000}"/>
    <cellStyle name="60% - Accent2 2 2 3 2" xfId="712" xr:uid="{00000000-0005-0000-0000-000050000000}"/>
    <cellStyle name="60% - Accent2 2 2 3 2 2" xfId="1434" xr:uid="{00000000-0005-0000-0000-000050000000}"/>
    <cellStyle name="60% - Accent2 2 2 3 2 2 2" xfId="2878" xr:uid="{00000000-0005-0000-0000-000050000000}"/>
    <cellStyle name="60% - Accent2 2 2 3 2 2 2 2" xfId="5848" xr:uid="{5CBA2339-B7E3-4094-8E1B-7821449542A5}"/>
    <cellStyle name="60% - Accent2 2 2 3 2 2 3" xfId="4404" xr:uid="{7659945C-E920-4AF6-AA58-B2A13FF2FD6A}"/>
    <cellStyle name="60% - Accent2 2 2 3 2 3" xfId="2156" xr:uid="{00000000-0005-0000-0000-000050000000}"/>
    <cellStyle name="60% - Accent2 2 2 3 2 3 2" xfId="5126" xr:uid="{105CD0C7-9C17-4BA2-9997-7F77F3F86431}"/>
    <cellStyle name="60% - Accent2 2 2 3 2 4" xfId="3682" xr:uid="{6B3E163A-12ED-4AAF-97F9-87690871785E}"/>
    <cellStyle name="60% - Accent2 2 2 3 3" xfId="1086" xr:uid="{00000000-0005-0000-0000-000050000000}"/>
    <cellStyle name="60% - Accent2 2 2 3 3 2" xfId="2530" xr:uid="{00000000-0005-0000-0000-000050000000}"/>
    <cellStyle name="60% - Accent2 2 2 3 3 2 2" xfId="5500" xr:uid="{01FC0998-1154-431B-BF50-6D3C3A037D44}"/>
    <cellStyle name="60% - Accent2 2 2 3 3 3" xfId="4056" xr:uid="{316D0B04-5566-4842-A5FD-525857D3F5E0}"/>
    <cellStyle name="60% - Accent2 2 2 3 4" xfId="1808" xr:uid="{00000000-0005-0000-0000-000050000000}"/>
    <cellStyle name="60% - Accent2 2 2 3 4 2" xfId="4778" xr:uid="{77BD6276-B881-4D1E-A881-E4B0B550E2F5}"/>
    <cellStyle name="60% - Accent2 2 2 3 5" xfId="3334" xr:uid="{E6275915-F49E-48CF-8190-7807529F1378}"/>
    <cellStyle name="60% - Accent2 2 2 4" xfId="480" xr:uid="{00000000-0005-0000-0000-000050000000}"/>
    <cellStyle name="60% - Accent2 2 2 4 2" xfId="1202" xr:uid="{00000000-0005-0000-0000-000050000000}"/>
    <cellStyle name="60% - Accent2 2 2 4 2 2" xfId="2646" xr:uid="{00000000-0005-0000-0000-000050000000}"/>
    <cellStyle name="60% - Accent2 2 2 4 2 2 2" xfId="5616" xr:uid="{BC1492A9-526B-4742-96EA-E4BA14AF23AE}"/>
    <cellStyle name="60% - Accent2 2 2 4 2 3" xfId="4172" xr:uid="{2EAF4615-BD89-46BB-BBA6-D95F8F9280C3}"/>
    <cellStyle name="60% - Accent2 2 2 4 3" xfId="1924" xr:uid="{00000000-0005-0000-0000-000050000000}"/>
    <cellStyle name="60% - Accent2 2 2 4 3 2" xfId="4894" xr:uid="{AD99CFDF-D88A-45BD-9C5A-7FD5EFB7702F}"/>
    <cellStyle name="60% - Accent2 2 2 4 4" xfId="3450" xr:uid="{E9DC3B56-8103-497B-ACEF-85E810B6E528}"/>
    <cellStyle name="60% - Accent2 2 2 5" xfId="854" xr:uid="{00000000-0005-0000-0000-000050000000}"/>
    <cellStyle name="60% - Accent2 2 2 5 2" xfId="2298" xr:uid="{00000000-0005-0000-0000-000050000000}"/>
    <cellStyle name="60% - Accent2 2 2 5 2 2" xfId="5268" xr:uid="{BFE41EB5-C928-41EE-8A8A-7ADEAC637DD6}"/>
    <cellStyle name="60% - Accent2 2 2 5 3" xfId="3824" xr:uid="{009B6E51-D164-4A7F-A7CE-8983B47DE7BA}"/>
    <cellStyle name="60% - Accent2 2 2 6" xfId="1576" xr:uid="{00000000-0005-0000-0000-000050000000}"/>
    <cellStyle name="60% - Accent2 2 2 6 2" xfId="4546" xr:uid="{3E60A819-86E0-4C5D-9190-504082E77139}"/>
    <cellStyle name="60% - Accent2 2 2 7" xfId="3102" xr:uid="{394FDCB1-0191-4492-B0D7-7DD05CE0205E}"/>
    <cellStyle name="60% - Accent2 2 3" xfId="190" xr:uid="{00000000-0005-0000-0000-000050000000}"/>
    <cellStyle name="60% - Accent2 2 3 2" xfId="538" xr:uid="{00000000-0005-0000-0000-000050000000}"/>
    <cellStyle name="60% - Accent2 2 3 2 2" xfId="1260" xr:uid="{00000000-0005-0000-0000-000050000000}"/>
    <cellStyle name="60% - Accent2 2 3 2 2 2" xfId="2704" xr:uid="{00000000-0005-0000-0000-000050000000}"/>
    <cellStyle name="60% - Accent2 2 3 2 2 2 2" xfId="5674" xr:uid="{AB5C7686-537D-4030-B74B-0DB1A109D0CB}"/>
    <cellStyle name="60% - Accent2 2 3 2 2 3" xfId="4230" xr:uid="{44F7F832-906A-4F01-8A17-EE9DE801D1DA}"/>
    <cellStyle name="60% - Accent2 2 3 2 3" xfId="1982" xr:uid="{00000000-0005-0000-0000-000050000000}"/>
    <cellStyle name="60% - Accent2 2 3 2 3 2" xfId="4952" xr:uid="{0B7DF10F-FB91-4BF6-BAE2-578889617F28}"/>
    <cellStyle name="60% - Accent2 2 3 2 4" xfId="3508" xr:uid="{859A2F1B-BC64-4C3D-87A2-A5A22142AAEF}"/>
    <cellStyle name="60% - Accent2 2 3 3" xfId="912" xr:uid="{00000000-0005-0000-0000-000050000000}"/>
    <cellStyle name="60% - Accent2 2 3 3 2" xfId="2356" xr:uid="{00000000-0005-0000-0000-000050000000}"/>
    <cellStyle name="60% - Accent2 2 3 3 2 2" xfId="5326" xr:uid="{050A5212-D615-449E-9DC2-3FA592A10E1F}"/>
    <cellStyle name="60% - Accent2 2 3 3 3" xfId="3882" xr:uid="{72563790-EF39-4AA2-8DD6-D41A781BDF44}"/>
    <cellStyle name="60% - Accent2 2 3 4" xfId="1634" xr:uid="{00000000-0005-0000-0000-000050000000}"/>
    <cellStyle name="60% - Accent2 2 3 4 2" xfId="4604" xr:uid="{F5D1CC8A-4801-4602-84C3-9F3B8D906FF0}"/>
    <cellStyle name="60% - Accent2 2 3 5" xfId="3160" xr:uid="{AE06E521-8FFD-4366-B82B-F4D0B61CF89C}"/>
    <cellStyle name="60% - Accent2 2 4" xfId="306" xr:uid="{00000000-0005-0000-0000-000050000000}"/>
    <cellStyle name="60% - Accent2 2 4 2" xfId="654" xr:uid="{00000000-0005-0000-0000-000050000000}"/>
    <cellStyle name="60% - Accent2 2 4 2 2" xfId="1376" xr:uid="{00000000-0005-0000-0000-000050000000}"/>
    <cellStyle name="60% - Accent2 2 4 2 2 2" xfId="2820" xr:uid="{00000000-0005-0000-0000-000050000000}"/>
    <cellStyle name="60% - Accent2 2 4 2 2 2 2" xfId="5790" xr:uid="{6737D617-8A4B-488A-953F-EFF13EB9D036}"/>
    <cellStyle name="60% - Accent2 2 4 2 2 3" xfId="4346" xr:uid="{61BF4DD7-0B48-4B1B-ADF3-C00594B4265C}"/>
    <cellStyle name="60% - Accent2 2 4 2 3" xfId="2098" xr:uid="{00000000-0005-0000-0000-000050000000}"/>
    <cellStyle name="60% - Accent2 2 4 2 3 2" xfId="5068" xr:uid="{5131B409-6EC3-4A3E-BFB4-8273FA24F1DF}"/>
    <cellStyle name="60% - Accent2 2 4 2 4" xfId="3624" xr:uid="{DE097FE0-1E35-4877-A504-CFDB1116A578}"/>
    <cellStyle name="60% - Accent2 2 4 3" xfId="1028" xr:uid="{00000000-0005-0000-0000-000050000000}"/>
    <cellStyle name="60% - Accent2 2 4 3 2" xfId="2472" xr:uid="{00000000-0005-0000-0000-000050000000}"/>
    <cellStyle name="60% - Accent2 2 4 3 2 2" xfId="5442" xr:uid="{B846CE59-A2C9-4E4B-AA25-101A83E7330E}"/>
    <cellStyle name="60% - Accent2 2 4 3 3" xfId="3998" xr:uid="{C14FB8A4-AD56-441E-9A73-95E756D11C75}"/>
    <cellStyle name="60% - Accent2 2 4 4" xfId="1750" xr:uid="{00000000-0005-0000-0000-000050000000}"/>
    <cellStyle name="60% - Accent2 2 4 4 2" xfId="4720" xr:uid="{49F574FE-951F-43E1-9171-00F2C12D5C54}"/>
    <cellStyle name="60% - Accent2 2 4 5" xfId="3276" xr:uid="{1279D4DF-4F45-49E2-9391-9F345FBA87A5}"/>
    <cellStyle name="60% - Accent2 2 5" xfId="422" xr:uid="{00000000-0005-0000-0000-000050000000}"/>
    <cellStyle name="60% - Accent2 2 5 2" xfId="1144" xr:uid="{00000000-0005-0000-0000-000050000000}"/>
    <cellStyle name="60% - Accent2 2 5 2 2" xfId="2588" xr:uid="{00000000-0005-0000-0000-000050000000}"/>
    <cellStyle name="60% - Accent2 2 5 2 2 2" xfId="5558" xr:uid="{6171E172-620B-46CB-A6DC-A8DD3AC83256}"/>
    <cellStyle name="60% - Accent2 2 5 2 3" xfId="4114" xr:uid="{9586E801-71E5-4656-B75B-4424C5354847}"/>
    <cellStyle name="60% - Accent2 2 5 3" xfId="1866" xr:uid="{00000000-0005-0000-0000-000050000000}"/>
    <cellStyle name="60% - Accent2 2 5 3 2" xfId="4836" xr:uid="{DBA8A27E-7A84-476C-A3FD-31974E9AE8E4}"/>
    <cellStyle name="60% - Accent2 2 5 4" xfId="3392" xr:uid="{E7CF5C87-F03F-4C14-A9B8-3BA176C5B08C}"/>
    <cellStyle name="60% - Accent2 2 6" xfId="796" xr:uid="{00000000-0005-0000-0000-000050000000}"/>
    <cellStyle name="60% - Accent2 2 6 2" xfId="2240" xr:uid="{00000000-0005-0000-0000-000050000000}"/>
    <cellStyle name="60% - Accent2 2 6 2 2" xfId="5210" xr:uid="{05B2F48C-C093-4123-ACA6-00E0320961E1}"/>
    <cellStyle name="60% - Accent2 2 6 3" xfId="3766" xr:uid="{8591B8AA-14A9-4880-BD91-F8C74D75E6D5}"/>
    <cellStyle name="60% - Accent2 2 7" xfId="1518" xr:uid="{00000000-0005-0000-0000-000050000000}"/>
    <cellStyle name="60% - Accent2 2 7 2" xfId="4488" xr:uid="{B5A8F73A-F818-4BC4-BE0C-786F050057AD}"/>
    <cellStyle name="60% - Accent2 2 8" xfId="3044" xr:uid="{3FA726E4-7348-45F4-820F-0A36FE7526AE}"/>
    <cellStyle name="60% - Accent2 3" xfId="101" xr:uid="{00000000-0005-0000-0000-000078000000}"/>
    <cellStyle name="60% - Accent2 3 2" xfId="217" xr:uid="{00000000-0005-0000-0000-000078000000}"/>
    <cellStyle name="60% - Accent2 3 2 2" xfId="565" xr:uid="{00000000-0005-0000-0000-000078000000}"/>
    <cellStyle name="60% - Accent2 3 2 2 2" xfId="1287" xr:uid="{00000000-0005-0000-0000-000078000000}"/>
    <cellStyle name="60% - Accent2 3 2 2 2 2" xfId="2731" xr:uid="{00000000-0005-0000-0000-000078000000}"/>
    <cellStyle name="60% - Accent2 3 2 2 2 2 2" xfId="5701" xr:uid="{C91CA2CB-AB67-4617-A5C4-F7A58844EB8F}"/>
    <cellStyle name="60% - Accent2 3 2 2 2 3" xfId="4257" xr:uid="{FB09A9A8-78BE-46EF-A431-78B9D1869A1B}"/>
    <cellStyle name="60% - Accent2 3 2 2 3" xfId="2009" xr:uid="{00000000-0005-0000-0000-000078000000}"/>
    <cellStyle name="60% - Accent2 3 2 2 3 2" xfId="4979" xr:uid="{BF6A334D-2AB9-4F29-BC07-28585905E22E}"/>
    <cellStyle name="60% - Accent2 3 2 2 4" xfId="3535" xr:uid="{3C7767C6-1127-4C38-B1E7-6CC0906955B1}"/>
    <cellStyle name="60% - Accent2 3 2 3" xfId="939" xr:uid="{00000000-0005-0000-0000-000078000000}"/>
    <cellStyle name="60% - Accent2 3 2 3 2" xfId="2383" xr:uid="{00000000-0005-0000-0000-000078000000}"/>
    <cellStyle name="60% - Accent2 3 2 3 2 2" xfId="5353" xr:uid="{83276683-7619-4C1D-82AF-8B3DEA355ACF}"/>
    <cellStyle name="60% - Accent2 3 2 3 3" xfId="3909" xr:uid="{6C5710E9-13AB-48A7-9F4A-E846982A29C7}"/>
    <cellStyle name="60% - Accent2 3 2 4" xfId="1661" xr:uid="{00000000-0005-0000-0000-000078000000}"/>
    <cellStyle name="60% - Accent2 3 2 4 2" xfId="4631" xr:uid="{BC3A1CED-CF2C-4636-8EBF-F4B30608DEFC}"/>
    <cellStyle name="60% - Accent2 3 2 5" xfId="3187" xr:uid="{C3CDB4B6-9FBE-43E5-8503-53BD766F8CE5}"/>
    <cellStyle name="60% - Accent2 3 3" xfId="333" xr:uid="{00000000-0005-0000-0000-000078000000}"/>
    <cellStyle name="60% - Accent2 3 3 2" xfId="681" xr:uid="{00000000-0005-0000-0000-000078000000}"/>
    <cellStyle name="60% - Accent2 3 3 2 2" xfId="1403" xr:uid="{00000000-0005-0000-0000-000078000000}"/>
    <cellStyle name="60% - Accent2 3 3 2 2 2" xfId="2847" xr:uid="{00000000-0005-0000-0000-000078000000}"/>
    <cellStyle name="60% - Accent2 3 3 2 2 2 2" xfId="5817" xr:uid="{F61D5C7C-44D9-4498-8F0D-DF19B83E5E00}"/>
    <cellStyle name="60% - Accent2 3 3 2 2 3" xfId="4373" xr:uid="{665E880D-6782-4DFA-B327-48464923454C}"/>
    <cellStyle name="60% - Accent2 3 3 2 3" xfId="2125" xr:uid="{00000000-0005-0000-0000-000078000000}"/>
    <cellStyle name="60% - Accent2 3 3 2 3 2" xfId="5095" xr:uid="{43179FC7-3AD8-49CA-872C-9085063F39D5}"/>
    <cellStyle name="60% - Accent2 3 3 2 4" xfId="3651" xr:uid="{DDD71B2A-178E-4501-872A-F08F585FC3CE}"/>
    <cellStyle name="60% - Accent2 3 3 3" xfId="1055" xr:uid="{00000000-0005-0000-0000-000078000000}"/>
    <cellStyle name="60% - Accent2 3 3 3 2" xfId="2499" xr:uid="{00000000-0005-0000-0000-000078000000}"/>
    <cellStyle name="60% - Accent2 3 3 3 2 2" xfId="5469" xr:uid="{FE685178-5240-4793-82FC-FA1B7B21B82C}"/>
    <cellStyle name="60% - Accent2 3 3 3 3" xfId="4025" xr:uid="{7C9E5951-A055-4DE9-A592-5E2224445401}"/>
    <cellStyle name="60% - Accent2 3 3 4" xfId="1777" xr:uid="{00000000-0005-0000-0000-000078000000}"/>
    <cellStyle name="60% - Accent2 3 3 4 2" xfId="4747" xr:uid="{C234BFEF-6714-4654-9524-E0FF5B5B37F7}"/>
    <cellStyle name="60% - Accent2 3 3 5" xfId="3303" xr:uid="{6221B1DF-9F45-4123-A3ED-88976FB456B1}"/>
    <cellStyle name="60% - Accent2 3 4" xfId="449" xr:uid="{00000000-0005-0000-0000-000078000000}"/>
    <cellStyle name="60% - Accent2 3 4 2" xfId="1171" xr:uid="{00000000-0005-0000-0000-000078000000}"/>
    <cellStyle name="60% - Accent2 3 4 2 2" xfId="2615" xr:uid="{00000000-0005-0000-0000-000078000000}"/>
    <cellStyle name="60% - Accent2 3 4 2 2 2" xfId="5585" xr:uid="{30FFA1F8-C68B-47E5-BDC8-E60E246856D5}"/>
    <cellStyle name="60% - Accent2 3 4 2 3" xfId="4141" xr:uid="{5A582A3A-2147-4B36-8EE9-8FE24873AE0A}"/>
    <cellStyle name="60% - Accent2 3 4 3" xfId="1893" xr:uid="{00000000-0005-0000-0000-000078000000}"/>
    <cellStyle name="60% - Accent2 3 4 3 2" xfId="4863" xr:uid="{0FBBFE5A-B5A1-4737-8B0F-202455003371}"/>
    <cellStyle name="60% - Accent2 3 4 4" xfId="3419" xr:uid="{A6D54FC8-15C6-4374-831C-56D33E51DF3A}"/>
    <cellStyle name="60% - Accent2 3 5" xfId="823" xr:uid="{00000000-0005-0000-0000-000078000000}"/>
    <cellStyle name="60% - Accent2 3 5 2" xfId="2267" xr:uid="{00000000-0005-0000-0000-000078000000}"/>
    <cellStyle name="60% - Accent2 3 5 2 2" xfId="5237" xr:uid="{582F655A-C594-4F11-8362-C954050F442B}"/>
    <cellStyle name="60% - Accent2 3 5 3" xfId="3793" xr:uid="{25490BC2-C324-4BC4-ADDF-86E7565B6C1A}"/>
    <cellStyle name="60% - Accent2 3 6" xfId="1545" xr:uid="{00000000-0005-0000-0000-000078000000}"/>
    <cellStyle name="60% - Accent2 3 6 2" xfId="4515" xr:uid="{78176F04-FAC7-40FF-9103-0CD11349CE10}"/>
    <cellStyle name="60% - Accent2 3 7" xfId="3071" xr:uid="{0EFDEA6D-026A-4999-957B-3764EE63AC56}"/>
    <cellStyle name="60% - Accent2 4" xfId="159" xr:uid="{00000000-0005-0000-0000-0000CC000000}"/>
    <cellStyle name="60% - Accent2 4 2" xfId="507" xr:uid="{00000000-0005-0000-0000-0000CC000000}"/>
    <cellStyle name="60% - Accent2 4 2 2" xfId="1229" xr:uid="{00000000-0005-0000-0000-0000CC000000}"/>
    <cellStyle name="60% - Accent2 4 2 2 2" xfId="2673" xr:uid="{00000000-0005-0000-0000-0000CC000000}"/>
    <cellStyle name="60% - Accent2 4 2 2 2 2" xfId="5643" xr:uid="{F6BECB00-7A16-470A-A359-DE2C0D47C4D2}"/>
    <cellStyle name="60% - Accent2 4 2 2 3" xfId="4199" xr:uid="{D1BD365A-6098-4BA2-B4FD-3771B1F207BE}"/>
    <cellStyle name="60% - Accent2 4 2 3" xfId="1951" xr:uid="{00000000-0005-0000-0000-0000CC000000}"/>
    <cellStyle name="60% - Accent2 4 2 3 2" xfId="4921" xr:uid="{FBBE7AC4-D2E0-4E1D-BF01-A882700382B1}"/>
    <cellStyle name="60% - Accent2 4 2 4" xfId="3477" xr:uid="{0FD9CDE1-6999-4C8C-870E-6F7BE94D9596}"/>
    <cellStyle name="60% - Accent2 4 3" xfId="881" xr:uid="{00000000-0005-0000-0000-0000CC000000}"/>
    <cellStyle name="60% - Accent2 4 3 2" xfId="2325" xr:uid="{00000000-0005-0000-0000-0000CC000000}"/>
    <cellStyle name="60% - Accent2 4 3 2 2" xfId="5295" xr:uid="{BFEEC581-F2A0-4851-9A98-A52B3E9E3FC7}"/>
    <cellStyle name="60% - Accent2 4 3 3" xfId="3851" xr:uid="{6FE7FBCB-1971-45AF-9C53-42075E32E097}"/>
    <cellStyle name="60% - Accent2 4 4" xfId="1603" xr:uid="{00000000-0005-0000-0000-0000CC000000}"/>
    <cellStyle name="60% - Accent2 4 4 2" xfId="4573" xr:uid="{D255E81A-7B63-4233-BAF3-BAA2CF743E10}"/>
    <cellStyle name="60% - Accent2 4 5" xfId="3129" xr:uid="{01E8BD2F-1DDA-488E-A71B-80E7D0418DA5}"/>
    <cellStyle name="60% - Accent2 5" xfId="275" xr:uid="{00000000-0005-0000-0000-000040010000}"/>
    <cellStyle name="60% - Accent2 5 2" xfId="623" xr:uid="{00000000-0005-0000-0000-000040010000}"/>
    <cellStyle name="60% - Accent2 5 2 2" xfId="1345" xr:uid="{00000000-0005-0000-0000-000040010000}"/>
    <cellStyle name="60% - Accent2 5 2 2 2" xfId="2789" xr:uid="{00000000-0005-0000-0000-000040010000}"/>
    <cellStyle name="60% - Accent2 5 2 2 2 2" xfId="5759" xr:uid="{1BF014EC-E782-4E42-90BF-E51CF109DF62}"/>
    <cellStyle name="60% - Accent2 5 2 2 3" xfId="4315" xr:uid="{3C8EE241-6B70-4F43-A145-DD1E0C9C9237}"/>
    <cellStyle name="60% - Accent2 5 2 3" xfId="2067" xr:uid="{00000000-0005-0000-0000-000040010000}"/>
    <cellStyle name="60% - Accent2 5 2 3 2" xfId="5037" xr:uid="{294FDB9F-B330-48B3-8BA2-FB817AF3F7DA}"/>
    <cellStyle name="60% - Accent2 5 2 4" xfId="3593" xr:uid="{9CD1B4E5-CBB5-48F4-94F8-10D0227CC189}"/>
    <cellStyle name="60% - Accent2 5 3" xfId="997" xr:uid="{00000000-0005-0000-0000-000040010000}"/>
    <cellStyle name="60% - Accent2 5 3 2" xfId="2441" xr:uid="{00000000-0005-0000-0000-000040010000}"/>
    <cellStyle name="60% - Accent2 5 3 2 2" xfId="5411" xr:uid="{52C43C63-10DF-4CA0-8624-178593E06F13}"/>
    <cellStyle name="60% - Accent2 5 3 3" xfId="3967" xr:uid="{17556BA5-7BC6-4456-8241-9682E19EF93C}"/>
    <cellStyle name="60% - Accent2 5 4" xfId="1719" xr:uid="{00000000-0005-0000-0000-000040010000}"/>
    <cellStyle name="60% - Accent2 5 4 2" xfId="4689" xr:uid="{FA550BE5-354F-4A71-BE7F-F0F3CB661738}"/>
    <cellStyle name="60% - Accent2 5 5" xfId="3245" xr:uid="{1ACB9959-46FB-4E3F-9D89-689B200B9C29}"/>
    <cellStyle name="60% - Accent2 6" xfId="391" xr:uid="{00000000-0005-0000-0000-00001E020000}"/>
    <cellStyle name="60% - Accent2 6 2" xfId="1113" xr:uid="{00000000-0005-0000-0000-00001E020000}"/>
    <cellStyle name="60% - Accent2 6 2 2" xfId="2557" xr:uid="{00000000-0005-0000-0000-00001E020000}"/>
    <cellStyle name="60% - Accent2 6 2 2 2" xfId="5527" xr:uid="{24BDABEA-D5EE-4788-8CC6-EF445CE9AE12}"/>
    <cellStyle name="60% - Accent2 6 2 3" xfId="4083" xr:uid="{CFC802AB-BE91-4F66-8B4B-0C39373FE358}"/>
    <cellStyle name="60% - Accent2 6 3" xfId="1835" xr:uid="{00000000-0005-0000-0000-00001E020000}"/>
    <cellStyle name="60% - Accent2 6 3 2" xfId="4805" xr:uid="{4262103E-BAC4-48B3-BDB9-A5A180E752E4}"/>
    <cellStyle name="60% - Accent2 6 4" xfId="3361" xr:uid="{AF7AACA8-6715-4918-B125-647A450ACCCC}"/>
    <cellStyle name="60% - Accent2 7" xfId="741" xr:uid="{00000000-0005-0000-0000-0000E9020000}"/>
    <cellStyle name="60% - Accent2 7 2" xfId="1463" xr:uid="{00000000-0005-0000-0000-0000E9020000}"/>
    <cellStyle name="60% - Accent2 7 2 2" xfId="2907" xr:uid="{00000000-0005-0000-0000-0000E9020000}"/>
    <cellStyle name="60% - Accent2 7 2 2 2" xfId="5877" xr:uid="{956F7482-EB37-4A64-B17E-B29FFB1DED8C}"/>
    <cellStyle name="60% - Accent2 7 2 3" xfId="4433" xr:uid="{A73BFD82-5DC8-4E71-9493-C842CE90CBBF}"/>
    <cellStyle name="60% - Accent2 7 3" xfId="2185" xr:uid="{00000000-0005-0000-0000-0000E9020000}"/>
    <cellStyle name="60% - Accent2 7 3 2" xfId="5155" xr:uid="{57B1F536-C1A5-4E95-B806-E4653E8950FF}"/>
    <cellStyle name="60% - Accent2 7 4" xfId="3711" xr:uid="{8FE62E15-6D46-49BD-9728-964C9FAC4E33}"/>
    <cellStyle name="60% - Accent2 8" xfId="765" xr:uid="{00000000-0005-0000-0000-00003D040000}"/>
    <cellStyle name="60% - Accent2 8 2" xfId="2209" xr:uid="{00000000-0005-0000-0000-00003D040000}"/>
    <cellStyle name="60% - Accent2 8 2 2" xfId="5179" xr:uid="{2305C995-DD3D-439A-92DB-42697B243B55}"/>
    <cellStyle name="60% - Accent2 8 3" xfId="3735" xr:uid="{827B8BB7-EFD3-4426-8E2D-EA59265C1076}"/>
    <cellStyle name="60% - Accent2 9" xfId="1487" xr:uid="{00000000-0005-0000-0000-000052080000}"/>
    <cellStyle name="60% - Accent2 9 2" xfId="4457" xr:uid="{1F5D9E53-1072-4B64-BE29-0CAC272FC65C}"/>
    <cellStyle name="60% - Accent3" xfId="43" builtinId="40" customBuiltin="1"/>
    <cellStyle name="60% - Accent3 10" xfId="2934" xr:uid="{00000000-0005-0000-0000-00007C0B0000}"/>
    <cellStyle name="60% - Accent3 10 2" xfId="5904" xr:uid="{C92FD25A-142B-4B12-AB2B-0E5DA1055DDA}"/>
    <cellStyle name="60% - Accent3 11" xfId="2967" xr:uid="{B4DB8BC8-AC92-4CCB-9468-FCDAD3AA40AF}"/>
    <cellStyle name="60% - Accent3 11 2" xfId="5937" xr:uid="{C4DF4192-CE59-4A41-BEF2-F7ABBAD66830}"/>
    <cellStyle name="60% - Accent3 12" xfId="2988" xr:uid="{A626E260-5A64-4E28-8EB7-4254677DDF35}"/>
    <cellStyle name="60% - Accent3 12 2" xfId="5958" xr:uid="{1F7A1F5F-8132-4A5B-BD01-C0EF9C7EC2BE}"/>
    <cellStyle name="60% - Accent3 13" xfId="3015" xr:uid="{ABA5CE31-3E17-4984-BC82-BEB2B73D6DE8}"/>
    <cellStyle name="60% - Accent3 2" xfId="77" xr:uid="{00000000-0005-0000-0000-000051000000}"/>
    <cellStyle name="60% - Accent3 2 2" xfId="135" xr:uid="{00000000-0005-0000-0000-000051000000}"/>
    <cellStyle name="60% - Accent3 2 2 2" xfId="251" xr:uid="{00000000-0005-0000-0000-000051000000}"/>
    <cellStyle name="60% - Accent3 2 2 2 2" xfId="599" xr:uid="{00000000-0005-0000-0000-000051000000}"/>
    <cellStyle name="60% - Accent3 2 2 2 2 2" xfId="1321" xr:uid="{00000000-0005-0000-0000-000051000000}"/>
    <cellStyle name="60% - Accent3 2 2 2 2 2 2" xfId="2765" xr:uid="{00000000-0005-0000-0000-000051000000}"/>
    <cellStyle name="60% - Accent3 2 2 2 2 2 2 2" xfId="5735" xr:uid="{D9B0B8EE-3D2F-4A89-8E63-274484D75698}"/>
    <cellStyle name="60% - Accent3 2 2 2 2 2 3" xfId="4291" xr:uid="{86ADB24D-FC17-49F2-956B-45E72A57287B}"/>
    <cellStyle name="60% - Accent3 2 2 2 2 3" xfId="2043" xr:uid="{00000000-0005-0000-0000-000051000000}"/>
    <cellStyle name="60% - Accent3 2 2 2 2 3 2" xfId="5013" xr:uid="{BB1218E8-B17F-4047-9FF0-28C6B4EABB02}"/>
    <cellStyle name="60% - Accent3 2 2 2 2 4" xfId="3569" xr:uid="{9DBD2F53-7827-48F0-86FD-19C33DFFB150}"/>
    <cellStyle name="60% - Accent3 2 2 2 3" xfId="973" xr:uid="{00000000-0005-0000-0000-000051000000}"/>
    <cellStyle name="60% - Accent3 2 2 2 3 2" xfId="2417" xr:uid="{00000000-0005-0000-0000-000051000000}"/>
    <cellStyle name="60% - Accent3 2 2 2 3 2 2" xfId="5387" xr:uid="{D9F7595D-D2D8-4DB1-BA91-9EC8F96E572E}"/>
    <cellStyle name="60% - Accent3 2 2 2 3 3" xfId="3943" xr:uid="{A572740E-D8D0-4ED4-96FD-6FAA267A65AD}"/>
    <cellStyle name="60% - Accent3 2 2 2 4" xfId="1695" xr:uid="{00000000-0005-0000-0000-000051000000}"/>
    <cellStyle name="60% - Accent3 2 2 2 4 2" xfId="4665" xr:uid="{E3352193-865F-4DB2-BD82-0967384E9352}"/>
    <cellStyle name="60% - Accent3 2 2 2 5" xfId="3221" xr:uid="{1F9CF746-FE62-45AC-AFB3-8B97A4C28241}"/>
    <cellStyle name="60% - Accent3 2 2 3" xfId="367" xr:uid="{00000000-0005-0000-0000-000051000000}"/>
    <cellStyle name="60% - Accent3 2 2 3 2" xfId="715" xr:uid="{00000000-0005-0000-0000-000051000000}"/>
    <cellStyle name="60% - Accent3 2 2 3 2 2" xfId="1437" xr:uid="{00000000-0005-0000-0000-000051000000}"/>
    <cellStyle name="60% - Accent3 2 2 3 2 2 2" xfId="2881" xr:uid="{00000000-0005-0000-0000-000051000000}"/>
    <cellStyle name="60% - Accent3 2 2 3 2 2 2 2" xfId="5851" xr:uid="{8E5FF1A7-16B5-4857-86A1-B3495FCA4D2D}"/>
    <cellStyle name="60% - Accent3 2 2 3 2 2 3" xfId="4407" xr:uid="{83B7C1F8-0581-4356-A8AF-1ECD43AF7011}"/>
    <cellStyle name="60% - Accent3 2 2 3 2 3" xfId="2159" xr:uid="{00000000-0005-0000-0000-000051000000}"/>
    <cellStyle name="60% - Accent3 2 2 3 2 3 2" xfId="5129" xr:uid="{8ADF8F85-EE91-4800-B4CF-01A2712EB689}"/>
    <cellStyle name="60% - Accent3 2 2 3 2 4" xfId="3685" xr:uid="{3281C9C7-80BD-49E5-A589-EDC01599DA2E}"/>
    <cellStyle name="60% - Accent3 2 2 3 3" xfId="1089" xr:uid="{00000000-0005-0000-0000-000051000000}"/>
    <cellStyle name="60% - Accent3 2 2 3 3 2" xfId="2533" xr:uid="{00000000-0005-0000-0000-000051000000}"/>
    <cellStyle name="60% - Accent3 2 2 3 3 2 2" xfId="5503" xr:uid="{B5C0AEA1-80D8-47B1-AFB6-3D69E03F83A4}"/>
    <cellStyle name="60% - Accent3 2 2 3 3 3" xfId="4059" xr:uid="{E9DC5A49-80A4-4430-874A-6AA50A9859EA}"/>
    <cellStyle name="60% - Accent3 2 2 3 4" xfId="1811" xr:uid="{00000000-0005-0000-0000-000051000000}"/>
    <cellStyle name="60% - Accent3 2 2 3 4 2" xfId="4781" xr:uid="{8FC9D763-44FA-4A1D-8D68-F227235A93DE}"/>
    <cellStyle name="60% - Accent3 2 2 3 5" xfId="3337" xr:uid="{F6C1C379-C313-4FB0-BF32-89D7A076CCB8}"/>
    <cellStyle name="60% - Accent3 2 2 4" xfId="483" xr:uid="{00000000-0005-0000-0000-000051000000}"/>
    <cellStyle name="60% - Accent3 2 2 4 2" xfId="1205" xr:uid="{00000000-0005-0000-0000-000051000000}"/>
    <cellStyle name="60% - Accent3 2 2 4 2 2" xfId="2649" xr:uid="{00000000-0005-0000-0000-000051000000}"/>
    <cellStyle name="60% - Accent3 2 2 4 2 2 2" xfId="5619" xr:uid="{D0721CD3-2867-4FFE-8A17-8266AEBB4852}"/>
    <cellStyle name="60% - Accent3 2 2 4 2 3" xfId="4175" xr:uid="{D17AE83E-8BF8-4BD4-900C-3C57BD471168}"/>
    <cellStyle name="60% - Accent3 2 2 4 3" xfId="1927" xr:uid="{00000000-0005-0000-0000-000051000000}"/>
    <cellStyle name="60% - Accent3 2 2 4 3 2" xfId="4897" xr:uid="{FF2CDD41-E184-4ACB-8512-7CFDB038441F}"/>
    <cellStyle name="60% - Accent3 2 2 4 4" xfId="3453" xr:uid="{E2BD6140-6B02-4CD2-8BFF-FEAEF29F644F}"/>
    <cellStyle name="60% - Accent3 2 2 5" xfId="857" xr:uid="{00000000-0005-0000-0000-000051000000}"/>
    <cellStyle name="60% - Accent3 2 2 5 2" xfId="2301" xr:uid="{00000000-0005-0000-0000-000051000000}"/>
    <cellStyle name="60% - Accent3 2 2 5 2 2" xfId="5271" xr:uid="{B79A49C1-694E-447F-B949-B3061230CB8E}"/>
    <cellStyle name="60% - Accent3 2 2 5 3" xfId="3827" xr:uid="{392FDDDD-38F4-4F86-A2A1-0A0B9B1C51D8}"/>
    <cellStyle name="60% - Accent3 2 2 6" xfId="1579" xr:uid="{00000000-0005-0000-0000-000051000000}"/>
    <cellStyle name="60% - Accent3 2 2 6 2" xfId="4549" xr:uid="{2326DCCA-3DA7-41B4-A9A3-3A55F7C8671E}"/>
    <cellStyle name="60% - Accent3 2 2 7" xfId="3105" xr:uid="{42DA5009-0172-44ED-9386-B6B8147BC431}"/>
    <cellStyle name="60% - Accent3 2 3" xfId="193" xr:uid="{00000000-0005-0000-0000-000051000000}"/>
    <cellStyle name="60% - Accent3 2 3 2" xfId="541" xr:uid="{00000000-0005-0000-0000-000051000000}"/>
    <cellStyle name="60% - Accent3 2 3 2 2" xfId="1263" xr:uid="{00000000-0005-0000-0000-000051000000}"/>
    <cellStyle name="60% - Accent3 2 3 2 2 2" xfId="2707" xr:uid="{00000000-0005-0000-0000-000051000000}"/>
    <cellStyle name="60% - Accent3 2 3 2 2 2 2" xfId="5677" xr:uid="{D09A196B-F176-4C8A-84B1-A5A5915543BE}"/>
    <cellStyle name="60% - Accent3 2 3 2 2 3" xfId="4233" xr:uid="{9F476787-FBDB-46C8-9BC2-FB8B0D9AC8E9}"/>
    <cellStyle name="60% - Accent3 2 3 2 3" xfId="1985" xr:uid="{00000000-0005-0000-0000-000051000000}"/>
    <cellStyle name="60% - Accent3 2 3 2 3 2" xfId="4955" xr:uid="{BC694AF8-A5EC-4CD1-9E56-669EE1A43BD8}"/>
    <cellStyle name="60% - Accent3 2 3 2 4" xfId="3511" xr:uid="{520FE5C2-B94C-428A-B205-C2E69FA42EA2}"/>
    <cellStyle name="60% - Accent3 2 3 3" xfId="915" xr:uid="{00000000-0005-0000-0000-000051000000}"/>
    <cellStyle name="60% - Accent3 2 3 3 2" xfId="2359" xr:uid="{00000000-0005-0000-0000-000051000000}"/>
    <cellStyle name="60% - Accent3 2 3 3 2 2" xfId="5329" xr:uid="{C6732736-25F4-45A2-BE19-8EA33B89482F}"/>
    <cellStyle name="60% - Accent3 2 3 3 3" xfId="3885" xr:uid="{32F1541C-745C-4D2D-99AB-F2DE809699CF}"/>
    <cellStyle name="60% - Accent3 2 3 4" xfId="1637" xr:uid="{00000000-0005-0000-0000-000051000000}"/>
    <cellStyle name="60% - Accent3 2 3 4 2" xfId="4607" xr:uid="{F9F85A12-6D95-4500-8EDF-D15D9957DC06}"/>
    <cellStyle name="60% - Accent3 2 3 5" xfId="3163" xr:uid="{49EE5264-62AB-4409-9952-A4A5E7FC5BF1}"/>
    <cellStyle name="60% - Accent3 2 4" xfId="309" xr:uid="{00000000-0005-0000-0000-000051000000}"/>
    <cellStyle name="60% - Accent3 2 4 2" xfId="657" xr:uid="{00000000-0005-0000-0000-000051000000}"/>
    <cellStyle name="60% - Accent3 2 4 2 2" xfId="1379" xr:uid="{00000000-0005-0000-0000-000051000000}"/>
    <cellStyle name="60% - Accent3 2 4 2 2 2" xfId="2823" xr:uid="{00000000-0005-0000-0000-000051000000}"/>
    <cellStyle name="60% - Accent3 2 4 2 2 2 2" xfId="5793" xr:uid="{69308EF1-12FA-432C-BDC5-4AB138FC8495}"/>
    <cellStyle name="60% - Accent3 2 4 2 2 3" xfId="4349" xr:uid="{6A90385D-48D0-46EF-B836-0A2E26B3BE70}"/>
    <cellStyle name="60% - Accent3 2 4 2 3" xfId="2101" xr:uid="{00000000-0005-0000-0000-000051000000}"/>
    <cellStyle name="60% - Accent3 2 4 2 3 2" xfId="5071" xr:uid="{98A40ABD-4F4D-4E8C-94AE-C42345B27DE9}"/>
    <cellStyle name="60% - Accent3 2 4 2 4" xfId="3627" xr:uid="{1B309D3A-0FDD-4D15-9C9F-484F7A75DAD4}"/>
    <cellStyle name="60% - Accent3 2 4 3" xfId="1031" xr:uid="{00000000-0005-0000-0000-000051000000}"/>
    <cellStyle name="60% - Accent3 2 4 3 2" xfId="2475" xr:uid="{00000000-0005-0000-0000-000051000000}"/>
    <cellStyle name="60% - Accent3 2 4 3 2 2" xfId="5445" xr:uid="{EA88AA1B-02E9-418E-9BE5-0CFFF83AD5DA}"/>
    <cellStyle name="60% - Accent3 2 4 3 3" xfId="4001" xr:uid="{D6F379BF-6199-405F-AECD-AF324D083FDA}"/>
    <cellStyle name="60% - Accent3 2 4 4" xfId="1753" xr:uid="{00000000-0005-0000-0000-000051000000}"/>
    <cellStyle name="60% - Accent3 2 4 4 2" xfId="4723" xr:uid="{9CC2ED50-9B0B-44A5-9CB9-9A707B010F83}"/>
    <cellStyle name="60% - Accent3 2 4 5" xfId="3279" xr:uid="{FB360AF1-977E-493E-98D6-0446491C9728}"/>
    <cellStyle name="60% - Accent3 2 5" xfId="425" xr:uid="{00000000-0005-0000-0000-000051000000}"/>
    <cellStyle name="60% - Accent3 2 5 2" xfId="1147" xr:uid="{00000000-0005-0000-0000-000051000000}"/>
    <cellStyle name="60% - Accent3 2 5 2 2" xfId="2591" xr:uid="{00000000-0005-0000-0000-000051000000}"/>
    <cellStyle name="60% - Accent3 2 5 2 2 2" xfId="5561" xr:uid="{81345DC9-889B-431F-A786-3FC5FAC6F830}"/>
    <cellStyle name="60% - Accent3 2 5 2 3" xfId="4117" xr:uid="{475C9C34-5314-431F-A7BB-1884AD838419}"/>
    <cellStyle name="60% - Accent3 2 5 3" xfId="1869" xr:uid="{00000000-0005-0000-0000-000051000000}"/>
    <cellStyle name="60% - Accent3 2 5 3 2" xfId="4839" xr:uid="{5844D63C-7FFF-4DDA-B55F-37929FA5C560}"/>
    <cellStyle name="60% - Accent3 2 5 4" xfId="3395" xr:uid="{71900F52-80B1-49AB-9E50-E3362D1343FD}"/>
    <cellStyle name="60% - Accent3 2 6" xfId="799" xr:uid="{00000000-0005-0000-0000-000051000000}"/>
    <cellStyle name="60% - Accent3 2 6 2" xfId="2243" xr:uid="{00000000-0005-0000-0000-000051000000}"/>
    <cellStyle name="60% - Accent3 2 6 2 2" xfId="5213" xr:uid="{30B91399-A87E-4F27-83DB-81672A857FB8}"/>
    <cellStyle name="60% - Accent3 2 6 3" xfId="3769" xr:uid="{C5B43D47-009E-453C-B916-775C83C30118}"/>
    <cellStyle name="60% - Accent3 2 7" xfId="1521" xr:uid="{00000000-0005-0000-0000-000051000000}"/>
    <cellStyle name="60% - Accent3 2 7 2" xfId="4491" xr:uid="{DC0EA47F-E1FD-4797-B931-134F91DC2148}"/>
    <cellStyle name="60% - Accent3 2 8" xfId="3047" xr:uid="{901FC76D-A28D-48F6-9592-37C8DB2369D6}"/>
    <cellStyle name="60% - Accent3 3" xfId="104" xr:uid="{00000000-0005-0000-0000-00007A000000}"/>
    <cellStyle name="60% - Accent3 3 2" xfId="220" xr:uid="{00000000-0005-0000-0000-00007A000000}"/>
    <cellStyle name="60% - Accent3 3 2 2" xfId="568" xr:uid="{00000000-0005-0000-0000-00007A000000}"/>
    <cellStyle name="60% - Accent3 3 2 2 2" xfId="1290" xr:uid="{00000000-0005-0000-0000-00007A000000}"/>
    <cellStyle name="60% - Accent3 3 2 2 2 2" xfId="2734" xr:uid="{00000000-0005-0000-0000-00007A000000}"/>
    <cellStyle name="60% - Accent3 3 2 2 2 2 2" xfId="5704" xr:uid="{E85A2B6A-E766-4DC9-B2C8-25BE492DEF93}"/>
    <cellStyle name="60% - Accent3 3 2 2 2 3" xfId="4260" xr:uid="{940A1318-6DC0-4A22-A2BE-6661D62637BE}"/>
    <cellStyle name="60% - Accent3 3 2 2 3" xfId="2012" xr:uid="{00000000-0005-0000-0000-00007A000000}"/>
    <cellStyle name="60% - Accent3 3 2 2 3 2" xfId="4982" xr:uid="{5F610865-501B-4F63-B883-F2691556EA1B}"/>
    <cellStyle name="60% - Accent3 3 2 2 4" xfId="3538" xr:uid="{FC15FEA7-EBE2-474A-81DC-C61D269813E8}"/>
    <cellStyle name="60% - Accent3 3 2 3" xfId="942" xr:uid="{00000000-0005-0000-0000-00007A000000}"/>
    <cellStyle name="60% - Accent3 3 2 3 2" xfId="2386" xr:uid="{00000000-0005-0000-0000-00007A000000}"/>
    <cellStyle name="60% - Accent3 3 2 3 2 2" xfId="5356" xr:uid="{5A8F0419-7CAD-419A-86FB-B68AAB7C42C2}"/>
    <cellStyle name="60% - Accent3 3 2 3 3" xfId="3912" xr:uid="{22FF6E71-DFC7-4569-B7FF-A12C450ABDE4}"/>
    <cellStyle name="60% - Accent3 3 2 4" xfId="1664" xr:uid="{00000000-0005-0000-0000-00007A000000}"/>
    <cellStyle name="60% - Accent3 3 2 4 2" xfId="4634" xr:uid="{B317D565-FD88-490A-8E7E-EC92B32BCB40}"/>
    <cellStyle name="60% - Accent3 3 2 5" xfId="3190" xr:uid="{581526B3-1167-4AAE-AC2B-08C21B52800B}"/>
    <cellStyle name="60% - Accent3 3 3" xfId="336" xr:uid="{00000000-0005-0000-0000-00007A000000}"/>
    <cellStyle name="60% - Accent3 3 3 2" xfId="684" xr:uid="{00000000-0005-0000-0000-00007A000000}"/>
    <cellStyle name="60% - Accent3 3 3 2 2" xfId="1406" xr:uid="{00000000-0005-0000-0000-00007A000000}"/>
    <cellStyle name="60% - Accent3 3 3 2 2 2" xfId="2850" xr:uid="{00000000-0005-0000-0000-00007A000000}"/>
    <cellStyle name="60% - Accent3 3 3 2 2 2 2" xfId="5820" xr:uid="{5483F8B3-6672-4B7E-89BD-2ABC4FCAFE3E}"/>
    <cellStyle name="60% - Accent3 3 3 2 2 3" xfId="4376" xr:uid="{64BFD8F2-9211-404E-A6C3-DDF8348C6EBE}"/>
    <cellStyle name="60% - Accent3 3 3 2 3" xfId="2128" xr:uid="{00000000-0005-0000-0000-00007A000000}"/>
    <cellStyle name="60% - Accent3 3 3 2 3 2" xfId="5098" xr:uid="{8B8F6E6D-B8F6-4E58-8D77-A52145FB499F}"/>
    <cellStyle name="60% - Accent3 3 3 2 4" xfId="3654" xr:uid="{45DDDC49-C0CE-4554-9380-115C3F8E2BD9}"/>
    <cellStyle name="60% - Accent3 3 3 3" xfId="1058" xr:uid="{00000000-0005-0000-0000-00007A000000}"/>
    <cellStyle name="60% - Accent3 3 3 3 2" xfId="2502" xr:uid="{00000000-0005-0000-0000-00007A000000}"/>
    <cellStyle name="60% - Accent3 3 3 3 2 2" xfId="5472" xr:uid="{2EE9C807-815D-44DF-8F41-CE812DE2C560}"/>
    <cellStyle name="60% - Accent3 3 3 3 3" xfId="4028" xr:uid="{BD5E469D-EA10-4C25-9F59-D2950F846939}"/>
    <cellStyle name="60% - Accent3 3 3 4" xfId="1780" xr:uid="{00000000-0005-0000-0000-00007A000000}"/>
    <cellStyle name="60% - Accent3 3 3 4 2" xfId="4750" xr:uid="{85B2D95E-037A-4AB0-9B75-65DF85B45F28}"/>
    <cellStyle name="60% - Accent3 3 3 5" xfId="3306" xr:uid="{B067CEE5-3A51-4816-8C7E-8226D735A6CA}"/>
    <cellStyle name="60% - Accent3 3 4" xfId="452" xr:uid="{00000000-0005-0000-0000-00007A000000}"/>
    <cellStyle name="60% - Accent3 3 4 2" xfId="1174" xr:uid="{00000000-0005-0000-0000-00007A000000}"/>
    <cellStyle name="60% - Accent3 3 4 2 2" xfId="2618" xr:uid="{00000000-0005-0000-0000-00007A000000}"/>
    <cellStyle name="60% - Accent3 3 4 2 2 2" xfId="5588" xr:uid="{3CEF23CB-B88D-4D43-A14C-C4952F3CD594}"/>
    <cellStyle name="60% - Accent3 3 4 2 3" xfId="4144" xr:uid="{B9B498A9-BB3D-406F-9BE1-9026B645ADE1}"/>
    <cellStyle name="60% - Accent3 3 4 3" xfId="1896" xr:uid="{00000000-0005-0000-0000-00007A000000}"/>
    <cellStyle name="60% - Accent3 3 4 3 2" xfId="4866" xr:uid="{98B9763D-586C-444A-8D37-D6B5510791B0}"/>
    <cellStyle name="60% - Accent3 3 4 4" xfId="3422" xr:uid="{5D5F0BCE-1E52-4865-A7A4-F11F04A0DC8A}"/>
    <cellStyle name="60% - Accent3 3 5" xfId="826" xr:uid="{00000000-0005-0000-0000-00007A000000}"/>
    <cellStyle name="60% - Accent3 3 5 2" xfId="2270" xr:uid="{00000000-0005-0000-0000-00007A000000}"/>
    <cellStyle name="60% - Accent3 3 5 2 2" xfId="5240" xr:uid="{E19C9370-C64D-4F5A-9855-9CE68029CE1D}"/>
    <cellStyle name="60% - Accent3 3 5 3" xfId="3796" xr:uid="{53A39383-CE9C-4038-8226-BEEF2BB0D05B}"/>
    <cellStyle name="60% - Accent3 3 6" xfId="1548" xr:uid="{00000000-0005-0000-0000-00007A000000}"/>
    <cellStyle name="60% - Accent3 3 6 2" xfId="4518" xr:uid="{24A22381-7FD5-4C69-990F-600AE7631BBD}"/>
    <cellStyle name="60% - Accent3 3 7" xfId="3074" xr:uid="{CF2499F1-A8C6-4160-B79E-C4252817C5D7}"/>
    <cellStyle name="60% - Accent3 4" xfId="162" xr:uid="{00000000-0005-0000-0000-0000D0000000}"/>
    <cellStyle name="60% - Accent3 4 2" xfId="510" xr:uid="{00000000-0005-0000-0000-0000D0000000}"/>
    <cellStyle name="60% - Accent3 4 2 2" xfId="1232" xr:uid="{00000000-0005-0000-0000-0000D0000000}"/>
    <cellStyle name="60% - Accent3 4 2 2 2" xfId="2676" xr:uid="{00000000-0005-0000-0000-0000D0000000}"/>
    <cellStyle name="60% - Accent3 4 2 2 2 2" xfId="5646" xr:uid="{95FFA202-1BF4-48F7-9699-087C62DEBBDB}"/>
    <cellStyle name="60% - Accent3 4 2 2 3" xfId="4202" xr:uid="{B1E78EDF-1A90-4BA4-B863-28E41909FC3C}"/>
    <cellStyle name="60% - Accent3 4 2 3" xfId="1954" xr:uid="{00000000-0005-0000-0000-0000D0000000}"/>
    <cellStyle name="60% - Accent3 4 2 3 2" xfId="4924" xr:uid="{A3CEEF3F-03A3-443C-8284-8FBF92688220}"/>
    <cellStyle name="60% - Accent3 4 2 4" xfId="3480" xr:uid="{0DFA462F-DA3B-40E8-AD93-B8589F2F16BD}"/>
    <cellStyle name="60% - Accent3 4 3" xfId="884" xr:uid="{00000000-0005-0000-0000-0000D0000000}"/>
    <cellStyle name="60% - Accent3 4 3 2" xfId="2328" xr:uid="{00000000-0005-0000-0000-0000D0000000}"/>
    <cellStyle name="60% - Accent3 4 3 2 2" xfId="5298" xr:uid="{69CF818C-E753-4833-8D57-8796CF46D824}"/>
    <cellStyle name="60% - Accent3 4 3 3" xfId="3854" xr:uid="{5FFDD379-42D1-4D30-8BAD-EE17F8132C9E}"/>
    <cellStyle name="60% - Accent3 4 4" xfId="1606" xr:uid="{00000000-0005-0000-0000-0000D0000000}"/>
    <cellStyle name="60% - Accent3 4 4 2" xfId="4576" xr:uid="{4890CB45-1D9F-403D-950E-F60C69F2BBF5}"/>
    <cellStyle name="60% - Accent3 4 5" xfId="3132" xr:uid="{EB546FBD-646F-434B-A7BF-3F7D6E91B826}"/>
    <cellStyle name="60% - Accent3 5" xfId="278" xr:uid="{00000000-0005-0000-0000-000044010000}"/>
    <cellStyle name="60% - Accent3 5 2" xfId="626" xr:uid="{00000000-0005-0000-0000-000044010000}"/>
    <cellStyle name="60% - Accent3 5 2 2" xfId="1348" xr:uid="{00000000-0005-0000-0000-000044010000}"/>
    <cellStyle name="60% - Accent3 5 2 2 2" xfId="2792" xr:uid="{00000000-0005-0000-0000-000044010000}"/>
    <cellStyle name="60% - Accent3 5 2 2 2 2" xfId="5762" xr:uid="{70B92277-B064-4628-9799-7F20DAC6FCEC}"/>
    <cellStyle name="60% - Accent3 5 2 2 3" xfId="4318" xr:uid="{9E639D9D-A025-47EE-90DC-1947BA493E31}"/>
    <cellStyle name="60% - Accent3 5 2 3" xfId="2070" xr:uid="{00000000-0005-0000-0000-000044010000}"/>
    <cellStyle name="60% - Accent3 5 2 3 2" xfId="5040" xr:uid="{C4E6A9CC-B3E9-4528-8086-1F788F511387}"/>
    <cellStyle name="60% - Accent3 5 2 4" xfId="3596" xr:uid="{DAF1EC83-5B85-41A9-908C-90B2C8E29796}"/>
    <cellStyle name="60% - Accent3 5 3" xfId="1000" xr:uid="{00000000-0005-0000-0000-000044010000}"/>
    <cellStyle name="60% - Accent3 5 3 2" xfId="2444" xr:uid="{00000000-0005-0000-0000-000044010000}"/>
    <cellStyle name="60% - Accent3 5 3 2 2" xfId="5414" xr:uid="{72946814-0460-4B4D-98D1-D7C6218A1C2A}"/>
    <cellStyle name="60% - Accent3 5 3 3" xfId="3970" xr:uid="{CF1C3826-53A5-4B42-BC9E-C2FEF48D2301}"/>
    <cellStyle name="60% - Accent3 5 4" xfId="1722" xr:uid="{00000000-0005-0000-0000-000044010000}"/>
    <cellStyle name="60% - Accent3 5 4 2" xfId="4692" xr:uid="{F7C9E55A-1455-421D-8C23-4789D1A25F46}"/>
    <cellStyle name="60% - Accent3 5 5" xfId="3248" xr:uid="{39C4567F-35F6-4DDB-B0DD-67D1D755F52B}"/>
    <cellStyle name="60% - Accent3 6" xfId="394" xr:uid="{00000000-0005-0000-0000-00002A020000}"/>
    <cellStyle name="60% - Accent3 6 2" xfId="1116" xr:uid="{00000000-0005-0000-0000-00002A020000}"/>
    <cellStyle name="60% - Accent3 6 2 2" xfId="2560" xr:uid="{00000000-0005-0000-0000-00002A020000}"/>
    <cellStyle name="60% - Accent3 6 2 2 2" xfId="5530" xr:uid="{4B113385-687A-4F57-8C6D-1E79E0913024}"/>
    <cellStyle name="60% - Accent3 6 2 3" xfId="4086" xr:uid="{15651152-CCBD-4ACD-81F0-6DCDD2D19642}"/>
    <cellStyle name="60% - Accent3 6 3" xfId="1838" xr:uid="{00000000-0005-0000-0000-00002A020000}"/>
    <cellStyle name="60% - Accent3 6 3 2" xfId="4808" xr:uid="{1F1B83C6-188F-4853-A366-85036FB44DC8}"/>
    <cellStyle name="60% - Accent3 6 4" xfId="3364" xr:uid="{0E283902-A811-4287-8DCA-114A2B69B619}"/>
    <cellStyle name="60% - Accent3 7" xfId="744" xr:uid="{00000000-0005-0000-0000-0000EA020000}"/>
    <cellStyle name="60% - Accent3 7 2" xfId="1466" xr:uid="{00000000-0005-0000-0000-0000EA020000}"/>
    <cellStyle name="60% - Accent3 7 2 2" xfId="2910" xr:uid="{00000000-0005-0000-0000-0000EA020000}"/>
    <cellStyle name="60% - Accent3 7 2 2 2" xfId="5880" xr:uid="{7863A789-FEDC-44EB-A2E8-3718AB9FA297}"/>
    <cellStyle name="60% - Accent3 7 2 3" xfId="4436" xr:uid="{7E0F824A-3401-494B-99C1-3D9FAC5CDCBC}"/>
    <cellStyle name="60% - Accent3 7 3" xfId="2188" xr:uid="{00000000-0005-0000-0000-0000EA020000}"/>
    <cellStyle name="60% - Accent3 7 3 2" xfId="5158" xr:uid="{DD450C5B-78E8-4AD4-8267-B012760AD455}"/>
    <cellStyle name="60% - Accent3 7 4" xfId="3714" xr:uid="{6E920A8D-8B0B-4C38-9800-7A6FB84F7A38}"/>
    <cellStyle name="60% - Accent3 8" xfId="768" xr:uid="{00000000-0005-0000-0000-000056040000}"/>
    <cellStyle name="60% - Accent3 8 2" xfId="2212" xr:uid="{00000000-0005-0000-0000-000056040000}"/>
    <cellStyle name="60% - Accent3 8 2 2" xfId="5182" xr:uid="{F98E00FF-FBF2-40F2-826C-0F650755561E}"/>
    <cellStyle name="60% - Accent3 8 3" xfId="3738" xr:uid="{6EA7C4C4-FA72-4A27-BBF8-60BE7FC632F0}"/>
    <cellStyle name="60% - Accent3 9" xfId="1490" xr:uid="{00000000-0005-0000-0000-000084080000}"/>
    <cellStyle name="60% - Accent3 9 2" xfId="4460" xr:uid="{DE1C1D5D-7198-4CF5-AB7E-950E2DDCD0F1}"/>
    <cellStyle name="60% - Accent4" xfId="47" builtinId="44" customBuiltin="1"/>
    <cellStyle name="60% - Accent4 10" xfId="2937" xr:uid="{00000000-0005-0000-0000-00007D0B0000}"/>
    <cellStyle name="60% - Accent4 10 2" xfId="5907" xr:uid="{F4180D0A-0CCB-4244-A6F8-79E93405E74B}"/>
    <cellStyle name="60% - Accent4 11" xfId="2970" xr:uid="{CB926FC4-FC77-4234-AFA1-2DE9224CF8EB}"/>
    <cellStyle name="60% - Accent4 11 2" xfId="5940" xr:uid="{ED2F7585-7DC8-471B-A116-2A9D9297F9F2}"/>
    <cellStyle name="60% - Accent4 12" xfId="2991" xr:uid="{8913F234-CDB7-414F-9FF4-FD3D6DCD0265}"/>
    <cellStyle name="60% - Accent4 12 2" xfId="5961" xr:uid="{4761563C-29D8-412A-9C6C-C52764FBA999}"/>
    <cellStyle name="60% - Accent4 13" xfId="3018" xr:uid="{25BCA352-1F8D-40B6-8054-768CB2B7A9A4}"/>
    <cellStyle name="60% - Accent4 2" xfId="80" xr:uid="{00000000-0005-0000-0000-000052000000}"/>
    <cellStyle name="60% - Accent4 2 2" xfId="138" xr:uid="{00000000-0005-0000-0000-000052000000}"/>
    <cellStyle name="60% - Accent4 2 2 2" xfId="254" xr:uid="{00000000-0005-0000-0000-000052000000}"/>
    <cellStyle name="60% - Accent4 2 2 2 2" xfId="602" xr:uid="{00000000-0005-0000-0000-000052000000}"/>
    <cellStyle name="60% - Accent4 2 2 2 2 2" xfId="1324" xr:uid="{00000000-0005-0000-0000-000052000000}"/>
    <cellStyle name="60% - Accent4 2 2 2 2 2 2" xfId="2768" xr:uid="{00000000-0005-0000-0000-000052000000}"/>
    <cellStyle name="60% - Accent4 2 2 2 2 2 2 2" xfId="5738" xr:uid="{DDA4A409-4CB9-414F-AA76-ABB8FDC74F37}"/>
    <cellStyle name="60% - Accent4 2 2 2 2 2 3" xfId="4294" xr:uid="{FA8A33B4-578D-4C61-881F-FC39F9E5A175}"/>
    <cellStyle name="60% - Accent4 2 2 2 2 3" xfId="2046" xr:uid="{00000000-0005-0000-0000-000052000000}"/>
    <cellStyle name="60% - Accent4 2 2 2 2 3 2" xfId="5016" xr:uid="{C098C266-CDD8-405F-B68B-6B649A0A6924}"/>
    <cellStyle name="60% - Accent4 2 2 2 2 4" xfId="3572" xr:uid="{12870513-2AAF-4CC9-89DD-1CFC4230343C}"/>
    <cellStyle name="60% - Accent4 2 2 2 3" xfId="976" xr:uid="{00000000-0005-0000-0000-000052000000}"/>
    <cellStyle name="60% - Accent4 2 2 2 3 2" xfId="2420" xr:uid="{00000000-0005-0000-0000-000052000000}"/>
    <cellStyle name="60% - Accent4 2 2 2 3 2 2" xfId="5390" xr:uid="{DAAE27EB-B426-4A0D-8C4F-488F58D82FF9}"/>
    <cellStyle name="60% - Accent4 2 2 2 3 3" xfId="3946" xr:uid="{4E0C4E39-F38D-4C53-B5C4-4C383C641703}"/>
    <cellStyle name="60% - Accent4 2 2 2 4" xfId="1698" xr:uid="{00000000-0005-0000-0000-000052000000}"/>
    <cellStyle name="60% - Accent4 2 2 2 4 2" xfId="4668" xr:uid="{FD90631F-C801-4430-8380-DCE7705C25C2}"/>
    <cellStyle name="60% - Accent4 2 2 2 5" xfId="3224" xr:uid="{F680BFDB-80F7-40FF-BE4B-293334EBBF6E}"/>
    <cellStyle name="60% - Accent4 2 2 3" xfId="370" xr:uid="{00000000-0005-0000-0000-000052000000}"/>
    <cellStyle name="60% - Accent4 2 2 3 2" xfId="718" xr:uid="{00000000-0005-0000-0000-000052000000}"/>
    <cellStyle name="60% - Accent4 2 2 3 2 2" xfId="1440" xr:uid="{00000000-0005-0000-0000-000052000000}"/>
    <cellStyle name="60% - Accent4 2 2 3 2 2 2" xfId="2884" xr:uid="{00000000-0005-0000-0000-000052000000}"/>
    <cellStyle name="60% - Accent4 2 2 3 2 2 2 2" xfId="5854" xr:uid="{49086911-9BB6-4CB0-8E51-8228F24DA26F}"/>
    <cellStyle name="60% - Accent4 2 2 3 2 2 3" xfId="4410" xr:uid="{F9DBF2AF-7D81-45F3-8DF3-3DC8913B0DA7}"/>
    <cellStyle name="60% - Accent4 2 2 3 2 3" xfId="2162" xr:uid="{00000000-0005-0000-0000-000052000000}"/>
    <cellStyle name="60% - Accent4 2 2 3 2 3 2" xfId="5132" xr:uid="{DCA50C51-54E3-4420-90BE-1061256AB5D6}"/>
    <cellStyle name="60% - Accent4 2 2 3 2 4" xfId="3688" xr:uid="{FA916AD4-3520-4A3B-B15E-DC1D700EC5EA}"/>
    <cellStyle name="60% - Accent4 2 2 3 3" xfId="1092" xr:uid="{00000000-0005-0000-0000-000052000000}"/>
    <cellStyle name="60% - Accent4 2 2 3 3 2" xfId="2536" xr:uid="{00000000-0005-0000-0000-000052000000}"/>
    <cellStyle name="60% - Accent4 2 2 3 3 2 2" xfId="5506" xr:uid="{93F2B5CF-66A8-46F4-9B6B-BD5CD10C5B17}"/>
    <cellStyle name="60% - Accent4 2 2 3 3 3" xfId="4062" xr:uid="{8DF2A563-7F53-40E8-98F9-929931F8C43B}"/>
    <cellStyle name="60% - Accent4 2 2 3 4" xfId="1814" xr:uid="{00000000-0005-0000-0000-000052000000}"/>
    <cellStyle name="60% - Accent4 2 2 3 4 2" xfId="4784" xr:uid="{D0939984-A240-4AD6-9CDF-09B6CB43F56A}"/>
    <cellStyle name="60% - Accent4 2 2 3 5" xfId="3340" xr:uid="{E825658F-941C-4FF1-B37D-189E09319CC6}"/>
    <cellStyle name="60% - Accent4 2 2 4" xfId="486" xr:uid="{00000000-0005-0000-0000-000052000000}"/>
    <cellStyle name="60% - Accent4 2 2 4 2" xfId="1208" xr:uid="{00000000-0005-0000-0000-000052000000}"/>
    <cellStyle name="60% - Accent4 2 2 4 2 2" xfId="2652" xr:uid="{00000000-0005-0000-0000-000052000000}"/>
    <cellStyle name="60% - Accent4 2 2 4 2 2 2" xfId="5622" xr:uid="{98BE107A-66F4-4F2B-A708-9D193A794A00}"/>
    <cellStyle name="60% - Accent4 2 2 4 2 3" xfId="4178" xr:uid="{A74DBB19-51EC-48BF-97C9-72CF37E2B69B}"/>
    <cellStyle name="60% - Accent4 2 2 4 3" xfId="1930" xr:uid="{00000000-0005-0000-0000-000052000000}"/>
    <cellStyle name="60% - Accent4 2 2 4 3 2" xfId="4900" xr:uid="{40716E76-3535-4C62-BDAC-D343D45025D6}"/>
    <cellStyle name="60% - Accent4 2 2 4 4" xfId="3456" xr:uid="{A2DCCD91-2621-4158-A050-30467B45EDD7}"/>
    <cellStyle name="60% - Accent4 2 2 5" xfId="860" xr:uid="{00000000-0005-0000-0000-000052000000}"/>
    <cellStyle name="60% - Accent4 2 2 5 2" xfId="2304" xr:uid="{00000000-0005-0000-0000-000052000000}"/>
    <cellStyle name="60% - Accent4 2 2 5 2 2" xfId="5274" xr:uid="{EDECEB6B-B5DA-415B-8C97-4EB198ECCB1F}"/>
    <cellStyle name="60% - Accent4 2 2 5 3" xfId="3830" xr:uid="{5554BE76-40F8-4D5D-84C0-EF0F1136AE3D}"/>
    <cellStyle name="60% - Accent4 2 2 6" xfId="1582" xr:uid="{00000000-0005-0000-0000-000052000000}"/>
    <cellStyle name="60% - Accent4 2 2 6 2" xfId="4552" xr:uid="{7C7DB008-F6BA-4994-8DCA-078DEBCE8827}"/>
    <cellStyle name="60% - Accent4 2 2 7" xfId="3108" xr:uid="{0BAFEC99-2AC4-4712-8BD7-657EC8FE9C3C}"/>
    <cellStyle name="60% - Accent4 2 3" xfId="196" xr:uid="{00000000-0005-0000-0000-000052000000}"/>
    <cellStyle name="60% - Accent4 2 3 2" xfId="544" xr:uid="{00000000-0005-0000-0000-000052000000}"/>
    <cellStyle name="60% - Accent4 2 3 2 2" xfId="1266" xr:uid="{00000000-0005-0000-0000-000052000000}"/>
    <cellStyle name="60% - Accent4 2 3 2 2 2" xfId="2710" xr:uid="{00000000-0005-0000-0000-000052000000}"/>
    <cellStyle name="60% - Accent4 2 3 2 2 2 2" xfId="5680" xr:uid="{C99805C0-4099-4915-B413-03904F1DC0ED}"/>
    <cellStyle name="60% - Accent4 2 3 2 2 3" xfId="4236" xr:uid="{B435B822-E8B5-4FE3-87D7-27CCEEF53247}"/>
    <cellStyle name="60% - Accent4 2 3 2 3" xfId="1988" xr:uid="{00000000-0005-0000-0000-000052000000}"/>
    <cellStyle name="60% - Accent4 2 3 2 3 2" xfId="4958" xr:uid="{708AAC0D-D101-4DBD-8DF8-4A08A7C2C92F}"/>
    <cellStyle name="60% - Accent4 2 3 2 4" xfId="3514" xr:uid="{99A01745-A5F0-4D00-91A8-9323474FD807}"/>
    <cellStyle name="60% - Accent4 2 3 3" xfId="918" xr:uid="{00000000-0005-0000-0000-000052000000}"/>
    <cellStyle name="60% - Accent4 2 3 3 2" xfId="2362" xr:uid="{00000000-0005-0000-0000-000052000000}"/>
    <cellStyle name="60% - Accent4 2 3 3 2 2" xfId="5332" xr:uid="{06AA0118-A94A-4733-ABB9-F998868B8AEA}"/>
    <cellStyle name="60% - Accent4 2 3 3 3" xfId="3888" xr:uid="{F67D6B8F-AE79-405F-BDE2-07449C5BFA06}"/>
    <cellStyle name="60% - Accent4 2 3 4" xfId="1640" xr:uid="{00000000-0005-0000-0000-000052000000}"/>
    <cellStyle name="60% - Accent4 2 3 4 2" xfId="4610" xr:uid="{2DBB649E-158A-45FE-9663-9F2F5013C931}"/>
    <cellStyle name="60% - Accent4 2 3 5" xfId="3166" xr:uid="{F5557C77-2579-4C0B-9F3D-2F5DB23C85FC}"/>
    <cellStyle name="60% - Accent4 2 4" xfId="312" xr:uid="{00000000-0005-0000-0000-000052000000}"/>
    <cellStyle name="60% - Accent4 2 4 2" xfId="660" xr:uid="{00000000-0005-0000-0000-000052000000}"/>
    <cellStyle name="60% - Accent4 2 4 2 2" xfId="1382" xr:uid="{00000000-0005-0000-0000-000052000000}"/>
    <cellStyle name="60% - Accent4 2 4 2 2 2" xfId="2826" xr:uid="{00000000-0005-0000-0000-000052000000}"/>
    <cellStyle name="60% - Accent4 2 4 2 2 2 2" xfId="5796" xr:uid="{6F4980F4-901A-464C-BF46-B469B966D589}"/>
    <cellStyle name="60% - Accent4 2 4 2 2 3" xfId="4352" xr:uid="{F89AA2EF-F8C5-444B-AC75-B587E303BC45}"/>
    <cellStyle name="60% - Accent4 2 4 2 3" xfId="2104" xr:uid="{00000000-0005-0000-0000-000052000000}"/>
    <cellStyle name="60% - Accent4 2 4 2 3 2" xfId="5074" xr:uid="{2851B35C-97A4-4DA2-9E62-ADF07F3C5B61}"/>
    <cellStyle name="60% - Accent4 2 4 2 4" xfId="3630" xr:uid="{94568AA3-CF19-4AEA-8001-07424753C3EF}"/>
    <cellStyle name="60% - Accent4 2 4 3" xfId="1034" xr:uid="{00000000-0005-0000-0000-000052000000}"/>
    <cellStyle name="60% - Accent4 2 4 3 2" xfId="2478" xr:uid="{00000000-0005-0000-0000-000052000000}"/>
    <cellStyle name="60% - Accent4 2 4 3 2 2" xfId="5448" xr:uid="{69551373-5271-4CFB-9BA7-6DC2DF3AF6E1}"/>
    <cellStyle name="60% - Accent4 2 4 3 3" xfId="4004" xr:uid="{D012D143-F345-426A-8ECE-9F816FB0D587}"/>
    <cellStyle name="60% - Accent4 2 4 4" xfId="1756" xr:uid="{00000000-0005-0000-0000-000052000000}"/>
    <cellStyle name="60% - Accent4 2 4 4 2" xfId="4726" xr:uid="{C24776D7-6D08-4A15-B0D3-415DACC41EFC}"/>
    <cellStyle name="60% - Accent4 2 4 5" xfId="3282" xr:uid="{8A95F684-8864-4F7F-9A05-1CD3A59A22DD}"/>
    <cellStyle name="60% - Accent4 2 5" xfId="428" xr:uid="{00000000-0005-0000-0000-000052000000}"/>
    <cellStyle name="60% - Accent4 2 5 2" xfId="1150" xr:uid="{00000000-0005-0000-0000-000052000000}"/>
    <cellStyle name="60% - Accent4 2 5 2 2" xfId="2594" xr:uid="{00000000-0005-0000-0000-000052000000}"/>
    <cellStyle name="60% - Accent4 2 5 2 2 2" xfId="5564" xr:uid="{56A00539-F1CF-432A-BFF2-7B558FA68EF1}"/>
    <cellStyle name="60% - Accent4 2 5 2 3" xfId="4120" xr:uid="{43C68697-FC2B-4C71-9746-93B82CBE77AE}"/>
    <cellStyle name="60% - Accent4 2 5 3" xfId="1872" xr:uid="{00000000-0005-0000-0000-000052000000}"/>
    <cellStyle name="60% - Accent4 2 5 3 2" xfId="4842" xr:uid="{2C3797DB-DEDC-4332-A80E-BFA9415D2D72}"/>
    <cellStyle name="60% - Accent4 2 5 4" xfId="3398" xr:uid="{33F72062-9F38-481F-A315-BF6DC73411C9}"/>
    <cellStyle name="60% - Accent4 2 6" xfId="802" xr:uid="{00000000-0005-0000-0000-000052000000}"/>
    <cellStyle name="60% - Accent4 2 6 2" xfId="2246" xr:uid="{00000000-0005-0000-0000-000052000000}"/>
    <cellStyle name="60% - Accent4 2 6 2 2" xfId="5216" xr:uid="{D89E5A5E-C34C-4E19-BC49-1A934BFE8405}"/>
    <cellStyle name="60% - Accent4 2 6 3" xfId="3772" xr:uid="{74250BBE-EB91-4DE7-8967-FB5BFF8D5161}"/>
    <cellStyle name="60% - Accent4 2 7" xfId="1524" xr:uid="{00000000-0005-0000-0000-000052000000}"/>
    <cellStyle name="60% - Accent4 2 7 2" xfId="4494" xr:uid="{D833B238-3507-42E2-B6F3-F3C08C6D9F9D}"/>
    <cellStyle name="60% - Accent4 2 8" xfId="3050" xr:uid="{AB7BEAB6-2BC4-40BB-87E9-2E006A8605DF}"/>
    <cellStyle name="60% - Accent4 3" xfId="107" xr:uid="{00000000-0005-0000-0000-00007C000000}"/>
    <cellStyle name="60% - Accent4 3 2" xfId="223" xr:uid="{00000000-0005-0000-0000-00007C000000}"/>
    <cellStyle name="60% - Accent4 3 2 2" xfId="571" xr:uid="{00000000-0005-0000-0000-00007C000000}"/>
    <cellStyle name="60% - Accent4 3 2 2 2" xfId="1293" xr:uid="{00000000-0005-0000-0000-00007C000000}"/>
    <cellStyle name="60% - Accent4 3 2 2 2 2" xfId="2737" xr:uid="{00000000-0005-0000-0000-00007C000000}"/>
    <cellStyle name="60% - Accent4 3 2 2 2 2 2" xfId="5707" xr:uid="{778A95EB-8EAA-430A-AE6B-A69E4C158E39}"/>
    <cellStyle name="60% - Accent4 3 2 2 2 3" xfId="4263" xr:uid="{9038E65F-ECD8-4894-B58E-DF0C01A5D39B}"/>
    <cellStyle name="60% - Accent4 3 2 2 3" xfId="2015" xr:uid="{00000000-0005-0000-0000-00007C000000}"/>
    <cellStyle name="60% - Accent4 3 2 2 3 2" xfId="4985" xr:uid="{7C624081-70DA-4237-AE19-ACBD787623AC}"/>
    <cellStyle name="60% - Accent4 3 2 2 4" xfId="3541" xr:uid="{A86FDC31-200A-4C8C-AAD1-C2B285BD9413}"/>
    <cellStyle name="60% - Accent4 3 2 3" xfId="945" xr:uid="{00000000-0005-0000-0000-00007C000000}"/>
    <cellStyle name="60% - Accent4 3 2 3 2" xfId="2389" xr:uid="{00000000-0005-0000-0000-00007C000000}"/>
    <cellStyle name="60% - Accent4 3 2 3 2 2" xfId="5359" xr:uid="{D69EDA53-5BF0-4C24-9BD8-0D02E8966141}"/>
    <cellStyle name="60% - Accent4 3 2 3 3" xfId="3915" xr:uid="{B712975A-224E-4188-8689-88B0533F32F3}"/>
    <cellStyle name="60% - Accent4 3 2 4" xfId="1667" xr:uid="{00000000-0005-0000-0000-00007C000000}"/>
    <cellStyle name="60% - Accent4 3 2 4 2" xfId="4637" xr:uid="{A184614C-E867-4896-8DA8-49402007D2CD}"/>
    <cellStyle name="60% - Accent4 3 2 5" xfId="3193" xr:uid="{FB50ED0A-0D3F-416F-A816-FAC6C6BEBC02}"/>
    <cellStyle name="60% - Accent4 3 3" xfId="339" xr:uid="{00000000-0005-0000-0000-00007C000000}"/>
    <cellStyle name="60% - Accent4 3 3 2" xfId="687" xr:uid="{00000000-0005-0000-0000-00007C000000}"/>
    <cellStyle name="60% - Accent4 3 3 2 2" xfId="1409" xr:uid="{00000000-0005-0000-0000-00007C000000}"/>
    <cellStyle name="60% - Accent4 3 3 2 2 2" xfId="2853" xr:uid="{00000000-0005-0000-0000-00007C000000}"/>
    <cellStyle name="60% - Accent4 3 3 2 2 2 2" xfId="5823" xr:uid="{924A1EA0-040F-44C2-B303-EBA8E4108E15}"/>
    <cellStyle name="60% - Accent4 3 3 2 2 3" xfId="4379" xr:uid="{AE14C030-D628-4834-9D17-A33F17D477C3}"/>
    <cellStyle name="60% - Accent4 3 3 2 3" xfId="2131" xr:uid="{00000000-0005-0000-0000-00007C000000}"/>
    <cellStyle name="60% - Accent4 3 3 2 3 2" xfId="5101" xr:uid="{06CA266B-D3E3-45A7-B24C-E0F3C75CA37E}"/>
    <cellStyle name="60% - Accent4 3 3 2 4" xfId="3657" xr:uid="{C3284FD8-E6FF-48DE-A03F-7A9C254EC127}"/>
    <cellStyle name="60% - Accent4 3 3 3" xfId="1061" xr:uid="{00000000-0005-0000-0000-00007C000000}"/>
    <cellStyle name="60% - Accent4 3 3 3 2" xfId="2505" xr:uid="{00000000-0005-0000-0000-00007C000000}"/>
    <cellStyle name="60% - Accent4 3 3 3 2 2" xfId="5475" xr:uid="{9F54282B-9CA2-4BDE-AED7-887F0CCA7761}"/>
    <cellStyle name="60% - Accent4 3 3 3 3" xfId="4031" xr:uid="{D9EA6765-B8C8-4358-9FD2-5F8975EE4836}"/>
    <cellStyle name="60% - Accent4 3 3 4" xfId="1783" xr:uid="{00000000-0005-0000-0000-00007C000000}"/>
    <cellStyle name="60% - Accent4 3 3 4 2" xfId="4753" xr:uid="{D8271A81-ED7E-4EB7-BF35-3F697084C7DB}"/>
    <cellStyle name="60% - Accent4 3 3 5" xfId="3309" xr:uid="{7A3689A3-25FB-4589-A4BD-EEA37C758AE4}"/>
    <cellStyle name="60% - Accent4 3 4" xfId="455" xr:uid="{00000000-0005-0000-0000-00007C000000}"/>
    <cellStyle name="60% - Accent4 3 4 2" xfId="1177" xr:uid="{00000000-0005-0000-0000-00007C000000}"/>
    <cellStyle name="60% - Accent4 3 4 2 2" xfId="2621" xr:uid="{00000000-0005-0000-0000-00007C000000}"/>
    <cellStyle name="60% - Accent4 3 4 2 2 2" xfId="5591" xr:uid="{7007AFE0-C5A7-463B-A4B7-A2579FA18765}"/>
    <cellStyle name="60% - Accent4 3 4 2 3" xfId="4147" xr:uid="{3E087D77-53DB-430D-A329-3F1F095FDCB9}"/>
    <cellStyle name="60% - Accent4 3 4 3" xfId="1899" xr:uid="{00000000-0005-0000-0000-00007C000000}"/>
    <cellStyle name="60% - Accent4 3 4 3 2" xfId="4869" xr:uid="{88BB02D1-2F2D-4B14-96DD-E2395235C58D}"/>
    <cellStyle name="60% - Accent4 3 4 4" xfId="3425" xr:uid="{7BCA0D44-47C0-4C91-BB72-FE7468D094E2}"/>
    <cellStyle name="60% - Accent4 3 5" xfId="829" xr:uid="{00000000-0005-0000-0000-00007C000000}"/>
    <cellStyle name="60% - Accent4 3 5 2" xfId="2273" xr:uid="{00000000-0005-0000-0000-00007C000000}"/>
    <cellStyle name="60% - Accent4 3 5 2 2" xfId="5243" xr:uid="{F018A0F2-D300-452B-A9CC-A6994373A014}"/>
    <cellStyle name="60% - Accent4 3 5 3" xfId="3799" xr:uid="{35D5C80B-FA45-4DCC-A52A-0F5E17679438}"/>
    <cellStyle name="60% - Accent4 3 6" xfId="1551" xr:uid="{00000000-0005-0000-0000-00007C000000}"/>
    <cellStyle name="60% - Accent4 3 6 2" xfId="4521" xr:uid="{830C4D7A-D56C-4FBB-9C6D-B8BB0BB1539E}"/>
    <cellStyle name="60% - Accent4 3 7" xfId="3077" xr:uid="{C2E6A072-2247-4D1E-AE5F-E4AB25550C9D}"/>
    <cellStyle name="60% - Accent4 4" xfId="165" xr:uid="{00000000-0005-0000-0000-0000D4000000}"/>
    <cellStyle name="60% - Accent4 4 2" xfId="513" xr:uid="{00000000-0005-0000-0000-0000D4000000}"/>
    <cellStyle name="60% - Accent4 4 2 2" xfId="1235" xr:uid="{00000000-0005-0000-0000-0000D4000000}"/>
    <cellStyle name="60% - Accent4 4 2 2 2" xfId="2679" xr:uid="{00000000-0005-0000-0000-0000D4000000}"/>
    <cellStyle name="60% - Accent4 4 2 2 2 2" xfId="5649" xr:uid="{A2FA3CBE-5542-4A04-A863-25140AA8753B}"/>
    <cellStyle name="60% - Accent4 4 2 2 3" xfId="4205" xr:uid="{30FC1A81-5C58-4B5B-8B5F-6FD2BF43D36D}"/>
    <cellStyle name="60% - Accent4 4 2 3" xfId="1957" xr:uid="{00000000-0005-0000-0000-0000D4000000}"/>
    <cellStyle name="60% - Accent4 4 2 3 2" xfId="4927" xr:uid="{C6A4DD93-36B7-41DA-B16D-4BF63B740BBB}"/>
    <cellStyle name="60% - Accent4 4 2 4" xfId="3483" xr:uid="{7DAF106C-12BE-4705-9404-523D7C3E4567}"/>
    <cellStyle name="60% - Accent4 4 3" xfId="887" xr:uid="{00000000-0005-0000-0000-0000D4000000}"/>
    <cellStyle name="60% - Accent4 4 3 2" xfId="2331" xr:uid="{00000000-0005-0000-0000-0000D4000000}"/>
    <cellStyle name="60% - Accent4 4 3 2 2" xfId="5301" xr:uid="{EA03CD77-A2EA-4F70-995C-EDC3443EAE3B}"/>
    <cellStyle name="60% - Accent4 4 3 3" xfId="3857" xr:uid="{2FDD2FBF-6D5C-4A16-AAFF-95B7C060772E}"/>
    <cellStyle name="60% - Accent4 4 4" xfId="1609" xr:uid="{00000000-0005-0000-0000-0000D4000000}"/>
    <cellStyle name="60% - Accent4 4 4 2" xfId="4579" xr:uid="{37F0878E-5FE6-436B-BD13-C6CC4C87B7D9}"/>
    <cellStyle name="60% - Accent4 4 5" xfId="3135" xr:uid="{F17E44BB-C7B1-4516-8E46-1EFDC17342E4}"/>
    <cellStyle name="60% - Accent4 5" xfId="281" xr:uid="{00000000-0005-0000-0000-000048010000}"/>
    <cellStyle name="60% - Accent4 5 2" xfId="629" xr:uid="{00000000-0005-0000-0000-000048010000}"/>
    <cellStyle name="60% - Accent4 5 2 2" xfId="1351" xr:uid="{00000000-0005-0000-0000-000048010000}"/>
    <cellStyle name="60% - Accent4 5 2 2 2" xfId="2795" xr:uid="{00000000-0005-0000-0000-000048010000}"/>
    <cellStyle name="60% - Accent4 5 2 2 2 2" xfId="5765" xr:uid="{79CA0B79-97E6-455C-B494-9A3094A1A467}"/>
    <cellStyle name="60% - Accent4 5 2 2 3" xfId="4321" xr:uid="{2C0E69A6-5686-440E-94A8-2BD987D03EBA}"/>
    <cellStyle name="60% - Accent4 5 2 3" xfId="2073" xr:uid="{00000000-0005-0000-0000-000048010000}"/>
    <cellStyle name="60% - Accent4 5 2 3 2" xfId="5043" xr:uid="{2EFD7017-D10C-4716-BDF6-FAEDF492316F}"/>
    <cellStyle name="60% - Accent4 5 2 4" xfId="3599" xr:uid="{26556E58-384A-44C1-8E3F-C3571E0E8381}"/>
    <cellStyle name="60% - Accent4 5 3" xfId="1003" xr:uid="{00000000-0005-0000-0000-000048010000}"/>
    <cellStyle name="60% - Accent4 5 3 2" xfId="2447" xr:uid="{00000000-0005-0000-0000-000048010000}"/>
    <cellStyle name="60% - Accent4 5 3 2 2" xfId="5417" xr:uid="{53694288-3903-4AD2-8E3D-48F43E9DC747}"/>
    <cellStyle name="60% - Accent4 5 3 3" xfId="3973" xr:uid="{5D5D295A-8A47-40FC-A8DF-84CAC4B30B14}"/>
    <cellStyle name="60% - Accent4 5 4" xfId="1725" xr:uid="{00000000-0005-0000-0000-000048010000}"/>
    <cellStyle name="60% - Accent4 5 4 2" xfId="4695" xr:uid="{DBA58D8F-16CF-49CB-8090-2BA69CBF673D}"/>
    <cellStyle name="60% - Accent4 5 5" xfId="3251" xr:uid="{3FA5F29B-48A0-4298-9EB2-D2F4B1F9CE53}"/>
    <cellStyle name="60% - Accent4 6" xfId="397" xr:uid="{00000000-0005-0000-0000-000036020000}"/>
    <cellStyle name="60% - Accent4 6 2" xfId="1119" xr:uid="{00000000-0005-0000-0000-000036020000}"/>
    <cellStyle name="60% - Accent4 6 2 2" xfId="2563" xr:uid="{00000000-0005-0000-0000-000036020000}"/>
    <cellStyle name="60% - Accent4 6 2 2 2" xfId="5533" xr:uid="{21198611-533B-4F3A-B86F-2A22DE650DD4}"/>
    <cellStyle name="60% - Accent4 6 2 3" xfId="4089" xr:uid="{0FB27E8D-17C3-472A-8358-312DE37CD048}"/>
    <cellStyle name="60% - Accent4 6 3" xfId="1841" xr:uid="{00000000-0005-0000-0000-000036020000}"/>
    <cellStyle name="60% - Accent4 6 3 2" xfId="4811" xr:uid="{6A6B7362-4824-45A0-96DA-948506B53927}"/>
    <cellStyle name="60% - Accent4 6 4" xfId="3367" xr:uid="{E4CF681C-89C2-42F9-B845-6181179A1AE4}"/>
    <cellStyle name="60% - Accent4 7" xfId="747" xr:uid="{00000000-0005-0000-0000-0000EB020000}"/>
    <cellStyle name="60% - Accent4 7 2" xfId="1469" xr:uid="{00000000-0005-0000-0000-0000EB020000}"/>
    <cellStyle name="60% - Accent4 7 2 2" xfId="2913" xr:uid="{00000000-0005-0000-0000-0000EB020000}"/>
    <cellStyle name="60% - Accent4 7 2 2 2" xfId="5883" xr:uid="{AC6398AC-87E0-406D-B20E-40593E94B9F2}"/>
    <cellStyle name="60% - Accent4 7 2 3" xfId="4439" xr:uid="{33A8825D-3E72-4E5B-9604-10A77050447F}"/>
    <cellStyle name="60% - Accent4 7 3" xfId="2191" xr:uid="{00000000-0005-0000-0000-0000EB020000}"/>
    <cellStyle name="60% - Accent4 7 3 2" xfId="5161" xr:uid="{DE5F9D2F-1BD2-472A-A9BF-6E4A93CDDA5F}"/>
    <cellStyle name="60% - Accent4 7 4" xfId="3717" xr:uid="{91C9DBC1-F1B9-4588-A467-602AFB394809}"/>
    <cellStyle name="60% - Accent4 8" xfId="771" xr:uid="{00000000-0005-0000-0000-00006F040000}"/>
    <cellStyle name="60% - Accent4 8 2" xfId="2215" xr:uid="{00000000-0005-0000-0000-00006F040000}"/>
    <cellStyle name="60% - Accent4 8 2 2" xfId="5185" xr:uid="{39FA454E-E901-4EAD-A469-9B5AD9742D32}"/>
    <cellStyle name="60% - Accent4 8 3" xfId="3741" xr:uid="{CC67E0D7-51F2-4439-A9EB-D4E8266D0D5F}"/>
    <cellStyle name="60% - Accent4 9" xfId="1493" xr:uid="{00000000-0005-0000-0000-0000B6080000}"/>
    <cellStyle name="60% - Accent4 9 2" xfId="4463" xr:uid="{99E4C17F-7F9B-4DEB-8F65-2FB9DC8DF3A7}"/>
    <cellStyle name="60% - Accent5" xfId="51" builtinId="48" customBuiltin="1"/>
    <cellStyle name="60% - Accent5 10" xfId="2940" xr:uid="{00000000-0005-0000-0000-00007E0B0000}"/>
    <cellStyle name="60% - Accent5 10 2" xfId="5910" xr:uid="{5DE4F314-57B1-40EC-A2FE-53D3B7230D03}"/>
    <cellStyle name="60% - Accent5 11" xfId="2973" xr:uid="{25FFA061-F55F-4210-92BA-4CA5C53411C0}"/>
    <cellStyle name="60% - Accent5 11 2" xfId="5943" xr:uid="{5E1B8B6C-65F2-432F-BD17-B94536B03132}"/>
    <cellStyle name="60% - Accent5 12" xfId="2994" xr:uid="{F1BE32F2-B4D0-42AB-9EA5-FCA5CC321F76}"/>
    <cellStyle name="60% - Accent5 12 2" xfId="5964" xr:uid="{0A45A8BB-D7D8-4FB9-AA7D-1F8AE9799A49}"/>
    <cellStyle name="60% - Accent5 13" xfId="3021" xr:uid="{223963AD-03FD-40D5-81F0-9295781A8807}"/>
    <cellStyle name="60% - Accent5 2" xfId="83" xr:uid="{00000000-0005-0000-0000-000053000000}"/>
    <cellStyle name="60% - Accent5 2 2" xfId="141" xr:uid="{00000000-0005-0000-0000-000053000000}"/>
    <cellStyle name="60% - Accent5 2 2 2" xfId="257" xr:uid="{00000000-0005-0000-0000-000053000000}"/>
    <cellStyle name="60% - Accent5 2 2 2 2" xfId="605" xr:uid="{00000000-0005-0000-0000-000053000000}"/>
    <cellStyle name="60% - Accent5 2 2 2 2 2" xfId="1327" xr:uid="{00000000-0005-0000-0000-000053000000}"/>
    <cellStyle name="60% - Accent5 2 2 2 2 2 2" xfId="2771" xr:uid="{00000000-0005-0000-0000-000053000000}"/>
    <cellStyle name="60% - Accent5 2 2 2 2 2 2 2" xfId="5741" xr:uid="{A2C0F51C-163B-4939-B1EB-B76073076E44}"/>
    <cellStyle name="60% - Accent5 2 2 2 2 2 3" xfId="4297" xr:uid="{D71520D0-BDCC-4BBF-B9A8-0396D9C7183E}"/>
    <cellStyle name="60% - Accent5 2 2 2 2 3" xfId="2049" xr:uid="{00000000-0005-0000-0000-000053000000}"/>
    <cellStyle name="60% - Accent5 2 2 2 2 3 2" xfId="5019" xr:uid="{46A73ADC-6A96-49F3-9B4E-84FCCC7DAB49}"/>
    <cellStyle name="60% - Accent5 2 2 2 2 4" xfId="3575" xr:uid="{8406BA4F-A20F-4EFC-94C3-C4C87A0870B7}"/>
    <cellStyle name="60% - Accent5 2 2 2 3" xfId="979" xr:uid="{00000000-0005-0000-0000-000053000000}"/>
    <cellStyle name="60% - Accent5 2 2 2 3 2" xfId="2423" xr:uid="{00000000-0005-0000-0000-000053000000}"/>
    <cellStyle name="60% - Accent5 2 2 2 3 2 2" xfId="5393" xr:uid="{5C68EA12-5043-44E3-B4B0-71E1B3539165}"/>
    <cellStyle name="60% - Accent5 2 2 2 3 3" xfId="3949" xr:uid="{AA954B2C-5EFD-49BE-B453-AAC7403F3722}"/>
    <cellStyle name="60% - Accent5 2 2 2 4" xfId="1701" xr:uid="{00000000-0005-0000-0000-000053000000}"/>
    <cellStyle name="60% - Accent5 2 2 2 4 2" xfId="4671" xr:uid="{20CE3DBE-F39C-4937-B92A-EECEA0151209}"/>
    <cellStyle name="60% - Accent5 2 2 2 5" xfId="3227" xr:uid="{5D945378-A700-41C4-9091-FC4278EC67A8}"/>
    <cellStyle name="60% - Accent5 2 2 3" xfId="373" xr:uid="{00000000-0005-0000-0000-000053000000}"/>
    <cellStyle name="60% - Accent5 2 2 3 2" xfId="721" xr:uid="{00000000-0005-0000-0000-000053000000}"/>
    <cellStyle name="60% - Accent5 2 2 3 2 2" xfId="1443" xr:uid="{00000000-0005-0000-0000-000053000000}"/>
    <cellStyle name="60% - Accent5 2 2 3 2 2 2" xfId="2887" xr:uid="{00000000-0005-0000-0000-000053000000}"/>
    <cellStyle name="60% - Accent5 2 2 3 2 2 2 2" xfId="5857" xr:uid="{B46F1943-D89A-4CE3-8A57-D86E7ED3F6A4}"/>
    <cellStyle name="60% - Accent5 2 2 3 2 2 3" xfId="4413" xr:uid="{E2F3D081-233F-4357-92ED-4844B32479AA}"/>
    <cellStyle name="60% - Accent5 2 2 3 2 3" xfId="2165" xr:uid="{00000000-0005-0000-0000-000053000000}"/>
    <cellStyle name="60% - Accent5 2 2 3 2 3 2" xfId="5135" xr:uid="{20695C8D-14FC-47EE-949E-B9C5974A2A9B}"/>
    <cellStyle name="60% - Accent5 2 2 3 2 4" xfId="3691" xr:uid="{9992167F-60E4-4402-AAE7-83565737BB18}"/>
    <cellStyle name="60% - Accent5 2 2 3 3" xfId="1095" xr:uid="{00000000-0005-0000-0000-000053000000}"/>
    <cellStyle name="60% - Accent5 2 2 3 3 2" xfId="2539" xr:uid="{00000000-0005-0000-0000-000053000000}"/>
    <cellStyle name="60% - Accent5 2 2 3 3 2 2" xfId="5509" xr:uid="{51E6A2A5-3660-4DBA-863F-909CF4528333}"/>
    <cellStyle name="60% - Accent5 2 2 3 3 3" xfId="4065" xr:uid="{0AB925CB-7349-4C07-9BA6-9ABE4267DC7D}"/>
    <cellStyle name="60% - Accent5 2 2 3 4" xfId="1817" xr:uid="{00000000-0005-0000-0000-000053000000}"/>
    <cellStyle name="60% - Accent5 2 2 3 4 2" xfId="4787" xr:uid="{F05B2465-0095-410F-BF0F-4374AED95CC1}"/>
    <cellStyle name="60% - Accent5 2 2 3 5" xfId="3343" xr:uid="{A34F664F-3937-47B8-B4B3-DC6DC7E352BA}"/>
    <cellStyle name="60% - Accent5 2 2 4" xfId="489" xr:uid="{00000000-0005-0000-0000-000053000000}"/>
    <cellStyle name="60% - Accent5 2 2 4 2" xfId="1211" xr:uid="{00000000-0005-0000-0000-000053000000}"/>
    <cellStyle name="60% - Accent5 2 2 4 2 2" xfId="2655" xr:uid="{00000000-0005-0000-0000-000053000000}"/>
    <cellStyle name="60% - Accent5 2 2 4 2 2 2" xfId="5625" xr:uid="{4CB6CE10-B2D7-4564-8E55-0BA140C52880}"/>
    <cellStyle name="60% - Accent5 2 2 4 2 3" xfId="4181" xr:uid="{F8574432-E446-481C-BA4B-01BE1F181C2A}"/>
    <cellStyle name="60% - Accent5 2 2 4 3" xfId="1933" xr:uid="{00000000-0005-0000-0000-000053000000}"/>
    <cellStyle name="60% - Accent5 2 2 4 3 2" xfId="4903" xr:uid="{319C1F2F-09D4-4608-A7F2-A2DEA9A12B36}"/>
    <cellStyle name="60% - Accent5 2 2 4 4" xfId="3459" xr:uid="{5A7D5ADB-C4A7-4DBF-AAB9-CDEC3D22CDA6}"/>
    <cellStyle name="60% - Accent5 2 2 5" xfId="863" xr:uid="{00000000-0005-0000-0000-000053000000}"/>
    <cellStyle name="60% - Accent5 2 2 5 2" xfId="2307" xr:uid="{00000000-0005-0000-0000-000053000000}"/>
    <cellStyle name="60% - Accent5 2 2 5 2 2" xfId="5277" xr:uid="{CE4D3C73-52D3-4A5E-8524-C73615F91F5F}"/>
    <cellStyle name="60% - Accent5 2 2 5 3" xfId="3833" xr:uid="{0CC1BCA3-D93D-4CF5-AFD7-F81DCCC29FF6}"/>
    <cellStyle name="60% - Accent5 2 2 6" xfId="1585" xr:uid="{00000000-0005-0000-0000-000053000000}"/>
    <cellStyle name="60% - Accent5 2 2 6 2" xfId="4555" xr:uid="{EF46B7D2-A1A7-4F63-BD39-090689C2F89B}"/>
    <cellStyle name="60% - Accent5 2 2 7" xfId="3111" xr:uid="{D9F93F91-C985-4079-88AC-88400A7A6687}"/>
    <cellStyle name="60% - Accent5 2 3" xfId="199" xr:uid="{00000000-0005-0000-0000-000053000000}"/>
    <cellStyle name="60% - Accent5 2 3 2" xfId="547" xr:uid="{00000000-0005-0000-0000-000053000000}"/>
    <cellStyle name="60% - Accent5 2 3 2 2" xfId="1269" xr:uid="{00000000-0005-0000-0000-000053000000}"/>
    <cellStyle name="60% - Accent5 2 3 2 2 2" xfId="2713" xr:uid="{00000000-0005-0000-0000-000053000000}"/>
    <cellStyle name="60% - Accent5 2 3 2 2 2 2" xfId="5683" xr:uid="{5B794498-16C8-4C0E-994D-908F5D9AD2E9}"/>
    <cellStyle name="60% - Accent5 2 3 2 2 3" xfId="4239" xr:uid="{4C554BCC-12A7-48F7-9FBE-7B9FD704B4FF}"/>
    <cellStyle name="60% - Accent5 2 3 2 3" xfId="1991" xr:uid="{00000000-0005-0000-0000-000053000000}"/>
    <cellStyle name="60% - Accent5 2 3 2 3 2" xfId="4961" xr:uid="{F0CCEBCD-EDE2-4755-91A4-FAFFDB864642}"/>
    <cellStyle name="60% - Accent5 2 3 2 4" xfId="3517" xr:uid="{996A71BD-B4C8-4080-88B6-82E3AB928340}"/>
    <cellStyle name="60% - Accent5 2 3 3" xfId="921" xr:uid="{00000000-0005-0000-0000-000053000000}"/>
    <cellStyle name="60% - Accent5 2 3 3 2" xfId="2365" xr:uid="{00000000-0005-0000-0000-000053000000}"/>
    <cellStyle name="60% - Accent5 2 3 3 2 2" xfId="5335" xr:uid="{0983E636-4F8C-4E78-BB44-7643756949BF}"/>
    <cellStyle name="60% - Accent5 2 3 3 3" xfId="3891" xr:uid="{33032C91-A83F-47D0-BFB8-F5FFCFB72DB0}"/>
    <cellStyle name="60% - Accent5 2 3 4" xfId="1643" xr:uid="{00000000-0005-0000-0000-000053000000}"/>
    <cellStyle name="60% - Accent5 2 3 4 2" xfId="4613" xr:uid="{4ADD7047-A4DE-41A2-B86F-421E4D1794CF}"/>
    <cellStyle name="60% - Accent5 2 3 5" xfId="3169" xr:uid="{0C57DDD8-F388-4F9C-867C-617D1EE119F0}"/>
    <cellStyle name="60% - Accent5 2 4" xfId="315" xr:uid="{00000000-0005-0000-0000-000053000000}"/>
    <cellStyle name="60% - Accent5 2 4 2" xfId="663" xr:uid="{00000000-0005-0000-0000-000053000000}"/>
    <cellStyle name="60% - Accent5 2 4 2 2" xfId="1385" xr:uid="{00000000-0005-0000-0000-000053000000}"/>
    <cellStyle name="60% - Accent5 2 4 2 2 2" xfId="2829" xr:uid="{00000000-0005-0000-0000-000053000000}"/>
    <cellStyle name="60% - Accent5 2 4 2 2 2 2" xfId="5799" xr:uid="{6A597259-7B83-4F82-BA02-C3BA9A1A677B}"/>
    <cellStyle name="60% - Accent5 2 4 2 2 3" xfId="4355" xr:uid="{BBBD4611-3229-4761-AA7C-74968FC6755E}"/>
    <cellStyle name="60% - Accent5 2 4 2 3" xfId="2107" xr:uid="{00000000-0005-0000-0000-000053000000}"/>
    <cellStyle name="60% - Accent5 2 4 2 3 2" xfId="5077" xr:uid="{8B11C512-2E1A-414A-8B56-4AC94053F77B}"/>
    <cellStyle name="60% - Accent5 2 4 2 4" xfId="3633" xr:uid="{28A286D9-F419-4829-86E3-046FBA8393D6}"/>
    <cellStyle name="60% - Accent5 2 4 3" xfId="1037" xr:uid="{00000000-0005-0000-0000-000053000000}"/>
    <cellStyle name="60% - Accent5 2 4 3 2" xfId="2481" xr:uid="{00000000-0005-0000-0000-000053000000}"/>
    <cellStyle name="60% - Accent5 2 4 3 2 2" xfId="5451" xr:uid="{7712AB2A-E6FA-4862-853B-B4D64F24D0BC}"/>
    <cellStyle name="60% - Accent5 2 4 3 3" xfId="4007" xr:uid="{E5A54534-4633-48EC-A70E-FD684BFC3B9C}"/>
    <cellStyle name="60% - Accent5 2 4 4" xfId="1759" xr:uid="{00000000-0005-0000-0000-000053000000}"/>
    <cellStyle name="60% - Accent5 2 4 4 2" xfId="4729" xr:uid="{42CA4219-182B-44EB-B5D9-003C421DCCEC}"/>
    <cellStyle name="60% - Accent5 2 4 5" xfId="3285" xr:uid="{EF9547C3-FD61-4743-81EC-83885C3F5E51}"/>
    <cellStyle name="60% - Accent5 2 5" xfId="431" xr:uid="{00000000-0005-0000-0000-000053000000}"/>
    <cellStyle name="60% - Accent5 2 5 2" xfId="1153" xr:uid="{00000000-0005-0000-0000-000053000000}"/>
    <cellStyle name="60% - Accent5 2 5 2 2" xfId="2597" xr:uid="{00000000-0005-0000-0000-000053000000}"/>
    <cellStyle name="60% - Accent5 2 5 2 2 2" xfId="5567" xr:uid="{80C524CC-6D10-4A42-9996-5830E1442E9F}"/>
    <cellStyle name="60% - Accent5 2 5 2 3" xfId="4123" xr:uid="{631E2A27-9897-4255-AF0B-7979D9756DA4}"/>
    <cellStyle name="60% - Accent5 2 5 3" xfId="1875" xr:uid="{00000000-0005-0000-0000-000053000000}"/>
    <cellStyle name="60% - Accent5 2 5 3 2" xfId="4845" xr:uid="{843F7812-B569-48A4-81DA-B314421D87ED}"/>
    <cellStyle name="60% - Accent5 2 5 4" xfId="3401" xr:uid="{650644D9-C7BB-42D7-9BC1-26F00894DCA6}"/>
    <cellStyle name="60% - Accent5 2 6" xfId="805" xr:uid="{00000000-0005-0000-0000-000053000000}"/>
    <cellStyle name="60% - Accent5 2 6 2" xfId="2249" xr:uid="{00000000-0005-0000-0000-000053000000}"/>
    <cellStyle name="60% - Accent5 2 6 2 2" xfId="5219" xr:uid="{C8A87C2D-F9CB-4CDC-953E-BE07BFAFCE6E}"/>
    <cellStyle name="60% - Accent5 2 6 3" xfId="3775" xr:uid="{275E6F4A-F291-4DD3-A14F-201E950D5557}"/>
    <cellStyle name="60% - Accent5 2 7" xfId="1527" xr:uid="{00000000-0005-0000-0000-000053000000}"/>
    <cellStyle name="60% - Accent5 2 7 2" xfId="4497" xr:uid="{621558AC-EFE5-42CA-8665-02A798FDD327}"/>
    <cellStyle name="60% - Accent5 2 8" xfId="3053" xr:uid="{EDFE1B81-527D-4D91-B4B4-AB9AECA71DD2}"/>
    <cellStyle name="60% - Accent5 3" xfId="110" xr:uid="{00000000-0005-0000-0000-00007E000000}"/>
    <cellStyle name="60% - Accent5 3 2" xfId="226" xr:uid="{00000000-0005-0000-0000-00007E000000}"/>
    <cellStyle name="60% - Accent5 3 2 2" xfId="574" xr:uid="{00000000-0005-0000-0000-00007E000000}"/>
    <cellStyle name="60% - Accent5 3 2 2 2" xfId="1296" xr:uid="{00000000-0005-0000-0000-00007E000000}"/>
    <cellStyle name="60% - Accent5 3 2 2 2 2" xfId="2740" xr:uid="{00000000-0005-0000-0000-00007E000000}"/>
    <cellStyle name="60% - Accent5 3 2 2 2 2 2" xfId="5710" xr:uid="{27A17ABB-6A0E-40B1-8D34-8838B71680C7}"/>
    <cellStyle name="60% - Accent5 3 2 2 2 3" xfId="4266" xr:uid="{75C97135-79FD-4BCE-8465-169C7C7E5BDF}"/>
    <cellStyle name="60% - Accent5 3 2 2 3" xfId="2018" xr:uid="{00000000-0005-0000-0000-00007E000000}"/>
    <cellStyle name="60% - Accent5 3 2 2 3 2" xfId="4988" xr:uid="{D7F1521A-3C28-4810-970D-D83DFFCF0176}"/>
    <cellStyle name="60% - Accent5 3 2 2 4" xfId="3544" xr:uid="{526A38CC-04B5-4A7C-B9B1-FE708B47C0D6}"/>
    <cellStyle name="60% - Accent5 3 2 3" xfId="948" xr:uid="{00000000-0005-0000-0000-00007E000000}"/>
    <cellStyle name="60% - Accent5 3 2 3 2" xfId="2392" xr:uid="{00000000-0005-0000-0000-00007E000000}"/>
    <cellStyle name="60% - Accent5 3 2 3 2 2" xfId="5362" xr:uid="{5A4E8EC2-D971-4493-97C4-868E57019DA6}"/>
    <cellStyle name="60% - Accent5 3 2 3 3" xfId="3918" xr:uid="{0761AB77-4BB1-425C-B62A-7421B4E23B49}"/>
    <cellStyle name="60% - Accent5 3 2 4" xfId="1670" xr:uid="{00000000-0005-0000-0000-00007E000000}"/>
    <cellStyle name="60% - Accent5 3 2 4 2" xfId="4640" xr:uid="{AE2EF992-63A9-47E6-B26E-4DBF97128B7C}"/>
    <cellStyle name="60% - Accent5 3 2 5" xfId="3196" xr:uid="{E5286D1F-6D3D-4650-A79D-74751F35FC37}"/>
    <cellStyle name="60% - Accent5 3 3" xfId="342" xr:uid="{00000000-0005-0000-0000-00007E000000}"/>
    <cellStyle name="60% - Accent5 3 3 2" xfId="690" xr:uid="{00000000-0005-0000-0000-00007E000000}"/>
    <cellStyle name="60% - Accent5 3 3 2 2" xfId="1412" xr:uid="{00000000-0005-0000-0000-00007E000000}"/>
    <cellStyle name="60% - Accent5 3 3 2 2 2" xfId="2856" xr:uid="{00000000-0005-0000-0000-00007E000000}"/>
    <cellStyle name="60% - Accent5 3 3 2 2 2 2" xfId="5826" xr:uid="{C911A6A5-4E87-4E21-A7FF-F25312B79753}"/>
    <cellStyle name="60% - Accent5 3 3 2 2 3" xfId="4382" xr:uid="{FCC074E4-6DD1-4759-AD94-E0336995E5A9}"/>
    <cellStyle name="60% - Accent5 3 3 2 3" xfId="2134" xr:uid="{00000000-0005-0000-0000-00007E000000}"/>
    <cellStyle name="60% - Accent5 3 3 2 3 2" xfId="5104" xr:uid="{75660BBA-A1CE-4F0D-BF92-6E2C26A7F3B1}"/>
    <cellStyle name="60% - Accent5 3 3 2 4" xfId="3660" xr:uid="{2C7A32B5-B0D5-4022-8DCC-1BDE7FF3DAAF}"/>
    <cellStyle name="60% - Accent5 3 3 3" xfId="1064" xr:uid="{00000000-0005-0000-0000-00007E000000}"/>
    <cellStyle name="60% - Accent5 3 3 3 2" xfId="2508" xr:uid="{00000000-0005-0000-0000-00007E000000}"/>
    <cellStyle name="60% - Accent5 3 3 3 2 2" xfId="5478" xr:uid="{FDE080EF-3F53-4408-B1D4-CDE137DFD187}"/>
    <cellStyle name="60% - Accent5 3 3 3 3" xfId="4034" xr:uid="{AED91770-AC21-4E20-AE31-F7EFD6F41D70}"/>
    <cellStyle name="60% - Accent5 3 3 4" xfId="1786" xr:uid="{00000000-0005-0000-0000-00007E000000}"/>
    <cellStyle name="60% - Accent5 3 3 4 2" xfId="4756" xr:uid="{2E85E08F-2003-457A-9DE5-779EE755ECA2}"/>
    <cellStyle name="60% - Accent5 3 3 5" xfId="3312" xr:uid="{D4BFE31C-8947-4CC2-91EA-C4DF0EE3C19B}"/>
    <cellStyle name="60% - Accent5 3 4" xfId="458" xr:uid="{00000000-0005-0000-0000-00007E000000}"/>
    <cellStyle name="60% - Accent5 3 4 2" xfId="1180" xr:uid="{00000000-0005-0000-0000-00007E000000}"/>
    <cellStyle name="60% - Accent5 3 4 2 2" xfId="2624" xr:uid="{00000000-0005-0000-0000-00007E000000}"/>
    <cellStyle name="60% - Accent5 3 4 2 2 2" xfId="5594" xr:uid="{7345ADBE-A891-4569-9C79-99B611615D77}"/>
    <cellStyle name="60% - Accent5 3 4 2 3" xfId="4150" xr:uid="{2C17E1D8-8CFB-48B7-94A4-049A6BB64124}"/>
    <cellStyle name="60% - Accent5 3 4 3" xfId="1902" xr:uid="{00000000-0005-0000-0000-00007E000000}"/>
    <cellStyle name="60% - Accent5 3 4 3 2" xfId="4872" xr:uid="{282747FC-5AB1-424D-B118-BB30AE998A08}"/>
    <cellStyle name="60% - Accent5 3 4 4" xfId="3428" xr:uid="{1CBFCEB5-5CFF-44DF-9FB5-22E70F79E705}"/>
    <cellStyle name="60% - Accent5 3 5" xfId="832" xr:uid="{00000000-0005-0000-0000-00007E000000}"/>
    <cellStyle name="60% - Accent5 3 5 2" xfId="2276" xr:uid="{00000000-0005-0000-0000-00007E000000}"/>
    <cellStyle name="60% - Accent5 3 5 2 2" xfId="5246" xr:uid="{45EC7F4D-21A7-433C-9C97-51BC58B12177}"/>
    <cellStyle name="60% - Accent5 3 5 3" xfId="3802" xr:uid="{A048D030-26D9-4D05-9862-666035D81B4C}"/>
    <cellStyle name="60% - Accent5 3 6" xfId="1554" xr:uid="{00000000-0005-0000-0000-00007E000000}"/>
    <cellStyle name="60% - Accent5 3 6 2" xfId="4524" xr:uid="{742E9CC5-44B1-4EDB-B8DF-F8C9E269417D}"/>
    <cellStyle name="60% - Accent5 3 7" xfId="3080" xr:uid="{A2CB0FFB-B252-410B-AF64-B1575A682507}"/>
    <cellStyle name="60% - Accent5 4" xfId="168" xr:uid="{00000000-0005-0000-0000-0000D8000000}"/>
    <cellStyle name="60% - Accent5 4 2" xfId="516" xr:uid="{00000000-0005-0000-0000-0000D8000000}"/>
    <cellStyle name="60% - Accent5 4 2 2" xfId="1238" xr:uid="{00000000-0005-0000-0000-0000D8000000}"/>
    <cellStyle name="60% - Accent5 4 2 2 2" xfId="2682" xr:uid="{00000000-0005-0000-0000-0000D8000000}"/>
    <cellStyle name="60% - Accent5 4 2 2 2 2" xfId="5652" xr:uid="{8A5B3BFF-88CB-414D-AAEC-86A2A27CF85B}"/>
    <cellStyle name="60% - Accent5 4 2 2 3" xfId="4208" xr:uid="{7B40ACBB-77DB-4F9D-830B-82640DB8332F}"/>
    <cellStyle name="60% - Accent5 4 2 3" xfId="1960" xr:uid="{00000000-0005-0000-0000-0000D8000000}"/>
    <cellStyle name="60% - Accent5 4 2 3 2" xfId="4930" xr:uid="{E89DF728-5E63-49E1-AB71-AE216042B88C}"/>
    <cellStyle name="60% - Accent5 4 2 4" xfId="3486" xr:uid="{A35024E0-7618-4C6F-AD83-6E333571E64E}"/>
    <cellStyle name="60% - Accent5 4 3" xfId="890" xr:uid="{00000000-0005-0000-0000-0000D8000000}"/>
    <cellStyle name="60% - Accent5 4 3 2" xfId="2334" xr:uid="{00000000-0005-0000-0000-0000D8000000}"/>
    <cellStyle name="60% - Accent5 4 3 2 2" xfId="5304" xr:uid="{372552DC-97C3-419D-A775-1CD9C5A7794B}"/>
    <cellStyle name="60% - Accent5 4 3 3" xfId="3860" xr:uid="{52B040EE-D151-43FE-AE4F-740157829680}"/>
    <cellStyle name="60% - Accent5 4 4" xfId="1612" xr:uid="{00000000-0005-0000-0000-0000D8000000}"/>
    <cellStyle name="60% - Accent5 4 4 2" xfId="4582" xr:uid="{87B05C27-A732-40FE-87E5-B722CFA65B73}"/>
    <cellStyle name="60% - Accent5 4 5" xfId="3138" xr:uid="{DF167474-4CB1-4E48-A516-C138E6F74A81}"/>
    <cellStyle name="60% - Accent5 5" xfId="284" xr:uid="{00000000-0005-0000-0000-00004C010000}"/>
    <cellStyle name="60% - Accent5 5 2" xfId="632" xr:uid="{00000000-0005-0000-0000-00004C010000}"/>
    <cellStyle name="60% - Accent5 5 2 2" xfId="1354" xr:uid="{00000000-0005-0000-0000-00004C010000}"/>
    <cellStyle name="60% - Accent5 5 2 2 2" xfId="2798" xr:uid="{00000000-0005-0000-0000-00004C010000}"/>
    <cellStyle name="60% - Accent5 5 2 2 2 2" xfId="5768" xr:uid="{EAA0AC5B-941E-409A-AC94-C7083CCD574A}"/>
    <cellStyle name="60% - Accent5 5 2 2 3" xfId="4324" xr:uid="{E1F66595-94D0-48E3-920F-05DE24084B7C}"/>
    <cellStyle name="60% - Accent5 5 2 3" xfId="2076" xr:uid="{00000000-0005-0000-0000-00004C010000}"/>
    <cellStyle name="60% - Accent5 5 2 3 2" xfId="5046" xr:uid="{8B28C740-B4D3-4B17-8DC5-AD50F6C6B585}"/>
    <cellStyle name="60% - Accent5 5 2 4" xfId="3602" xr:uid="{34490E34-09B0-4CC4-9FF0-83B667C3C136}"/>
    <cellStyle name="60% - Accent5 5 3" xfId="1006" xr:uid="{00000000-0005-0000-0000-00004C010000}"/>
    <cellStyle name="60% - Accent5 5 3 2" xfId="2450" xr:uid="{00000000-0005-0000-0000-00004C010000}"/>
    <cellStyle name="60% - Accent5 5 3 2 2" xfId="5420" xr:uid="{43E6B136-7A71-471E-BB93-5C6F5858EAC5}"/>
    <cellStyle name="60% - Accent5 5 3 3" xfId="3976" xr:uid="{DE12D23F-505D-4FE8-BF6B-1C61B1113EE8}"/>
    <cellStyle name="60% - Accent5 5 4" xfId="1728" xr:uid="{00000000-0005-0000-0000-00004C010000}"/>
    <cellStyle name="60% - Accent5 5 4 2" xfId="4698" xr:uid="{29795685-7FEA-4A96-B0F5-917675DE6AD8}"/>
    <cellStyle name="60% - Accent5 5 5" xfId="3254" xr:uid="{5C3A3DB2-3A0F-4296-BF4C-834016AF5258}"/>
    <cellStyle name="60% - Accent5 6" xfId="400" xr:uid="{00000000-0005-0000-0000-000042020000}"/>
    <cellStyle name="60% - Accent5 6 2" xfId="1122" xr:uid="{00000000-0005-0000-0000-000042020000}"/>
    <cellStyle name="60% - Accent5 6 2 2" xfId="2566" xr:uid="{00000000-0005-0000-0000-000042020000}"/>
    <cellStyle name="60% - Accent5 6 2 2 2" xfId="5536" xr:uid="{982C0C14-A9F1-4B77-87F0-82A3E88BF845}"/>
    <cellStyle name="60% - Accent5 6 2 3" xfId="4092" xr:uid="{E980E3F7-806B-4515-9BD5-85FEBBF9E2E4}"/>
    <cellStyle name="60% - Accent5 6 3" xfId="1844" xr:uid="{00000000-0005-0000-0000-000042020000}"/>
    <cellStyle name="60% - Accent5 6 3 2" xfId="4814" xr:uid="{52002BD6-DE96-42A1-B4CD-854BE92E0DF0}"/>
    <cellStyle name="60% - Accent5 6 4" xfId="3370" xr:uid="{2A51032D-3F5D-49A0-83C6-18EC498C013B}"/>
    <cellStyle name="60% - Accent5 7" xfId="750" xr:uid="{00000000-0005-0000-0000-0000EC020000}"/>
    <cellStyle name="60% - Accent5 7 2" xfId="1472" xr:uid="{00000000-0005-0000-0000-0000EC020000}"/>
    <cellStyle name="60% - Accent5 7 2 2" xfId="2916" xr:uid="{00000000-0005-0000-0000-0000EC020000}"/>
    <cellStyle name="60% - Accent5 7 2 2 2" xfId="5886" xr:uid="{9021C359-664A-4032-B9DB-6E30705D4A93}"/>
    <cellStyle name="60% - Accent5 7 2 3" xfId="4442" xr:uid="{9F8939B7-37D5-42CB-AFE6-D392CC94AF54}"/>
    <cellStyle name="60% - Accent5 7 3" xfId="2194" xr:uid="{00000000-0005-0000-0000-0000EC020000}"/>
    <cellStyle name="60% - Accent5 7 3 2" xfId="5164" xr:uid="{864EEB41-D8C4-413A-B195-EC1CAD50927B}"/>
    <cellStyle name="60% - Accent5 7 4" xfId="3720" xr:uid="{9390DFEE-D053-4F8C-B1D1-BCAAB908DFDA}"/>
    <cellStyle name="60% - Accent5 8" xfId="774" xr:uid="{00000000-0005-0000-0000-000088040000}"/>
    <cellStyle name="60% - Accent5 8 2" xfId="2218" xr:uid="{00000000-0005-0000-0000-000088040000}"/>
    <cellStyle name="60% - Accent5 8 2 2" xfId="5188" xr:uid="{5702EAB0-60CE-4800-BA13-A861F868B672}"/>
    <cellStyle name="60% - Accent5 8 3" xfId="3744" xr:uid="{EB1CE2EC-3333-4B7D-B0C8-9F966D7578BE}"/>
    <cellStyle name="60% - Accent5 9" xfId="1496" xr:uid="{00000000-0005-0000-0000-0000E8080000}"/>
    <cellStyle name="60% - Accent5 9 2" xfId="4466" xr:uid="{0E71D04F-CD6D-445C-A8C5-CBEF454C2FA4}"/>
    <cellStyle name="60% - Accent6" xfId="55" builtinId="52" customBuiltin="1"/>
    <cellStyle name="60% - Accent6 10" xfId="2943" xr:uid="{00000000-0005-0000-0000-00007F0B0000}"/>
    <cellStyle name="60% - Accent6 10 2" xfId="5913" xr:uid="{1EAA4EE4-EF2F-459A-B95F-912F28B75AD1}"/>
    <cellStyle name="60% - Accent6 11" xfId="2976" xr:uid="{2CB8A1FC-F226-4FF6-A206-4C94D6478913}"/>
    <cellStyle name="60% - Accent6 11 2" xfId="5946" xr:uid="{233D46CD-01B2-4B4B-82AD-83B8BE10AD80}"/>
    <cellStyle name="60% - Accent6 12" xfId="2997" xr:uid="{35D963F1-C9B7-4409-8078-6D357DA45196}"/>
    <cellStyle name="60% - Accent6 12 2" xfId="5967" xr:uid="{0C532C3B-B43C-40FB-8963-6AC713C5A674}"/>
    <cellStyle name="60% - Accent6 13" xfId="3024" xr:uid="{92A7719C-CD24-4D00-AB0B-38DC26D04974}"/>
    <cellStyle name="60% - Accent6 2" xfId="86" xr:uid="{00000000-0005-0000-0000-000054000000}"/>
    <cellStyle name="60% - Accent6 2 2" xfId="144" xr:uid="{00000000-0005-0000-0000-000054000000}"/>
    <cellStyle name="60% - Accent6 2 2 2" xfId="260" xr:uid="{00000000-0005-0000-0000-000054000000}"/>
    <cellStyle name="60% - Accent6 2 2 2 2" xfId="608" xr:uid="{00000000-0005-0000-0000-000054000000}"/>
    <cellStyle name="60% - Accent6 2 2 2 2 2" xfId="1330" xr:uid="{00000000-0005-0000-0000-000054000000}"/>
    <cellStyle name="60% - Accent6 2 2 2 2 2 2" xfId="2774" xr:uid="{00000000-0005-0000-0000-000054000000}"/>
    <cellStyle name="60% - Accent6 2 2 2 2 2 2 2" xfId="5744" xr:uid="{FBB313BC-A379-49D1-BB30-62BF053D2F46}"/>
    <cellStyle name="60% - Accent6 2 2 2 2 2 3" xfId="4300" xr:uid="{410F90E6-875C-4BD5-A15C-AAC44AE553D5}"/>
    <cellStyle name="60% - Accent6 2 2 2 2 3" xfId="2052" xr:uid="{00000000-0005-0000-0000-000054000000}"/>
    <cellStyle name="60% - Accent6 2 2 2 2 3 2" xfId="5022" xr:uid="{040180E4-534C-4AD8-987C-AB15A47751CA}"/>
    <cellStyle name="60% - Accent6 2 2 2 2 4" xfId="3578" xr:uid="{64D0B2AC-4B23-4776-849F-56CA4EECBC7F}"/>
    <cellStyle name="60% - Accent6 2 2 2 3" xfId="982" xr:uid="{00000000-0005-0000-0000-000054000000}"/>
    <cellStyle name="60% - Accent6 2 2 2 3 2" xfId="2426" xr:uid="{00000000-0005-0000-0000-000054000000}"/>
    <cellStyle name="60% - Accent6 2 2 2 3 2 2" xfId="5396" xr:uid="{56D8158C-FA8D-452C-A79D-DB1D51FAFBEC}"/>
    <cellStyle name="60% - Accent6 2 2 2 3 3" xfId="3952" xr:uid="{B3D75F10-BBE2-4958-9E7A-D7EC400084B3}"/>
    <cellStyle name="60% - Accent6 2 2 2 4" xfId="1704" xr:uid="{00000000-0005-0000-0000-000054000000}"/>
    <cellStyle name="60% - Accent6 2 2 2 4 2" xfId="4674" xr:uid="{11C64F2F-C5EC-48F4-B4B3-0471FE56CF42}"/>
    <cellStyle name="60% - Accent6 2 2 2 5" xfId="3230" xr:uid="{13449D2F-960C-4E07-83CF-1D19351CDEF5}"/>
    <cellStyle name="60% - Accent6 2 2 3" xfId="376" xr:uid="{00000000-0005-0000-0000-000054000000}"/>
    <cellStyle name="60% - Accent6 2 2 3 2" xfId="724" xr:uid="{00000000-0005-0000-0000-000054000000}"/>
    <cellStyle name="60% - Accent6 2 2 3 2 2" xfId="1446" xr:uid="{00000000-0005-0000-0000-000054000000}"/>
    <cellStyle name="60% - Accent6 2 2 3 2 2 2" xfId="2890" xr:uid="{00000000-0005-0000-0000-000054000000}"/>
    <cellStyle name="60% - Accent6 2 2 3 2 2 2 2" xfId="5860" xr:uid="{649912BD-E50A-4D0F-8343-C1F59DE3AF1C}"/>
    <cellStyle name="60% - Accent6 2 2 3 2 2 3" xfId="4416" xr:uid="{0C1471DB-359D-4BAD-89A2-EEB5F74186D0}"/>
    <cellStyle name="60% - Accent6 2 2 3 2 3" xfId="2168" xr:uid="{00000000-0005-0000-0000-000054000000}"/>
    <cellStyle name="60% - Accent6 2 2 3 2 3 2" xfId="5138" xr:uid="{3D0F988F-E2D8-479E-BC3E-183D920FC08B}"/>
    <cellStyle name="60% - Accent6 2 2 3 2 4" xfId="3694" xr:uid="{5316C3AC-B748-4204-8BD1-0F036143D7AB}"/>
    <cellStyle name="60% - Accent6 2 2 3 3" xfId="1098" xr:uid="{00000000-0005-0000-0000-000054000000}"/>
    <cellStyle name="60% - Accent6 2 2 3 3 2" xfId="2542" xr:uid="{00000000-0005-0000-0000-000054000000}"/>
    <cellStyle name="60% - Accent6 2 2 3 3 2 2" xfId="5512" xr:uid="{AA4437CF-681E-4FB2-8295-EE43E35D17EB}"/>
    <cellStyle name="60% - Accent6 2 2 3 3 3" xfId="4068" xr:uid="{BDF02410-CD28-4543-9BEB-8139A0DF2920}"/>
    <cellStyle name="60% - Accent6 2 2 3 4" xfId="1820" xr:uid="{00000000-0005-0000-0000-000054000000}"/>
    <cellStyle name="60% - Accent6 2 2 3 4 2" xfId="4790" xr:uid="{5D68E8D8-B228-4F3F-BCFF-880B1C6DE1E7}"/>
    <cellStyle name="60% - Accent6 2 2 3 5" xfId="3346" xr:uid="{41632968-CC12-4E06-939C-B3AC84906FE7}"/>
    <cellStyle name="60% - Accent6 2 2 4" xfId="492" xr:uid="{00000000-0005-0000-0000-000054000000}"/>
    <cellStyle name="60% - Accent6 2 2 4 2" xfId="1214" xr:uid="{00000000-0005-0000-0000-000054000000}"/>
    <cellStyle name="60% - Accent6 2 2 4 2 2" xfId="2658" xr:uid="{00000000-0005-0000-0000-000054000000}"/>
    <cellStyle name="60% - Accent6 2 2 4 2 2 2" xfId="5628" xr:uid="{5360B8A5-8DC4-4511-865A-399B91281DA3}"/>
    <cellStyle name="60% - Accent6 2 2 4 2 3" xfId="4184" xr:uid="{1689289B-2A75-450B-B4A8-84689D2E1A8B}"/>
    <cellStyle name="60% - Accent6 2 2 4 3" xfId="1936" xr:uid="{00000000-0005-0000-0000-000054000000}"/>
    <cellStyle name="60% - Accent6 2 2 4 3 2" xfId="4906" xr:uid="{E8E4DAE5-7E93-4E7A-8102-C59388FAC15C}"/>
    <cellStyle name="60% - Accent6 2 2 4 4" xfId="3462" xr:uid="{9CD0EA4A-6A98-4055-89FF-84721AA8D985}"/>
    <cellStyle name="60% - Accent6 2 2 5" xfId="866" xr:uid="{00000000-0005-0000-0000-000054000000}"/>
    <cellStyle name="60% - Accent6 2 2 5 2" xfId="2310" xr:uid="{00000000-0005-0000-0000-000054000000}"/>
    <cellStyle name="60% - Accent6 2 2 5 2 2" xfId="5280" xr:uid="{46B0A161-EA29-4632-A149-129B64B8995C}"/>
    <cellStyle name="60% - Accent6 2 2 5 3" xfId="3836" xr:uid="{8EB4BAC4-EED2-43E2-B7A5-FB0EF827E0A7}"/>
    <cellStyle name="60% - Accent6 2 2 6" xfId="1588" xr:uid="{00000000-0005-0000-0000-000054000000}"/>
    <cellStyle name="60% - Accent6 2 2 6 2" xfId="4558" xr:uid="{836A611D-AB90-4A8C-ADF1-DF59259D97F1}"/>
    <cellStyle name="60% - Accent6 2 2 7" xfId="3114" xr:uid="{1C109C82-56D1-4405-B9A3-7B0AAECE2431}"/>
    <cellStyle name="60% - Accent6 2 3" xfId="202" xr:uid="{00000000-0005-0000-0000-000054000000}"/>
    <cellStyle name="60% - Accent6 2 3 2" xfId="550" xr:uid="{00000000-0005-0000-0000-000054000000}"/>
    <cellStyle name="60% - Accent6 2 3 2 2" xfId="1272" xr:uid="{00000000-0005-0000-0000-000054000000}"/>
    <cellStyle name="60% - Accent6 2 3 2 2 2" xfId="2716" xr:uid="{00000000-0005-0000-0000-000054000000}"/>
    <cellStyle name="60% - Accent6 2 3 2 2 2 2" xfId="5686" xr:uid="{46F81C16-907D-4FEC-B346-B36C38AC609B}"/>
    <cellStyle name="60% - Accent6 2 3 2 2 3" xfId="4242" xr:uid="{56F99E5D-45B4-4345-BC86-AAFCC2919184}"/>
    <cellStyle name="60% - Accent6 2 3 2 3" xfId="1994" xr:uid="{00000000-0005-0000-0000-000054000000}"/>
    <cellStyle name="60% - Accent6 2 3 2 3 2" xfId="4964" xr:uid="{D595CC8D-8EDD-45AB-85B2-A876B4778DE0}"/>
    <cellStyle name="60% - Accent6 2 3 2 4" xfId="3520" xr:uid="{C4B169E4-CD22-4B38-BE5D-85E87C05035E}"/>
    <cellStyle name="60% - Accent6 2 3 3" xfId="924" xr:uid="{00000000-0005-0000-0000-000054000000}"/>
    <cellStyle name="60% - Accent6 2 3 3 2" xfId="2368" xr:uid="{00000000-0005-0000-0000-000054000000}"/>
    <cellStyle name="60% - Accent6 2 3 3 2 2" xfId="5338" xr:uid="{9BC42425-FE01-45F8-97BE-C37547298D14}"/>
    <cellStyle name="60% - Accent6 2 3 3 3" xfId="3894" xr:uid="{744DCD80-2AF0-4A8F-8C81-A4007CF950CA}"/>
    <cellStyle name="60% - Accent6 2 3 4" xfId="1646" xr:uid="{00000000-0005-0000-0000-000054000000}"/>
    <cellStyle name="60% - Accent6 2 3 4 2" xfId="4616" xr:uid="{ED1C9218-B9E4-40B6-AA18-3447100CEE9C}"/>
    <cellStyle name="60% - Accent6 2 3 5" xfId="3172" xr:uid="{BEAF3DA7-349F-4CF1-B547-2BBBC0B53365}"/>
    <cellStyle name="60% - Accent6 2 4" xfId="318" xr:uid="{00000000-0005-0000-0000-000054000000}"/>
    <cellStyle name="60% - Accent6 2 4 2" xfId="666" xr:uid="{00000000-0005-0000-0000-000054000000}"/>
    <cellStyle name="60% - Accent6 2 4 2 2" xfId="1388" xr:uid="{00000000-0005-0000-0000-000054000000}"/>
    <cellStyle name="60% - Accent6 2 4 2 2 2" xfId="2832" xr:uid="{00000000-0005-0000-0000-000054000000}"/>
    <cellStyle name="60% - Accent6 2 4 2 2 2 2" xfId="5802" xr:uid="{72A8D843-7DC9-4DC8-BD11-3AA34A1BE6DA}"/>
    <cellStyle name="60% - Accent6 2 4 2 2 3" xfId="4358" xr:uid="{0C4D20D0-F2A6-47CA-87E4-02595B745A16}"/>
    <cellStyle name="60% - Accent6 2 4 2 3" xfId="2110" xr:uid="{00000000-0005-0000-0000-000054000000}"/>
    <cellStyle name="60% - Accent6 2 4 2 3 2" xfId="5080" xr:uid="{218D504E-3AEB-4E30-AA9B-D59E6C96BC85}"/>
    <cellStyle name="60% - Accent6 2 4 2 4" xfId="3636" xr:uid="{F67D4B1B-FA1E-4F0B-A39A-BF49EE1D715E}"/>
    <cellStyle name="60% - Accent6 2 4 3" xfId="1040" xr:uid="{00000000-0005-0000-0000-000054000000}"/>
    <cellStyle name="60% - Accent6 2 4 3 2" xfId="2484" xr:uid="{00000000-0005-0000-0000-000054000000}"/>
    <cellStyle name="60% - Accent6 2 4 3 2 2" xfId="5454" xr:uid="{44F2F13C-F91F-4672-9C17-31D40D338266}"/>
    <cellStyle name="60% - Accent6 2 4 3 3" xfId="4010" xr:uid="{76EF7D04-4B77-4227-BD63-949AB5544A94}"/>
    <cellStyle name="60% - Accent6 2 4 4" xfId="1762" xr:uid="{00000000-0005-0000-0000-000054000000}"/>
    <cellStyle name="60% - Accent6 2 4 4 2" xfId="4732" xr:uid="{FB238184-A6C7-4F1F-BE3F-8525B07E4AE2}"/>
    <cellStyle name="60% - Accent6 2 4 5" xfId="3288" xr:uid="{F01C5A32-33A7-4EE6-88B7-CBD2C6591B96}"/>
    <cellStyle name="60% - Accent6 2 5" xfId="434" xr:uid="{00000000-0005-0000-0000-000054000000}"/>
    <cellStyle name="60% - Accent6 2 5 2" xfId="1156" xr:uid="{00000000-0005-0000-0000-000054000000}"/>
    <cellStyle name="60% - Accent6 2 5 2 2" xfId="2600" xr:uid="{00000000-0005-0000-0000-000054000000}"/>
    <cellStyle name="60% - Accent6 2 5 2 2 2" xfId="5570" xr:uid="{125F27DA-C077-4746-B7FE-A2D04C34392F}"/>
    <cellStyle name="60% - Accent6 2 5 2 3" xfId="4126" xr:uid="{633E3A03-B9E4-4DE8-BD31-B229E7D72591}"/>
    <cellStyle name="60% - Accent6 2 5 3" xfId="1878" xr:uid="{00000000-0005-0000-0000-000054000000}"/>
    <cellStyle name="60% - Accent6 2 5 3 2" xfId="4848" xr:uid="{AE3A956F-598C-4401-AB5D-E82586F79F88}"/>
    <cellStyle name="60% - Accent6 2 5 4" xfId="3404" xr:uid="{7CC47317-A9B8-400B-B372-DB7C2D81C1C5}"/>
    <cellStyle name="60% - Accent6 2 6" xfId="808" xr:uid="{00000000-0005-0000-0000-000054000000}"/>
    <cellStyle name="60% - Accent6 2 6 2" xfId="2252" xr:uid="{00000000-0005-0000-0000-000054000000}"/>
    <cellStyle name="60% - Accent6 2 6 2 2" xfId="5222" xr:uid="{82E566F0-954C-488B-AB1D-693B56CEAC25}"/>
    <cellStyle name="60% - Accent6 2 6 3" xfId="3778" xr:uid="{A97B8F42-3984-4F42-AA66-F0604611B61E}"/>
    <cellStyle name="60% - Accent6 2 7" xfId="1530" xr:uid="{00000000-0005-0000-0000-000054000000}"/>
    <cellStyle name="60% - Accent6 2 7 2" xfId="4500" xr:uid="{2E1A7B43-3925-46CC-A23D-920A365634FB}"/>
    <cellStyle name="60% - Accent6 2 8" xfId="3056" xr:uid="{E369701C-AEE1-4331-9286-89436F95968A}"/>
    <cellStyle name="60% - Accent6 3" xfId="113" xr:uid="{00000000-0005-0000-0000-000080000000}"/>
    <cellStyle name="60% - Accent6 3 2" xfId="229" xr:uid="{00000000-0005-0000-0000-000080000000}"/>
    <cellStyle name="60% - Accent6 3 2 2" xfId="577" xr:uid="{00000000-0005-0000-0000-000080000000}"/>
    <cellStyle name="60% - Accent6 3 2 2 2" xfId="1299" xr:uid="{00000000-0005-0000-0000-000080000000}"/>
    <cellStyle name="60% - Accent6 3 2 2 2 2" xfId="2743" xr:uid="{00000000-0005-0000-0000-000080000000}"/>
    <cellStyle name="60% - Accent6 3 2 2 2 2 2" xfId="5713" xr:uid="{2512B5E9-C3F2-43DA-B9D0-F467562C8F0A}"/>
    <cellStyle name="60% - Accent6 3 2 2 2 3" xfId="4269" xr:uid="{914EC3B5-F16E-4EE0-8988-60728C1A8041}"/>
    <cellStyle name="60% - Accent6 3 2 2 3" xfId="2021" xr:uid="{00000000-0005-0000-0000-000080000000}"/>
    <cellStyle name="60% - Accent6 3 2 2 3 2" xfId="4991" xr:uid="{1182388D-1661-4D82-96D9-01DBEBECFF1A}"/>
    <cellStyle name="60% - Accent6 3 2 2 4" xfId="3547" xr:uid="{6B7BBA59-FEF1-48D8-9A69-84F7BDEAA82E}"/>
    <cellStyle name="60% - Accent6 3 2 3" xfId="951" xr:uid="{00000000-0005-0000-0000-000080000000}"/>
    <cellStyle name="60% - Accent6 3 2 3 2" xfId="2395" xr:uid="{00000000-0005-0000-0000-000080000000}"/>
    <cellStyle name="60% - Accent6 3 2 3 2 2" xfId="5365" xr:uid="{647BA769-7919-43E4-81D5-C6CE341CC0AA}"/>
    <cellStyle name="60% - Accent6 3 2 3 3" xfId="3921" xr:uid="{EE4271C9-FF11-4C40-9BD9-39D02497BD5F}"/>
    <cellStyle name="60% - Accent6 3 2 4" xfId="1673" xr:uid="{00000000-0005-0000-0000-000080000000}"/>
    <cellStyle name="60% - Accent6 3 2 4 2" xfId="4643" xr:uid="{6EF4CCF7-09CF-4CF8-8EDB-8EEACFC36C94}"/>
    <cellStyle name="60% - Accent6 3 2 5" xfId="3199" xr:uid="{45ACF9CF-F4B8-4AC9-B0D7-5F303B8F2E40}"/>
    <cellStyle name="60% - Accent6 3 3" xfId="345" xr:uid="{00000000-0005-0000-0000-000080000000}"/>
    <cellStyle name="60% - Accent6 3 3 2" xfId="693" xr:uid="{00000000-0005-0000-0000-000080000000}"/>
    <cellStyle name="60% - Accent6 3 3 2 2" xfId="1415" xr:uid="{00000000-0005-0000-0000-000080000000}"/>
    <cellStyle name="60% - Accent6 3 3 2 2 2" xfId="2859" xr:uid="{00000000-0005-0000-0000-000080000000}"/>
    <cellStyle name="60% - Accent6 3 3 2 2 2 2" xfId="5829" xr:uid="{2CCE098A-1287-4FDA-92C9-926A4DAB45D4}"/>
    <cellStyle name="60% - Accent6 3 3 2 2 3" xfId="4385" xr:uid="{F33779BC-FBFB-4B7B-A533-BF51C08AAA84}"/>
    <cellStyle name="60% - Accent6 3 3 2 3" xfId="2137" xr:uid="{00000000-0005-0000-0000-000080000000}"/>
    <cellStyle name="60% - Accent6 3 3 2 3 2" xfId="5107" xr:uid="{00E8AE4B-4401-426F-AF13-2C48324C2B7F}"/>
    <cellStyle name="60% - Accent6 3 3 2 4" xfId="3663" xr:uid="{68B204D1-3C9F-476C-A268-0E7E9B9755E8}"/>
    <cellStyle name="60% - Accent6 3 3 3" xfId="1067" xr:uid="{00000000-0005-0000-0000-000080000000}"/>
    <cellStyle name="60% - Accent6 3 3 3 2" xfId="2511" xr:uid="{00000000-0005-0000-0000-000080000000}"/>
    <cellStyle name="60% - Accent6 3 3 3 2 2" xfId="5481" xr:uid="{7303D785-9B8D-415E-8289-CED08CC2DDC6}"/>
    <cellStyle name="60% - Accent6 3 3 3 3" xfId="4037" xr:uid="{8D71F30A-4E2F-4E81-8290-58EDDD02C909}"/>
    <cellStyle name="60% - Accent6 3 3 4" xfId="1789" xr:uid="{00000000-0005-0000-0000-000080000000}"/>
    <cellStyle name="60% - Accent6 3 3 4 2" xfId="4759" xr:uid="{5301CF03-9F3C-4780-96DE-05FC0F1438AE}"/>
    <cellStyle name="60% - Accent6 3 3 5" xfId="3315" xr:uid="{18462B93-9F9D-4383-9568-E5944ED78975}"/>
    <cellStyle name="60% - Accent6 3 4" xfId="461" xr:uid="{00000000-0005-0000-0000-000080000000}"/>
    <cellStyle name="60% - Accent6 3 4 2" xfId="1183" xr:uid="{00000000-0005-0000-0000-000080000000}"/>
    <cellStyle name="60% - Accent6 3 4 2 2" xfId="2627" xr:uid="{00000000-0005-0000-0000-000080000000}"/>
    <cellStyle name="60% - Accent6 3 4 2 2 2" xfId="5597" xr:uid="{E7BC70EA-0947-45FE-AB83-C365ED16CE99}"/>
    <cellStyle name="60% - Accent6 3 4 2 3" xfId="4153" xr:uid="{D51F48C3-AE45-426F-B510-17B93FBE5415}"/>
    <cellStyle name="60% - Accent6 3 4 3" xfId="1905" xr:uid="{00000000-0005-0000-0000-000080000000}"/>
    <cellStyle name="60% - Accent6 3 4 3 2" xfId="4875" xr:uid="{9E7F9D08-2253-4EAF-9AA4-32DFDCE6BB9E}"/>
    <cellStyle name="60% - Accent6 3 4 4" xfId="3431" xr:uid="{586FAB7F-D5E3-4C90-8C35-A2BAA720ECE7}"/>
    <cellStyle name="60% - Accent6 3 5" xfId="835" xr:uid="{00000000-0005-0000-0000-000080000000}"/>
    <cellStyle name="60% - Accent6 3 5 2" xfId="2279" xr:uid="{00000000-0005-0000-0000-000080000000}"/>
    <cellStyle name="60% - Accent6 3 5 2 2" xfId="5249" xr:uid="{343FCE01-BCAC-4153-B37F-4ACF840E6D0C}"/>
    <cellStyle name="60% - Accent6 3 5 3" xfId="3805" xr:uid="{34F2455D-99B4-4FAE-AD62-D09DFE738A1D}"/>
    <cellStyle name="60% - Accent6 3 6" xfId="1557" xr:uid="{00000000-0005-0000-0000-000080000000}"/>
    <cellStyle name="60% - Accent6 3 6 2" xfId="4527" xr:uid="{479937F6-4462-4B7C-A190-28A77C191DB1}"/>
    <cellStyle name="60% - Accent6 3 7" xfId="3083" xr:uid="{9B4ED219-752B-46D5-9DC2-C6045BE1D3C3}"/>
    <cellStyle name="60% - Accent6 4" xfId="171" xr:uid="{00000000-0005-0000-0000-0000DC000000}"/>
    <cellStyle name="60% - Accent6 4 2" xfId="519" xr:uid="{00000000-0005-0000-0000-0000DC000000}"/>
    <cellStyle name="60% - Accent6 4 2 2" xfId="1241" xr:uid="{00000000-0005-0000-0000-0000DC000000}"/>
    <cellStyle name="60% - Accent6 4 2 2 2" xfId="2685" xr:uid="{00000000-0005-0000-0000-0000DC000000}"/>
    <cellStyle name="60% - Accent6 4 2 2 2 2" xfId="5655" xr:uid="{01E047C7-7D5B-4F4B-A785-FC638F85F90E}"/>
    <cellStyle name="60% - Accent6 4 2 2 3" xfId="4211" xr:uid="{E3E43634-41DF-4C6C-99CD-0ADE1EDD7A61}"/>
    <cellStyle name="60% - Accent6 4 2 3" xfId="1963" xr:uid="{00000000-0005-0000-0000-0000DC000000}"/>
    <cellStyle name="60% - Accent6 4 2 3 2" xfId="4933" xr:uid="{4FF6D137-FCED-455C-9A74-8ABE7FC11258}"/>
    <cellStyle name="60% - Accent6 4 2 4" xfId="3489" xr:uid="{487F6A6E-EABE-4359-9507-A9BDF64929F0}"/>
    <cellStyle name="60% - Accent6 4 3" xfId="893" xr:uid="{00000000-0005-0000-0000-0000DC000000}"/>
    <cellStyle name="60% - Accent6 4 3 2" xfId="2337" xr:uid="{00000000-0005-0000-0000-0000DC000000}"/>
    <cellStyle name="60% - Accent6 4 3 2 2" xfId="5307" xr:uid="{B2C02FD5-72F7-47A5-9283-273C863E29E7}"/>
    <cellStyle name="60% - Accent6 4 3 3" xfId="3863" xr:uid="{FE7B2E20-1504-40D1-9242-F39E7A42F3F8}"/>
    <cellStyle name="60% - Accent6 4 4" xfId="1615" xr:uid="{00000000-0005-0000-0000-0000DC000000}"/>
    <cellStyle name="60% - Accent6 4 4 2" xfId="4585" xr:uid="{ECABB707-3639-4CD5-8A1A-5DD5FB06921C}"/>
    <cellStyle name="60% - Accent6 4 5" xfId="3141" xr:uid="{2193FD42-EED8-418A-9ED1-2C84AEF6C4ED}"/>
    <cellStyle name="60% - Accent6 5" xfId="287" xr:uid="{00000000-0005-0000-0000-000050010000}"/>
    <cellStyle name="60% - Accent6 5 2" xfId="635" xr:uid="{00000000-0005-0000-0000-000050010000}"/>
    <cellStyle name="60% - Accent6 5 2 2" xfId="1357" xr:uid="{00000000-0005-0000-0000-000050010000}"/>
    <cellStyle name="60% - Accent6 5 2 2 2" xfId="2801" xr:uid="{00000000-0005-0000-0000-000050010000}"/>
    <cellStyle name="60% - Accent6 5 2 2 2 2" xfId="5771" xr:uid="{E61AA3C3-603D-42F8-A82E-3F52B3232553}"/>
    <cellStyle name="60% - Accent6 5 2 2 3" xfId="4327" xr:uid="{5409C062-B3DE-4230-886E-C2EE139F06ED}"/>
    <cellStyle name="60% - Accent6 5 2 3" xfId="2079" xr:uid="{00000000-0005-0000-0000-000050010000}"/>
    <cellStyle name="60% - Accent6 5 2 3 2" xfId="5049" xr:uid="{0501FEC2-AD8D-4DD0-B290-04DD2C51ECA6}"/>
    <cellStyle name="60% - Accent6 5 2 4" xfId="3605" xr:uid="{3A8EEAB7-E415-4991-BA0C-9C012089BB8E}"/>
    <cellStyle name="60% - Accent6 5 3" xfId="1009" xr:uid="{00000000-0005-0000-0000-000050010000}"/>
    <cellStyle name="60% - Accent6 5 3 2" xfId="2453" xr:uid="{00000000-0005-0000-0000-000050010000}"/>
    <cellStyle name="60% - Accent6 5 3 2 2" xfId="5423" xr:uid="{135BF135-8CA5-434B-9264-987F38B70B73}"/>
    <cellStyle name="60% - Accent6 5 3 3" xfId="3979" xr:uid="{78842F06-1C99-4543-8DC1-5041EA6454C1}"/>
    <cellStyle name="60% - Accent6 5 4" xfId="1731" xr:uid="{00000000-0005-0000-0000-000050010000}"/>
    <cellStyle name="60% - Accent6 5 4 2" xfId="4701" xr:uid="{99EBE03B-5541-4502-A554-BE9832A448E3}"/>
    <cellStyle name="60% - Accent6 5 5" xfId="3257" xr:uid="{05C15803-49D7-432F-BEB6-48B6353C7027}"/>
    <cellStyle name="60% - Accent6 6" xfId="403" xr:uid="{00000000-0005-0000-0000-00004E020000}"/>
    <cellStyle name="60% - Accent6 6 2" xfId="1125" xr:uid="{00000000-0005-0000-0000-00004E020000}"/>
    <cellStyle name="60% - Accent6 6 2 2" xfId="2569" xr:uid="{00000000-0005-0000-0000-00004E020000}"/>
    <cellStyle name="60% - Accent6 6 2 2 2" xfId="5539" xr:uid="{466C0CF3-2D95-4825-A265-F111C8A35310}"/>
    <cellStyle name="60% - Accent6 6 2 3" xfId="4095" xr:uid="{23238D47-544C-48E7-B01A-EA936DF45CDE}"/>
    <cellStyle name="60% - Accent6 6 3" xfId="1847" xr:uid="{00000000-0005-0000-0000-00004E020000}"/>
    <cellStyle name="60% - Accent6 6 3 2" xfId="4817" xr:uid="{13687D3A-A598-4A44-8B7E-861D23C32B70}"/>
    <cellStyle name="60% - Accent6 6 4" xfId="3373" xr:uid="{7B7BB20D-CF89-456A-A6E0-E968CDBC8693}"/>
    <cellStyle name="60% - Accent6 7" xfId="753" xr:uid="{00000000-0005-0000-0000-0000ED020000}"/>
    <cellStyle name="60% - Accent6 7 2" xfId="1475" xr:uid="{00000000-0005-0000-0000-0000ED020000}"/>
    <cellStyle name="60% - Accent6 7 2 2" xfId="2919" xr:uid="{00000000-0005-0000-0000-0000ED020000}"/>
    <cellStyle name="60% - Accent6 7 2 2 2" xfId="5889" xr:uid="{10DA49B9-6940-4B81-B4FF-7F49076732EB}"/>
    <cellStyle name="60% - Accent6 7 2 3" xfId="4445" xr:uid="{CAA1F7E0-3273-436B-B381-2A05A259FE63}"/>
    <cellStyle name="60% - Accent6 7 3" xfId="2197" xr:uid="{00000000-0005-0000-0000-0000ED020000}"/>
    <cellStyle name="60% - Accent6 7 3 2" xfId="5167" xr:uid="{4FAF9323-2791-4E5F-848C-1BEC498DFBA4}"/>
    <cellStyle name="60% - Accent6 7 4" xfId="3723" xr:uid="{C2B04E32-CA94-44BA-86F9-4ACE9AEC30A3}"/>
    <cellStyle name="60% - Accent6 8" xfId="777" xr:uid="{00000000-0005-0000-0000-0000A1040000}"/>
    <cellStyle name="60% - Accent6 8 2" xfId="2221" xr:uid="{00000000-0005-0000-0000-0000A1040000}"/>
    <cellStyle name="60% - Accent6 8 2 2" xfId="5191" xr:uid="{E5F792A4-4125-4D1C-A7F5-729192719061}"/>
    <cellStyle name="60% - Accent6 8 3" xfId="3747" xr:uid="{80801AD5-D6E2-496F-92B8-A02476FD27CF}"/>
    <cellStyle name="60% - Accent6 9" xfId="1499" xr:uid="{00000000-0005-0000-0000-00001A090000}"/>
    <cellStyle name="60% - Accent6 9 2" xfId="4469" xr:uid="{8766ED82-2049-4E48-941D-1E816D16C442}"/>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10" xfId="729" xr:uid="{00000000-0005-0000-0000-000001000000}"/>
    <cellStyle name="Comma 2 10 2" xfId="1451" xr:uid="{00000000-0005-0000-0000-000001000000}"/>
    <cellStyle name="Comma 2 10 2 2" xfId="2895" xr:uid="{00000000-0005-0000-0000-000001000000}"/>
    <cellStyle name="Comma 2 10 2 2 2" xfId="5865" xr:uid="{17FA499F-127C-431A-81F0-A4D27CF513E9}"/>
    <cellStyle name="Comma 2 10 2 3" xfId="4421" xr:uid="{8F658423-D485-4382-AF26-6E2B20124E13}"/>
    <cellStyle name="Comma 2 10 3" xfId="2173" xr:uid="{00000000-0005-0000-0000-000001000000}"/>
    <cellStyle name="Comma 2 10 3 2" xfId="5143" xr:uid="{A12006DA-EC0B-4D97-87B9-9BD56AA919EF}"/>
    <cellStyle name="Comma 2 10 4" xfId="3699" xr:uid="{4834FC89-336A-4957-9498-5104F76E88DC}"/>
    <cellStyle name="Comma 2 11" xfId="756" xr:uid="{00000000-0005-0000-0000-00001C000000}"/>
    <cellStyle name="Comma 2 11 2" xfId="2200" xr:uid="{00000000-0005-0000-0000-00001C000000}"/>
    <cellStyle name="Comma 2 11 2 2" xfId="5170" xr:uid="{AF21F725-76AE-4C2C-8B00-A6D825B2B165}"/>
    <cellStyle name="Comma 2 11 3" xfId="3726" xr:uid="{642C2860-ED01-4B95-97A5-C3287C0768D0}"/>
    <cellStyle name="Comma 2 12" xfId="1478" xr:uid="{00000000-0005-0000-0000-00001C000000}"/>
    <cellStyle name="Comma 2 12 2" xfId="4448" xr:uid="{D84F8264-19F2-4713-BEA2-6F199C0FB94D}"/>
    <cellStyle name="Comma 2 13" xfId="2922" xr:uid="{00000000-0005-0000-0000-00001C000000}"/>
    <cellStyle name="Comma 2 13 2" xfId="5892" xr:uid="{A1910224-33A5-45AD-8A90-6FDBB6DE452C}"/>
    <cellStyle name="Comma 2 14" xfId="2953" xr:uid="{8655A49C-81F5-4088-B82F-B82BD5D572AE}"/>
    <cellStyle name="Comma 2 14 2" xfId="5923" xr:uid="{A28BC594-D9EF-42E2-8CCB-1F8B4866B760}"/>
    <cellStyle name="Comma 2 15" xfId="3001" xr:uid="{4F7429CE-1CBB-45E8-9AA4-099B2DDCFC0F}"/>
    <cellStyle name="Comma 2 2" xfId="10" xr:uid="{00000000-0005-0000-0000-00001D000000}"/>
    <cellStyle name="Comma 2 3" xfId="15" xr:uid="{00000000-0005-0000-0000-00001E000000}"/>
    <cellStyle name="Comma 2 3 10" xfId="1481" xr:uid="{00000000-0005-0000-0000-00001E000000}"/>
    <cellStyle name="Comma 2 3 10 2" xfId="4451" xr:uid="{99EEE629-2E97-46B8-B4B6-A6C3EE67DAD7}"/>
    <cellStyle name="Comma 2 3 11" xfId="2925" xr:uid="{00000000-0005-0000-0000-00001E000000}"/>
    <cellStyle name="Comma 2 3 11 2" xfId="5895" xr:uid="{CFCAA640-EA29-476F-8028-CC47E9088FED}"/>
    <cellStyle name="Comma 2 3 12" xfId="2956" xr:uid="{1634AA7A-0304-47E6-A09B-58DB6798424A}"/>
    <cellStyle name="Comma 2 3 12 2" xfId="5926" xr:uid="{9CD25E17-4FAF-435F-9708-CEA087AE488F}"/>
    <cellStyle name="Comma 2 3 13" xfId="3004" xr:uid="{CDB6E416-8140-4ABE-AB03-BB95027F8BC2}"/>
    <cellStyle name="Comma 2 3 2" xfId="61" xr:uid="{00000000-0005-0000-0000-00001F000000}"/>
    <cellStyle name="Comma 2 3 2 2" xfId="119" xr:uid="{00000000-0005-0000-0000-00001F000000}"/>
    <cellStyle name="Comma 2 3 2 2 2" xfId="235" xr:uid="{00000000-0005-0000-0000-00001F000000}"/>
    <cellStyle name="Comma 2 3 2 2 2 2" xfId="583" xr:uid="{00000000-0005-0000-0000-00001F000000}"/>
    <cellStyle name="Comma 2 3 2 2 2 2 2" xfId="1305" xr:uid="{00000000-0005-0000-0000-00001F000000}"/>
    <cellStyle name="Comma 2 3 2 2 2 2 2 2" xfId="2749" xr:uid="{00000000-0005-0000-0000-00001F000000}"/>
    <cellStyle name="Comma 2 3 2 2 2 2 2 2 2" xfId="5719" xr:uid="{C3322E00-CCC1-4991-96FB-35DABB336BF9}"/>
    <cellStyle name="Comma 2 3 2 2 2 2 2 3" xfId="4275" xr:uid="{69D52A40-3C2A-4A0F-B815-BF407D279F30}"/>
    <cellStyle name="Comma 2 3 2 2 2 2 3" xfId="2027" xr:uid="{00000000-0005-0000-0000-00001F000000}"/>
    <cellStyle name="Comma 2 3 2 2 2 2 3 2" xfId="4997" xr:uid="{75E76410-F22A-423E-BABC-CCCF00296718}"/>
    <cellStyle name="Comma 2 3 2 2 2 2 4" xfId="3553" xr:uid="{AB3EBA0D-E876-4C64-86C2-0B429742C8B3}"/>
    <cellStyle name="Comma 2 3 2 2 2 3" xfId="957" xr:uid="{00000000-0005-0000-0000-00001F000000}"/>
    <cellStyle name="Comma 2 3 2 2 2 3 2" xfId="2401" xr:uid="{00000000-0005-0000-0000-00001F000000}"/>
    <cellStyle name="Comma 2 3 2 2 2 3 2 2" xfId="5371" xr:uid="{B1F4F56B-CFCA-433F-BD27-0A5C1B4FC5D3}"/>
    <cellStyle name="Comma 2 3 2 2 2 3 3" xfId="3927" xr:uid="{4A9C222D-7BBA-4254-94D6-95D41CE0EC76}"/>
    <cellStyle name="Comma 2 3 2 2 2 4" xfId="1679" xr:uid="{00000000-0005-0000-0000-00001F000000}"/>
    <cellStyle name="Comma 2 3 2 2 2 4 2" xfId="4649" xr:uid="{39CB1E2D-CEF7-4C68-A2B6-6950DF9A4618}"/>
    <cellStyle name="Comma 2 3 2 2 2 5" xfId="3205" xr:uid="{778CD437-B8E3-4832-B5A8-EA421D798C8D}"/>
    <cellStyle name="Comma 2 3 2 2 3" xfId="351" xr:uid="{00000000-0005-0000-0000-00001F000000}"/>
    <cellStyle name="Comma 2 3 2 2 3 2" xfId="699" xr:uid="{00000000-0005-0000-0000-00001F000000}"/>
    <cellStyle name="Comma 2 3 2 2 3 2 2" xfId="1421" xr:uid="{00000000-0005-0000-0000-00001F000000}"/>
    <cellStyle name="Comma 2 3 2 2 3 2 2 2" xfId="2865" xr:uid="{00000000-0005-0000-0000-00001F000000}"/>
    <cellStyle name="Comma 2 3 2 2 3 2 2 2 2" xfId="5835" xr:uid="{24DD1952-6195-465A-A227-11D297D2D3CA}"/>
    <cellStyle name="Comma 2 3 2 2 3 2 2 3" xfId="4391" xr:uid="{104DAD13-E0F2-4B59-ABBA-84B806A76544}"/>
    <cellStyle name="Comma 2 3 2 2 3 2 3" xfId="2143" xr:uid="{00000000-0005-0000-0000-00001F000000}"/>
    <cellStyle name="Comma 2 3 2 2 3 2 3 2" xfId="5113" xr:uid="{6104E3FB-3F9D-43CF-B361-3161F1B7C999}"/>
    <cellStyle name="Comma 2 3 2 2 3 2 4" xfId="3669" xr:uid="{50C0C472-10EC-4D93-9EBF-1BD4035C7C5D}"/>
    <cellStyle name="Comma 2 3 2 2 3 3" xfId="1073" xr:uid="{00000000-0005-0000-0000-00001F000000}"/>
    <cellStyle name="Comma 2 3 2 2 3 3 2" xfId="2517" xr:uid="{00000000-0005-0000-0000-00001F000000}"/>
    <cellStyle name="Comma 2 3 2 2 3 3 2 2" xfId="5487" xr:uid="{A1FA7C97-333B-441A-BCD4-D85428054178}"/>
    <cellStyle name="Comma 2 3 2 2 3 3 3" xfId="4043" xr:uid="{F5321859-D44C-4821-B768-8E6C154454A5}"/>
    <cellStyle name="Comma 2 3 2 2 3 4" xfId="1795" xr:uid="{00000000-0005-0000-0000-00001F000000}"/>
    <cellStyle name="Comma 2 3 2 2 3 4 2" xfId="4765" xr:uid="{79AED504-EA81-4188-8087-831FCCE4D080}"/>
    <cellStyle name="Comma 2 3 2 2 3 5" xfId="3321" xr:uid="{588298E1-63AB-46F0-8DA7-908854F3DEAD}"/>
    <cellStyle name="Comma 2 3 2 2 4" xfId="467" xr:uid="{00000000-0005-0000-0000-00001F000000}"/>
    <cellStyle name="Comma 2 3 2 2 4 2" xfId="1189" xr:uid="{00000000-0005-0000-0000-00001F000000}"/>
    <cellStyle name="Comma 2 3 2 2 4 2 2" xfId="2633" xr:uid="{00000000-0005-0000-0000-00001F000000}"/>
    <cellStyle name="Comma 2 3 2 2 4 2 2 2" xfId="5603" xr:uid="{9687ADEB-CDF0-4B9A-B4CC-C4C266D94A35}"/>
    <cellStyle name="Comma 2 3 2 2 4 2 3" xfId="4159" xr:uid="{86D619FD-E553-4807-8417-D6F8CC19BA12}"/>
    <cellStyle name="Comma 2 3 2 2 4 3" xfId="1911" xr:uid="{00000000-0005-0000-0000-00001F000000}"/>
    <cellStyle name="Comma 2 3 2 2 4 3 2" xfId="4881" xr:uid="{35C291AE-2048-474D-B222-14D031CF04EE}"/>
    <cellStyle name="Comma 2 3 2 2 4 4" xfId="3437" xr:uid="{D5AF72FC-08CB-44BA-BE1C-CD3EAEB128DF}"/>
    <cellStyle name="Comma 2 3 2 2 5" xfId="841" xr:uid="{00000000-0005-0000-0000-00001F000000}"/>
    <cellStyle name="Comma 2 3 2 2 5 2" xfId="2285" xr:uid="{00000000-0005-0000-0000-00001F000000}"/>
    <cellStyle name="Comma 2 3 2 2 5 2 2" xfId="5255" xr:uid="{7DE547B4-E2E8-4C33-9F66-C420E3CD32A4}"/>
    <cellStyle name="Comma 2 3 2 2 5 3" xfId="3811" xr:uid="{915849E4-5C7B-4D12-A8AE-43E992C1CD7C}"/>
    <cellStyle name="Comma 2 3 2 2 6" xfId="1563" xr:uid="{00000000-0005-0000-0000-00001F000000}"/>
    <cellStyle name="Comma 2 3 2 2 6 2" xfId="4533" xr:uid="{D8B3467A-CCE4-499E-AFBB-EC4C408A40FE}"/>
    <cellStyle name="Comma 2 3 2 2 7" xfId="3089" xr:uid="{187C8973-A7FF-470A-B893-077A20C7A10A}"/>
    <cellStyle name="Comma 2 3 2 3" xfId="177" xr:uid="{00000000-0005-0000-0000-00001F000000}"/>
    <cellStyle name="Comma 2 3 2 3 2" xfId="525" xr:uid="{00000000-0005-0000-0000-00001F000000}"/>
    <cellStyle name="Comma 2 3 2 3 2 2" xfId="1247" xr:uid="{00000000-0005-0000-0000-00001F000000}"/>
    <cellStyle name="Comma 2 3 2 3 2 2 2" xfId="2691" xr:uid="{00000000-0005-0000-0000-00001F000000}"/>
    <cellStyle name="Comma 2 3 2 3 2 2 2 2" xfId="5661" xr:uid="{94ABFC02-EF5D-4DDF-A8E7-0C7174963B25}"/>
    <cellStyle name="Comma 2 3 2 3 2 2 3" xfId="4217" xr:uid="{4EFE6D4A-7E19-497C-9E69-27C57AB920BF}"/>
    <cellStyle name="Comma 2 3 2 3 2 3" xfId="1969" xr:uid="{00000000-0005-0000-0000-00001F000000}"/>
    <cellStyle name="Comma 2 3 2 3 2 3 2" xfId="4939" xr:uid="{D4099C10-7D51-4D35-8F57-4680DD2592A9}"/>
    <cellStyle name="Comma 2 3 2 3 2 4" xfId="3495" xr:uid="{C457F23E-CBF6-4C93-86E3-BD38A949EF01}"/>
    <cellStyle name="Comma 2 3 2 3 3" xfId="899" xr:uid="{00000000-0005-0000-0000-00001F000000}"/>
    <cellStyle name="Comma 2 3 2 3 3 2" xfId="2343" xr:uid="{00000000-0005-0000-0000-00001F000000}"/>
    <cellStyle name="Comma 2 3 2 3 3 2 2" xfId="5313" xr:uid="{F4DF0F70-7373-4341-9924-DE89B9544915}"/>
    <cellStyle name="Comma 2 3 2 3 3 3" xfId="3869" xr:uid="{F1F5AFB2-7CE9-4402-8975-0034B15108C8}"/>
    <cellStyle name="Comma 2 3 2 3 4" xfId="1621" xr:uid="{00000000-0005-0000-0000-00001F000000}"/>
    <cellStyle name="Comma 2 3 2 3 4 2" xfId="4591" xr:uid="{440412E1-25CF-4DC4-8981-C75C787E23EC}"/>
    <cellStyle name="Comma 2 3 2 3 5" xfId="3147" xr:uid="{C514AA9D-7884-44EE-BE2B-33EDEDEE9A66}"/>
    <cellStyle name="Comma 2 3 2 4" xfId="293" xr:uid="{00000000-0005-0000-0000-00001F000000}"/>
    <cellStyle name="Comma 2 3 2 4 2" xfId="641" xr:uid="{00000000-0005-0000-0000-00001F000000}"/>
    <cellStyle name="Comma 2 3 2 4 2 2" xfId="1363" xr:uid="{00000000-0005-0000-0000-00001F000000}"/>
    <cellStyle name="Comma 2 3 2 4 2 2 2" xfId="2807" xr:uid="{00000000-0005-0000-0000-00001F000000}"/>
    <cellStyle name="Comma 2 3 2 4 2 2 2 2" xfId="5777" xr:uid="{E1B4649F-5882-4DF3-BDD5-F2750F504CDF}"/>
    <cellStyle name="Comma 2 3 2 4 2 2 3" xfId="4333" xr:uid="{5B3131EC-2F7A-4F09-AB2C-1666A2CE5F54}"/>
    <cellStyle name="Comma 2 3 2 4 2 3" xfId="2085" xr:uid="{00000000-0005-0000-0000-00001F000000}"/>
    <cellStyle name="Comma 2 3 2 4 2 3 2" xfId="5055" xr:uid="{1B9F4572-47C3-4E38-AA0D-528436AAC3C2}"/>
    <cellStyle name="Comma 2 3 2 4 2 4" xfId="3611" xr:uid="{B50B607F-BEFD-48A9-8131-E47F5820182D}"/>
    <cellStyle name="Comma 2 3 2 4 3" xfId="1015" xr:uid="{00000000-0005-0000-0000-00001F000000}"/>
    <cellStyle name="Comma 2 3 2 4 3 2" xfId="2459" xr:uid="{00000000-0005-0000-0000-00001F000000}"/>
    <cellStyle name="Comma 2 3 2 4 3 2 2" xfId="5429" xr:uid="{C0A4197A-C02A-403B-944A-BC8DF098F74F}"/>
    <cellStyle name="Comma 2 3 2 4 3 3" xfId="3985" xr:uid="{E64932B1-D226-4675-98BE-6D9E601777B0}"/>
    <cellStyle name="Comma 2 3 2 4 4" xfId="1737" xr:uid="{00000000-0005-0000-0000-00001F000000}"/>
    <cellStyle name="Comma 2 3 2 4 4 2" xfId="4707" xr:uid="{2BCA8D0E-7E1E-42F5-8E49-356D102C9405}"/>
    <cellStyle name="Comma 2 3 2 4 5" xfId="3263" xr:uid="{8E2B6307-C291-4287-BAE4-824B34F4432F}"/>
    <cellStyle name="Comma 2 3 2 5" xfId="409" xr:uid="{00000000-0005-0000-0000-00001F000000}"/>
    <cellStyle name="Comma 2 3 2 5 2" xfId="1131" xr:uid="{00000000-0005-0000-0000-00001F000000}"/>
    <cellStyle name="Comma 2 3 2 5 2 2" xfId="2575" xr:uid="{00000000-0005-0000-0000-00001F000000}"/>
    <cellStyle name="Comma 2 3 2 5 2 2 2" xfId="5545" xr:uid="{3E759E7D-76E1-4A5F-A0F5-2CE748F358C6}"/>
    <cellStyle name="Comma 2 3 2 5 2 3" xfId="4101" xr:uid="{FBDFC515-673D-4BB2-8C83-497DC9BC8266}"/>
    <cellStyle name="Comma 2 3 2 5 3" xfId="1853" xr:uid="{00000000-0005-0000-0000-00001F000000}"/>
    <cellStyle name="Comma 2 3 2 5 3 2" xfId="4823" xr:uid="{D6417EDC-9D99-4431-B911-DE2380D87452}"/>
    <cellStyle name="Comma 2 3 2 5 4" xfId="3379" xr:uid="{6DBDC938-1F37-4AB9-9945-77A9D5518145}"/>
    <cellStyle name="Comma 2 3 2 6" xfId="783" xr:uid="{00000000-0005-0000-0000-00001F000000}"/>
    <cellStyle name="Comma 2 3 2 6 2" xfId="2227" xr:uid="{00000000-0005-0000-0000-00001F000000}"/>
    <cellStyle name="Comma 2 3 2 6 2 2" xfId="5197" xr:uid="{E426312E-6D53-4AF8-98EE-E2DF1D3D75BF}"/>
    <cellStyle name="Comma 2 3 2 6 3" xfId="3753" xr:uid="{2BA460E8-CBDF-417C-A943-4E4F079A58D4}"/>
    <cellStyle name="Comma 2 3 2 7" xfId="1505" xr:uid="{00000000-0005-0000-0000-00001F000000}"/>
    <cellStyle name="Comma 2 3 2 7 2" xfId="4475" xr:uid="{BE027429-E8A9-4813-A3A4-6A93E419DA31}"/>
    <cellStyle name="Comma 2 3 2 8" xfId="2949" xr:uid="{00000000-0005-0000-0000-00001F000000}"/>
    <cellStyle name="Comma 2 3 2 8 2" xfId="5919" xr:uid="{529E32E6-226E-4918-A638-E78BAF263381}"/>
    <cellStyle name="Comma 2 3 2 9" xfId="3031" xr:uid="{AF10A87E-43D8-49A5-A2B3-B9B71F78222C}"/>
    <cellStyle name="Comma 2 3 3" xfId="89" xr:uid="{00000000-0005-0000-0000-000003000000}"/>
    <cellStyle name="Comma 2 3 3 2" xfId="147" xr:uid="{00000000-0005-0000-0000-000003000000}"/>
    <cellStyle name="Comma 2 3 3 2 2" xfId="263" xr:uid="{00000000-0005-0000-0000-000003000000}"/>
    <cellStyle name="Comma 2 3 3 2 2 2" xfId="611" xr:uid="{00000000-0005-0000-0000-000003000000}"/>
    <cellStyle name="Comma 2 3 3 2 2 2 2" xfId="1333" xr:uid="{00000000-0005-0000-0000-000003000000}"/>
    <cellStyle name="Comma 2 3 3 2 2 2 2 2" xfId="2777" xr:uid="{00000000-0005-0000-0000-000003000000}"/>
    <cellStyle name="Comma 2 3 3 2 2 2 2 2 2" xfId="5747" xr:uid="{3513E36F-288C-49DC-985D-201498E9E717}"/>
    <cellStyle name="Comma 2 3 3 2 2 2 2 3" xfId="4303" xr:uid="{C462A6B1-DF33-40D1-9BF9-DFD4D768794F}"/>
    <cellStyle name="Comma 2 3 3 2 2 2 3" xfId="2055" xr:uid="{00000000-0005-0000-0000-000003000000}"/>
    <cellStyle name="Comma 2 3 3 2 2 2 3 2" xfId="5025" xr:uid="{46900217-E9E1-487D-A3AC-A97CB3E577B2}"/>
    <cellStyle name="Comma 2 3 3 2 2 2 4" xfId="3581" xr:uid="{9EBCFB9E-E5BA-44D7-BC3E-7C1C023BA9E6}"/>
    <cellStyle name="Comma 2 3 3 2 2 3" xfId="985" xr:uid="{00000000-0005-0000-0000-000003000000}"/>
    <cellStyle name="Comma 2 3 3 2 2 3 2" xfId="2429" xr:uid="{00000000-0005-0000-0000-000003000000}"/>
    <cellStyle name="Comma 2 3 3 2 2 3 2 2" xfId="5399" xr:uid="{57FFD612-504C-46BB-B02C-AB823CCFB790}"/>
    <cellStyle name="Comma 2 3 3 2 2 3 3" xfId="3955" xr:uid="{B4EA9CA4-48A9-478C-8E73-B35F09D7EC08}"/>
    <cellStyle name="Comma 2 3 3 2 2 4" xfId="1707" xr:uid="{00000000-0005-0000-0000-000003000000}"/>
    <cellStyle name="Comma 2 3 3 2 2 4 2" xfId="4677" xr:uid="{AA3E40CE-3352-4DF4-A67B-94541F010BA7}"/>
    <cellStyle name="Comma 2 3 3 2 2 5" xfId="3233" xr:uid="{B1A42CEA-9378-44C2-AE50-B4F223D13AF7}"/>
    <cellStyle name="Comma 2 3 3 2 3" xfId="379" xr:uid="{00000000-0005-0000-0000-000003000000}"/>
    <cellStyle name="Comma 2 3 3 2 3 2" xfId="727" xr:uid="{00000000-0005-0000-0000-000003000000}"/>
    <cellStyle name="Comma 2 3 3 2 3 2 2" xfId="1449" xr:uid="{00000000-0005-0000-0000-000003000000}"/>
    <cellStyle name="Comma 2 3 3 2 3 2 2 2" xfId="2893" xr:uid="{00000000-0005-0000-0000-000003000000}"/>
    <cellStyle name="Comma 2 3 3 2 3 2 2 2 2" xfId="5863" xr:uid="{3A087BD6-4FCE-4E04-B4FF-E2D3822209D3}"/>
    <cellStyle name="Comma 2 3 3 2 3 2 2 3" xfId="4419" xr:uid="{7CA8D7C7-E557-4152-837B-72A9C38C3BF5}"/>
    <cellStyle name="Comma 2 3 3 2 3 2 3" xfId="2171" xr:uid="{00000000-0005-0000-0000-000003000000}"/>
    <cellStyle name="Comma 2 3 3 2 3 2 3 2" xfId="5141" xr:uid="{240654ED-8E28-4E61-98A9-53003B1AD62C}"/>
    <cellStyle name="Comma 2 3 3 2 3 2 4" xfId="3697" xr:uid="{16723FAF-CDDD-4F32-AF38-9184374D7940}"/>
    <cellStyle name="Comma 2 3 3 2 3 3" xfId="1101" xr:uid="{00000000-0005-0000-0000-000003000000}"/>
    <cellStyle name="Comma 2 3 3 2 3 3 2" xfId="2545" xr:uid="{00000000-0005-0000-0000-000003000000}"/>
    <cellStyle name="Comma 2 3 3 2 3 3 2 2" xfId="5515" xr:uid="{83B91A32-E208-489E-BA39-B9EF011B4E00}"/>
    <cellStyle name="Comma 2 3 3 2 3 3 3" xfId="4071" xr:uid="{FA95BEDF-3065-4E01-8FAA-30BABF2E1A59}"/>
    <cellStyle name="Comma 2 3 3 2 3 4" xfId="1823" xr:uid="{00000000-0005-0000-0000-000003000000}"/>
    <cellStyle name="Comma 2 3 3 2 3 4 2" xfId="4793" xr:uid="{7244F7D9-9778-4CC1-A525-693756118F7B}"/>
    <cellStyle name="Comma 2 3 3 2 3 5" xfId="3349" xr:uid="{F8621980-9465-4FFA-9CFF-17098B71012D}"/>
    <cellStyle name="Comma 2 3 3 2 4" xfId="495" xr:uid="{00000000-0005-0000-0000-000003000000}"/>
    <cellStyle name="Comma 2 3 3 2 4 2" xfId="1217" xr:uid="{00000000-0005-0000-0000-000003000000}"/>
    <cellStyle name="Comma 2 3 3 2 4 2 2" xfId="2661" xr:uid="{00000000-0005-0000-0000-000003000000}"/>
    <cellStyle name="Comma 2 3 3 2 4 2 2 2" xfId="5631" xr:uid="{9E309BEA-6C63-4DF2-A6ED-E25128094701}"/>
    <cellStyle name="Comma 2 3 3 2 4 2 3" xfId="4187" xr:uid="{7B6EC39D-6C43-47FA-9CFC-18ACBDB72EE3}"/>
    <cellStyle name="Comma 2 3 3 2 4 3" xfId="1939" xr:uid="{00000000-0005-0000-0000-000003000000}"/>
    <cellStyle name="Comma 2 3 3 2 4 3 2" xfId="4909" xr:uid="{E5B78617-161D-478A-BB05-857F1DCC7D61}"/>
    <cellStyle name="Comma 2 3 3 2 4 4" xfId="3465" xr:uid="{16DD9354-0390-41BE-8463-020056B5E15C}"/>
    <cellStyle name="Comma 2 3 3 2 5" xfId="869" xr:uid="{00000000-0005-0000-0000-000003000000}"/>
    <cellStyle name="Comma 2 3 3 2 5 2" xfId="2313" xr:uid="{00000000-0005-0000-0000-000003000000}"/>
    <cellStyle name="Comma 2 3 3 2 5 2 2" xfId="5283" xr:uid="{459A13C3-24AE-4F23-9AEF-CAC0D7716AA2}"/>
    <cellStyle name="Comma 2 3 3 2 5 3" xfId="3839" xr:uid="{1FB23BA4-F3FB-4395-B9B7-DF789A8FC127}"/>
    <cellStyle name="Comma 2 3 3 2 6" xfId="1591" xr:uid="{00000000-0005-0000-0000-000003000000}"/>
    <cellStyle name="Comma 2 3 3 2 6 2" xfId="4561" xr:uid="{54FDE61B-4ABB-49BC-9C58-883F75230E39}"/>
    <cellStyle name="Comma 2 3 3 2 7" xfId="3117" xr:uid="{15A85C5E-B8EB-4CFD-A182-74592F1BF8F4}"/>
    <cellStyle name="Comma 2 3 3 3" xfId="205" xr:uid="{00000000-0005-0000-0000-000003000000}"/>
    <cellStyle name="Comma 2 3 3 3 2" xfId="553" xr:uid="{00000000-0005-0000-0000-000003000000}"/>
    <cellStyle name="Comma 2 3 3 3 2 2" xfId="1275" xr:uid="{00000000-0005-0000-0000-000003000000}"/>
    <cellStyle name="Comma 2 3 3 3 2 2 2" xfId="2719" xr:uid="{00000000-0005-0000-0000-000003000000}"/>
    <cellStyle name="Comma 2 3 3 3 2 2 2 2" xfId="5689" xr:uid="{108B3E23-6D76-450E-8CFA-9657CCB7DEBA}"/>
    <cellStyle name="Comma 2 3 3 3 2 2 3" xfId="4245" xr:uid="{62F07468-F93F-4D8D-9F8B-EFFF1A2344E5}"/>
    <cellStyle name="Comma 2 3 3 3 2 3" xfId="1997" xr:uid="{00000000-0005-0000-0000-000003000000}"/>
    <cellStyle name="Comma 2 3 3 3 2 3 2" xfId="4967" xr:uid="{E49039A8-717F-4448-9F82-7AF4ACE6100D}"/>
    <cellStyle name="Comma 2 3 3 3 2 4" xfId="3523" xr:uid="{3AF894D9-5C44-4D58-A3EC-D9A62036CF32}"/>
    <cellStyle name="Comma 2 3 3 3 3" xfId="927" xr:uid="{00000000-0005-0000-0000-000003000000}"/>
    <cellStyle name="Comma 2 3 3 3 3 2" xfId="2371" xr:uid="{00000000-0005-0000-0000-000003000000}"/>
    <cellStyle name="Comma 2 3 3 3 3 2 2" xfId="5341" xr:uid="{8191530B-0AF2-46B2-BE87-81F3355F7582}"/>
    <cellStyle name="Comma 2 3 3 3 3 3" xfId="3897" xr:uid="{F5747BFC-4C24-4E1A-AEBD-BDA1F45445E1}"/>
    <cellStyle name="Comma 2 3 3 3 4" xfId="1649" xr:uid="{00000000-0005-0000-0000-000003000000}"/>
    <cellStyle name="Comma 2 3 3 3 4 2" xfId="4619" xr:uid="{3DF46E82-FE18-493D-83EE-6092134C0313}"/>
    <cellStyle name="Comma 2 3 3 3 5" xfId="3175" xr:uid="{FAA61581-7CFC-4309-90BC-FABBE87AA7E2}"/>
    <cellStyle name="Comma 2 3 3 4" xfId="321" xr:uid="{00000000-0005-0000-0000-000003000000}"/>
    <cellStyle name="Comma 2 3 3 4 2" xfId="669" xr:uid="{00000000-0005-0000-0000-000003000000}"/>
    <cellStyle name="Comma 2 3 3 4 2 2" xfId="1391" xr:uid="{00000000-0005-0000-0000-000003000000}"/>
    <cellStyle name="Comma 2 3 3 4 2 2 2" xfId="2835" xr:uid="{00000000-0005-0000-0000-000003000000}"/>
    <cellStyle name="Comma 2 3 3 4 2 2 2 2" xfId="5805" xr:uid="{B7E9D29D-2850-4193-974E-7FF168D67BFD}"/>
    <cellStyle name="Comma 2 3 3 4 2 2 3" xfId="4361" xr:uid="{FC007FD8-5CF7-42B9-B91C-777629A8CA4F}"/>
    <cellStyle name="Comma 2 3 3 4 2 3" xfId="2113" xr:uid="{00000000-0005-0000-0000-000003000000}"/>
    <cellStyle name="Comma 2 3 3 4 2 3 2" xfId="5083" xr:uid="{0519564B-8624-4BE3-8596-3FFAC2DB0160}"/>
    <cellStyle name="Comma 2 3 3 4 2 4" xfId="3639" xr:uid="{A830A365-E7FF-4C9A-9008-6F1BDB7856DA}"/>
    <cellStyle name="Comma 2 3 3 4 3" xfId="1043" xr:uid="{00000000-0005-0000-0000-000003000000}"/>
    <cellStyle name="Comma 2 3 3 4 3 2" xfId="2487" xr:uid="{00000000-0005-0000-0000-000003000000}"/>
    <cellStyle name="Comma 2 3 3 4 3 2 2" xfId="5457" xr:uid="{F855E748-2A01-4819-9B19-CB25A2B4688D}"/>
    <cellStyle name="Comma 2 3 3 4 3 3" xfId="4013" xr:uid="{5C228025-904D-4BBF-9C2F-EB370B0EA0FC}"/>
    <cellStyle name="Comma 2 3 3 4 4" xfId="1765" xr:uid="{00000000-0005-0000-0000-000003000000}"/>
    <cellStyle name="Comma 2 3 3 4 4 2" xfId="4735" xr:uid="{614BAC05-1A7F-4895-9A6B-C162FCB5C2D5}"/>
    <cellStyle name="Comma 2 3 3 4 5" xfId="3291" xr:uid="{97191F02-2076-4E6C-844E-32BED516B393}"/>
    <cellStyle name="Comma 2 3 3 5" xfId="437" xr:uid="{00000000-0005-0000-0000-000003000000}"/>
    <cellStyle name="Comma 2 3 3 5 2" xfId="1159" xr:uid="{00000000-0005-0000-0000-000003000000}"/>
    <cellStyle name="Comma 2 3 3 5 2 2" xfId="2603" xr:uid="{00000000-0005-0000-0000-000003000000}"/>
    <cellStyle name="Comma 2 3 3 5 2 2 2" xfId="5573" xr:uid="{B3279CAF-2E31-4E08-9CA8-458EF10E7557}"/>
    <cellStyle name="Comma 2 3 3 5 2 3" xfId="4129" xr:uid="{E1DC4C0B-929A-4D78-AC58-F38027ED6C27}"/>
    <cellStyle name="Comma 2 3 3 5 3" xfId="1881" xr:uid="{00000000-0005-0000-0000-000003000000}"/>
    <cellStyle name="Comma 2 3 3 5 3 2" xfId="4851" xr:uid="{F8018BB9-2F9F-4EAC-8E39-1498A5072586}"/>
    <cellStyle name="Comma 2 3 3 5 4" xfId="3407" xr:uid="{A3571714-CEEC-44A7-B872-4F09D8372EF0}"/>
    <cellStyle name="Comma 2 3 3 6" xfId="811" xr:uid="{00000000-0005-0000-0000-000003000000}"/>
    <cellStyle name="Comma 2 3 3 6 2" xfId="2255" xr:uid="{00000000-0005-0000-0000-000003000000}"/>
    <cellStyle name="Comma 2 3 3 6 2 2" xfId="5225" xr:uid="{955BF693-72D7-467E-BA69-5B0E3632A4CF}"/>
    <cellStyle name="Comma 2 3 3 6 3" xfId="3781" xr:uid="{729D7AFA-D555-43A7-A569-1F6F95A50373}"/>
    <cellStyle name="Comma 2 3 3 7" xfId="1533" xr:uid="{00000000-0005-0000-0000-000003000000}"/>
    <cellStyle name="Comma 2 3 3 7 2" xfId="4503" xr:uid="{C4B09144-0FA0-4D56-98DC-75F14B0A40F1}"/>
    <cellStyle name="Comma 2 3 3 8" xfId="3059" xr:uid="{32564DBE-2D74-4473-BE3B-A292A790099E}"/>
    <cellStyle name="Comma 2 3 4" xfId="95" xr:uid="{00000000-0005-0000-0000-00001E000000}"/>
    <cellStyle name="Comma 2 3 4 2" xfId="211" xr:uid="{00000000-0005-0000-0000-00001E000000}"/>
    <cellStyle name="Comma 2 3 4 2 2" xfId="559" xr:uid="{00000000-0005-0000-0000-00001E000000}"/>
    <cellStyle name="Comma 2 3 4 2 2 2" xfId="1281" xr:uid="{00000000-0005-0000-0000-00001E000000}"/>
    <cellStyle name="Comma 2 3 4 2 2 2 2" xfId="2725" xr:uid="{00000000-0005-0000-0000-00001E000000}"/>
    <cellStyle name="Comma 2 3 4 2 2 2 2 2" xfId="5695" xr:uid="{AB2A7169-FCE5-49FD-8438-86B3230F0BBC}"/>
    <cellStyle name="Comma 2 3 4 2 2 2 3" xfId="4251" xr:uid="{02FE5611-82C4-4266-953C-5355347FFD36}"/>
    <cellStyle name="Comma 2 3 4 2 2 3" xfId="2003" xr:uid="{00000000-0005-0000-0000-00001E000000}"/>
    <cellStyle name="Comma 2 3 4 2 2 3 2" xfId="4973" xr:uid="{24B35CEF-2DC6-49B1-89EE-FC1064EC5D69}"/>
    <cellStyle name="Comma 2 3 4 2 2 4" xfId="3529" xr:uid="{3EB93AF6-0AEF-4821-9B10-D49294493F31}"/>
    <cellStyle name="Comma 2 3 4 2 3" xfId="933" xr:uid="{00000000-0005-0000-0000-00001E000000}"/>
    <cellStyle name="Comma 2 3 4 2 3 2" xfId="2377" xr:uid="{00000000-0005-0000-0000-00001E000000}"/>
    <cellStyle name="Comma 2 3 4 2 3 2 2" xfId="5347" xr:uid="{6C2F6B6B-5D61-48A2-AC65-BDA212092C99}"/>
    <cellStyle name="Comma 2 3 4 2 3 3" xfId="3903" xr:uid="{8E6FE5DD-841E-48DC-B107-FE1F7ACEB16E}"/>
    <cellStyle name="Comma 2 3 4 2 4" xfId="1655" xr:uid="{00000000-0005-0000-0000-00001E000000}"/>
    <cellStyle name="Comma 2 3 4 2 4 2" xfId="4625" xr:uid="{2EEF2D96-8632-4975-AB2D-C4CF2D05549E}"/>
    <cellStyle name="Comma 2 3 4 2 5" xfId="3181" xr:uid="{C902D27E-BDEC-442D-A969-9D26570C6CEA}"/>
    <cellStyle name="Comma 2 3 4 3" xfId="327" xr:uid="{00000000-0005-0000-0000-00001E000000}"/>
    <cellStyle name="Comma 2 3 4 3 2" xfId="675" xr:uid="{00000000-0005-0000-0000-00001E000000}"/>
    <cellStyle name="Comma 2 3 4 3 2 2" xfId="1397" xr:uid="{00000000-0005-0000-0000-00001E000000}"/>
    <cellStyle name="Comma 2 3 4 3 2 2 2" xfId="2841" xr:uid="{00000000-0005-0000-0000-00001E000000}"/>
    <cellStyle name="Comma 2 3 4 3 2 2 2 2" xfId="5811" xr:uid="{7AF35704-68E6-4C78-8932-0E137239CCE6}"/>
    <cellStyle name="Comma 2 3 4 3 2 2 3" xfId="4367" xr:uid="{84B5B6FD-B49C-4124-A206-09C682866DA4}"/>
    <cellStyle name="Comma 2 3 4 3 2 3" xfId="2119" xr:uid="{00000000-0005-0000-0000-00001E000000}"/>
    <cellStyle name="Comma 2 3 4 3 2 3 2" xfId="5089" xr:uid="{D32D3384-2D83-410B-8A6F-80BDE699AD3E}"/>
    <cellStyle name="Comma 2 3 4 3 2 4" xfId="3645" xr:uid="{C5569263-AF52-4BA7-9929-5957A10EBC52}"/>
    <cellStyle name="Comma 2 3 4 3 3" xfId="1049" xr:uid="{00000000-0005-0000-0000-00001E000000}"/>
    <cellStyle name="Comma 2 3 4 3 3 2" xfId="2493" xr:uid="{00000000-0005-0000-0000-00001E000000}"/>
    <cellStyle name="Comma 2 3 4 3 3 2 2" xfId="5463" xr:uid="{6EFBBA69-67F2-4A7B-B0BB-DA47F06DDFEE}"/>
    <cellStyle name="Comma 2 3 4 3 3 3" xfId="4019" xr:uid="{F3B2CDCE-733C-405A-A99B-1522F79F52AD}"/>
    <cellStyle name="Comma 2 3 4 3 4" xfId="1771" xr:uid="{00000000-0005-0000-0000-00001E000000}"/>
    <cellStyle name="Comma 2 3 4 3 4 2" xfId="4741" xr:uid="{2B44AE49-0E87-44A6-AABC-2C9FEDF11FE9}"/>
    <cellStyle name="Comma 2 3 4 3 5" xfId="3297" xr:uid="{F38F0B2B-AA2B-405D-B64E-8956D52D9466}"/>
    <cellStyle name="Comma 2 3 4 4" xfId="443" xr:uid="{00000000-0005-0000-0000-00001E000000}"/>
    <cellStyle name="Comma 2 3 4 4 2" xfId="1165" xr:uid="{00000000-0005-0000-0000-00001E000000}"/>
    <cellStyle name="Comma 2 3 4 4 2 2" xfId="2609" xr:uid="{00000000-0005-0000-0000-00001E000000}"/>
    <cellStyle name="Comma 2 3 4 4 2 2 2" xfId="5579" xr:uid="{D3752D00-2186-4D38-BFAF-C79652A740C9}"/>
    <cellStyle name="Comma 2 3 4 4 2 3" xfId="4135" xr:uid="{AEDA374E-2929-4AC0-9D5A-DB38E5696576}"/>
    <cellStyle name="Comma 2 3 4 4 3" xfId="1887" xr:uid="{00000000-0005-0000-0000-00001E000000}"/>
    <cellStyle name="Comma 2 3 4 4 3 2" xfId="4857" xr:uid="{CED0C8EE-F9C5-4636-8836-B279D9EBA7D2}"/>
    <cellStyle name="Comma 2 3 4 4 4" xfId="3413" xr:uid="{34D56165-BC42-434A-8A01-825F373E7FEB}"/>
    <cellStyle name="Comma 2 3 4 5" xfId="817" xr:uid="{00000000-0005-0000-0000-00001E000000}"/>
    <cellStyle name="Comma 2 3 4 5 2" xfId="2261" xr:uid="{00000000-0005-0000-0000-00001E000000}"/>
    <cellStyle name="Comma 2 3 4 5 2 2" xfId="5231" xr:uid="{322C603B-E560-46D6-996D-488A3E1A4B98}"/>
    <cellStyle name="Comma 2 3 4 5 3" xfId="3787" xr:uid="{18C051A9-3E88-444C-87D8-1647D3B8DFCD}"/>
    <cellStyle name="Comma 2 3 4 6" xfId="1539" xr:uid="{00000000-0005-0000-0000-00001E000000}"/>
    <cellStyle name="Comma 2 3 4 6 2" xfId="4509" xr:uid="{77685393-6FA8-4E1F-A244-F9CD4D6C66D1}"/>
    <cellStyle name="Comma 2 3 4 7" xfId="3065" xr:uid="{F6CA521B-0733-4A6D-9BBE-EB77E328295D}"/>
    <cellStyle name="Comma 2 3 5" xfId="153" xr:uid="{00000000-0005-0000-0000-00001E000000}"/>
    <cellStyle name="Comma 2 3 5 2" xfId="501" xr:uid="{00000000-0005-0000-0000-00001E000000}"/>
    <cellStyle name="Comma 2 3 5 2 2" xfId="1223" xr:uid="{00000000-0005-0000-0000-00001E000000}"/>
    <cellStyle name="Comma 2 3 5 2 2 2" xfId="2667" xr:uid="{00000000-0005-0000-0000-00001E000000}"/>
    <cellStyle name="Comma 2 3 5 2 2 2 2" xfId="5637" xr:uid="{FAC87608-8FF9-4BAB-8EA1-00EF5FA84165}"/>
    <cellStyle name="Comma 2 3 5 2 2 3" xfId="4193" xr:uid="{6334A89C-1C82-462B-A157-61EBC678CC14}"/>
    <cellStyle name="Comma 2 3 5 2 3" xfId="1945" xr:uid="{00000000-0005-0000-0000-00001E000000}"/>
    <cellStyle name="Comma 2 3 5 2 3 2" xfId="4915" xr:uid="{AD5EF55D-642B-4FA5-8667-C69DAAEB873D}"/>
    <cellStyle name="Comma 2 3 5 2 4" xfId="3471" xr:uid="{310199F7-5A84-4355-9F3B-6575E5887ABB}"/>
    <cellStyle name="Comma 2 3 5 3" xfId="875" xr:uid="{00000000-0005-0000-0000-00001E000000}"/>
    <cellStyle name="Comma 2 3 5 3 2" xfId="2319" xr:uid="{00000000-0005-0000-0000-00001E000000}"/>
    <cellStyle name="Comma 2 3 5 3 2 2" xfId="5289" xr:uid="{E2E0ACCA-0D09-4480-81C5-368852E0F776}"/>
    <cellStyle name="Comma 2 3 5 3 3" xfId="3845" xr:uid="{060F72A4-CEFD-4D9A-997D-AC61554D7703}"/>
    <cellStyle name="Comma 2 3 5 4" xfId="1597" xr:uid="{00000000-0005-0000-0000-00001E000000}"/>
    <cellStyle name="Comma 2 3 5 4 2" xfId="4567" xr:uid="{81A1EEBB-C4CB-439D-BB11-93D765314C90}"/>
    <cellStyle name="Comma 2 3 5 5" xfId="3123" xr:uid="{1A591528-AC20-437F-8266-368B3AB60BF0}"/>
    <cellStyle name="Comma 2 3 6" xfId="269" xr:uid="{00000000-0005-0000-0000-00001E000000}"/>
    <cellStyle name="Comma 2 3 6 2" xfId="617" xr:uid="{00000000-0005-0000-0000-00001E000000}"/>
    <cellStyle name="Comma 2 3 6 2 2" xfId="1339" xr:uid="{00000000-0005-0000-0000-00001E000000}"/>
    <cellStyle name="Comma 2 3 6 2 2 2" xfId="2783" xr:uid="{00000000-0005-0000-0000-00001E000000}"/>
    <cellStyle name="Comma 2 3 6 2 2 2 2" xfId="5753" xr:uid="{DE271265-C150-4043-8A2B-1063841F3D4F}"/>
    <cellStyle name="Comma 2 3 6 2 2 3" xfId="4309" xr:uid="{7C8B7D1F-C9CB-4438-8833-6953CA1CA24B}"/>
    <cellStyle name="Comma 2 3 6 2 3" xfId="2061" xr:uid="{00000000-0005-0000-0000-00001E000000}"/>
    <cellStyle name="Comma 2 3 6 2 3 2" xfId="5031" xr:uid="{7C2960F5-066D-450A-B25A-1E74E102B9DA}"/>
    <cellStyle name="Comma 2 3 6 2 4" xfId="3587" xr:uid="{9D7D527A-4F30-48A7-B4D0-EF14B4F713D8}"/>
    <cellStyle name="Comma 2 3 6 3" xfId="991" xr:uid="{00000000-0005-0000-0000-00001E000000}"/>
    <cellStyle name="Comma 2 3 6 3 2" xfId="2435" xr:uid="{00000000-0005-0000-0000-00001E000000}"/>
    <cellStyle name="Comma 2 3 6 3 2 2" xfId="5405" xr:uid="{343F32B8-8DD2-4CD5-B74D-5E2E6D305FAB}"/>
    <cellStyle name="Comma 2 3 6 3 3" xfId="3961" xr:uid="{9E853C51-59A8-4789-819A-1DCE4B18A7E1}"/>
    <cellStyle name="Comma 2 3 6 4" xfId="1713" xr:uid="{00000000-0005-0000-0000-00001E000000}"/>
    <cellStyle name="Comma 2 3 6 4 2" xfId="4683" xr:uid="{F7878A8F-3DC8-4E71-960C-3B2BE79D5F3F}"/>
    <cellStyle name="Comma 2 3 6 5" xfId="3239" xr:uid="{7677D192-F61A-4D2F-B97D-C8094C486953}"/>
    <cellStyle name="Comma 2 3 7" xfId="385" xr:uid="{00000000-0005-0000-0000-00001E000000}"/>
    <cellStyle name="Comma 2 3 7 2" xfId="1107" xr:uid="{00000000-0005-0000-0000-00001E000000}"/>
    <cellStyle name="Comma 2 3 7 2 2" xfId="2551" xr:uid="{00000000-0005-0000-0000-00001E000000}"/>
    <cellStyle name="Comma 2 3 7 2 2 2" xfId="5521" xr:uid="{C2EEED53-D8B1-4C20-9BF8-2464B49E56B8}"/>
    <cellStyle name="Comma 2 3 7 2 3" xfId="4077" xr:uid="{F630D7DD-5778-415E-9444-FDA8247D350D}"/>
    <cellStyle name="Comma 2 3 7 3" xfId="1829" xr:uid="{00000000-0005-0000-0000-00001E000000}"/>
    <cellStyle name="Comma 2 3 7 3 2" xfId="4799" xr:uid="{60454C24-1489-4D29-BEB2-ABC106D2DC47}"/>
    <cellStyle name="Comma 2 3 7 4" xfId="3355" xr:uid="{6BB27323-C27C-4408-8DD7-928C266666E9}"/>
    <cellStyle name="Comma 2 3 8" xfId="731" xr:uid="{00000000-0005-0000-0000-000003000000}"/>
    <cellStyle name="Comma 2 3 8 2" xfId="1453" xr:uid="{00000000-0005-0000-0000-000003000000}"/>
    <cellStyle name="Comma 2 3 8 2 2" xfId="2897" xr:uid="{00000000-0005-0000-0000-000003000000}"/>
    <cellStyle name="Comma 2 3 8 2 2 2" xfId="5867" xr:uid="{52071DBA-461D-4FF1-AECA-64123EEC867F}"/>
    <cellStyle name="Comma 2 3 8 2 3" xfId="4423" xr:uid="{A4C22793-0F4B-4CD6-9D06-2C31271F7A55}"/>
    <cellStyle name="Comma 2 3 8 3" xfId="2175" xr:uid="{00000000-0005-0000-0000-000003000000}"/>
    <cellStyle name="Comma 2 3 8 3 2" xfId="5145" xr:uid="{341B90F7-E83E-42B1-A8E0-7039D5021286}"/>
    <cellStyle name="Comma 2 3 8 4" xfId="3701" xr:uid="{903E5DC6-AA62-4D14-9DD9-1FD315876FAC}"/>
    <cellStyle name="Comma 2 3 9" xfId="759" xr:uid="{00000000-0005-0000-0000-00001E000000}"/>
    <cellStyle name="Comma 2 3 9 2" xfId="2203" xr:uid="{00000000-0005-0000-0000-00001E000000}"/>
    <cellStyle name="Comma 2 3 9 2 2" xfId="5173" xr:uid="{D1164163-285D-41DF-BFE3-2A1AF3B6C67A}"/>
    <cellStyle name="Comma 2 3 9 3" xfId="3729" xr:uid="{512154F8-E617-44EB-BE4F-AE711B1B7FF4}"/>
    <cellStyle name="Comma 2 4" xfId="58" xr:uid="{00000000-0005-0000-0000-000020000000}"/>
    <cellStyle name="Comma 2 4 2" xfId="116" xr:uid="{00000000-0005-0000-0000-000020000000}"/>
    <cellStyle name="Comma 2 4 2 2" xfId="232" xr:uid="{00000000-0005-0000-0000-000020000000}"/>
    <cellStyle name="Comma 2 4 2 2 2" xfId="580" xr:uid="{00000000-0005-0000-0000-000020000000}"/>
    <cellStyle name="Comma 2 4 2 2 2 2" xfId="1302" xr:uid="{00000000-0005-0000-0000-000020000000}"/>
    <cellStyle name="Comma 2 4 2 2 2 2 2" xfId="2746" xr:uid="{00000000-0005-0000-0000-000020000000}"/>
    <cellStyle name="Comma 2 4 2 2 2 2 2 2" xfId="5716" xr:uid="{E9D14551-F95A-42BC-8401-1439136176D3}"/>
    <cellStyle name="Comma 2 4 2 2 2 2 3" xfId="4272" xr:uid="{B826079A-B84F-40FF-89F8-853C08F4FFD3}"/>
    <cellStyle name="Comma 2 4 2 2 2 3" xfId="2024" xr:uid="{00000000-0005-0000-0000-000020000000}"/>
    <cellStyle name="Comma 2 4 2 2 2 3 2" xfId="4994" xr:uid="{E9663FA4-DB54-408C-ADC8-731485334F3A}"/>
    <cellStyle name="Comma 2 4 2 2 2 4" xfId="3550" xr:uid="{A6A0042B-5A28-4D92-B95C-85961483A4AB}"/>
    <cellStyle name="Comma 2 4 2 2 3" xfId="954" xr:uid="{00000000-0005-0000-0000-000020000000}"/>
    <cellStyle name="Comma 2 4 2 2 3 2" xfId="2398" xr:uid="{00000000-0005-0000-0000-000020000000}"/>
    <cellStyle name="Comma 2 4 2 2 3 2 2" xfId="5368" xr:uid="{534978C6-7222-4E8E-856D-8A67FE033D6A}"/>
    <cellStyle name="Comma 2 4 2 2 3 3" xfId="3924" xr:uid="{778DF968-B95C-48FF-9FEE-847B2CA46FAA}"/>
    <cellStyle name="Comma 2 4 2 2 4" xfId="1676" xr:uid="{00000000-0005-0000-0000-000020000000}"/>
    <cellStyle name="Comma 2 4 2 2 4 2" xfId="4646" xr:uid="{BFB8E865-56D4-4185-95AA-564976C718BE}"/>
    <cellStyle name="Comma 2 4 2 2 5" xfId="3202" xr:uid="{E0AE70C6-24C3-4B29-A633-028587A688A8}"/>
    <cellStyle name="Comma 2 4 2 3" xfId="348" xr:uid="{00000000-0005-0000-0000-000020000000}"/>
    <cellStyle name="Comma 2 4 2 3 2" xfId="696" xr:uid="{00000000-0005-0000-0000-000020000000}"/>
    <cellStyle name="Comma 2 4 2 3 2 2" xfId="1418" xr:uid="{00000000-0005-0000-0000-000020000000}"/>
    <cellStyle name="Comma 2 4 2 3 2 2 2" xfId="2862" xr:uid="{00000000-0005-0000-0000-000020000000}"/>
    <cellStyle name="Comma 2 4 2 3 2 2 2 2" xfId="5832" xr:uid="{C396216F-0134-44F8-A487-2CDDD3E6E5AC}"/>
    <cellStyle name="Comma 2 4 2 3 2 2 3" xfId="4388" xr:uid="{D198CAA3-8745-47D0-91D7-E4DA25FE99A8}"/>
    <cellStyle name="Comma 2 4 2 3 2 3" xfId="2140" xr:uid="{00000000-0005-0000-0000-000020000000}"/>
    <cellStyle name="Comma 2 4 2 3 2 3 2" xfId="5110" xr:uid="{5AB7A047-821F-41C1-9348-C0F115733681}"/>
    <cellStyle name="Comma 2 4 2 3 2 4" xfId="3666" xr:uid="{7366EF14-D3C0-4B46-BF2D-8717989D3D77}"/>
    <cellStyle name="Comma 2 4 2 3 3" xfId="1070" xr:uid="{00000000-0005-0000-0000-000020000000}"/>
    <cellStyle name="Comma 2 4 2 3 3 2" xfId="2514" xr:uid="{00000000-0005-0000-0000-000020000000}"/>
    <cellStyle name="Comma 2 4 2 3 3 2 2" xfId="5484" xr:uid="{A5359BB5-873F-4FBF-9929-ED421D8B05AC}"/>
    <cellStyle name="Comma 2 4 2 3 3 3" xfId="4040" xr:uid="{B46AF496-65D7-4E0D-8082-492A6675F586}"/>
    <cellStyle name="Comma 2 4 2 3 4" xfId="1792" xr:uid="{00000000-0005-0000-0000-000020000000}"/>
    <cellStyle name="Comma 2 4 2 3 4 2" xfId="4762" xr:uid="{506C9B0B-2977-42CA-BA77-D9925D0203AB}"/>
    <cellStyle name="Comma 2 4 2 3 5" xfId="3318" xr:uid="{1B31710C-3B1B-47CB-80F0-D11664222675}"/>
    <cellStyle name="Comma 2 4 2 4" xfId="464" xr:uid="{00000000-0005-0000-0000-000020000000}"/>
    <cellStyle name="Comma 2 4 2 4 2" xfId="1186" xr:uid="{00000000-0005-0000-0000-000020000000}"/>
    <cellStyle name="Comma 2 4 2 4 2 2" xfId="2630" xr:uid="{00000000-0005-0000-0000-000020000000}"/>
    <cellStyle name="Comma 2 4 2 4 2 2 2" xfId="5600" xr:uid="{9B3BA265-A506-46F2-8FC5-D8CF9D81A507}"/>
    <cellStyle name="Comma 2 4 2 4 2 3" xfId="4156" xr:uid="{69AD52AA-F574-47C2-8755-86F5DF48B5D9}"/>
    <cellStyle name="Comma 2 4 2 4 3" xfId="1908" xr:uid="{00000000-0005-0000-0000-000020000000}"/>
    <cellStyle name="Comma 2 4 2 4 3 2" xfId="4878" xr:uid="{5E2FCE92-764A-4F0F-BB37-E345CEEDD9BB}"/>
    <cellStyle name="Comma 2 4 2 4 4" xfId="3434" xr:uid="{31AFA2F4-7586-4773-A654-1B276A3135F6}"/>
    <cellStyle name="Comma 2 4 2 5" xfId="838" xr:uid="{00000000-0005-0000-0000-000020000000}"/>
    <cellStyle name="Comma 2 4 2 5 2" xfId="2282" xr:uid="{00000000-0005-0000-0000-000020000000}"/>
    <cellStyle name="Comma 2 4 2 5 2 2" xfId="5252" xr:uid="{6253553C-3A0C-470B-8DCC-720A4B1970F2}"/>
    <cellStyle name="Comma 2 4 2 5 3" xfId="3808" xr:uid="{BDA2861E-C0C5-4D3E-A7F6-781011736DD3}"/>
    <cellStyle name="Comma 2 4 2 6" xfId="1560" xr:uid="{00000000-0005-0000-0000-000020000000}"/>
    <cellStyle name="Comma 2 4 2 6 2" xfId="4530" xr:uid="{670DCB83-AE9A-4759-8AD8-6C42D2DBF861}"/>
    <cellStyle name="Comma 2 4 2 7" xfId="3086" xr:uid="{4D3D1AD6-D10F-4E89-A0C8-2E63577945EE}"/>
    <cellStyle name="Comma 2 4 3" xfId="174" xr:uid="{00000000-0005-0000-0000-000020000000}"/>
    <cellStyle name="Comma 2 4 3 2" xfId="522" xr:uid="{00000000-0005-0000-0000-000020000000}"/>
    <cellStyle name="Comma 2 4 3 2 2" xfId="1244" xr:uid="{00000000-0005-0000-0000-000020000000}"/>
    <cellStyle name="Comma 2 4 3 2 2 2" xfId="2688" xr:uid="{00000000-0005-0000-0000-000020000000}"/>
    <cellStyle name="Comma 2 4 3 2 2 2 2" xfId="5658" xr:uid="{CAA04168-995F-47DD-B0EE-08ADFF51E5AD}"/>
    <cellStyle name="Comma 2 4 3 2 2 3" xfId="4214" xr:uid="{B94F78F7-363B-4483-93F9-357D87AA0391}"/>
    <cellStyle name="Comma 2 4 3 2 3" xfId="1966" xr:uid="{00000000-0005-0000-0000-000020000000}"/>
    <cellStyle name="Comma 2 4 3 2 3 2" xfId="4936" xr:uid="{E649E3D0-B4D0-4408-B4AB-17BDEC930736}"/>
    <cellStyle name="Comma 2 4 3 2 4" xfId="3492" xr:uid="{70641A64-93A7-4703-884D-DBCD28057557}"/>
    <cellStyle name="Comma 2 4 3 3" xfId="896" xr:uid="{00000000-0005-0000-0000-000020000000}"/>
    <cellStyle name="Comma 2 4 3 3 2" xfId="2340" xr:uid="{00000000-0005-0000-0000-000020000000}"/>
    <cellStyle name="Comma 2 4 3 3 2 2" xfId="5310" xr:uid="{6F8D1BC8-1E51-4ED9-A005-684EE2D31F92}"/>
    <cellStyle name="Comma 2 4 3 3 3" xfId="3866" xr:uid="{C4D5C14B-6EBA-4966-B0F5-F3F098B474FB}"/>
    <cellStyle name="Comma 2 4 3 4" xfId="1618" xr:uid="{00000000-0005-0000-0000-000020000000}"/>
    <cellStyle name="Comma 2 4 3 4 2" xfId="4588" xr:uid="{7E10E9C5-C64A-4992-A211-36FFFA18249F}"/>
    <cellStyle name="Comma 2 4 3 5" xfId="3144" xr:uid="{379F7BA3-766E-4062-AFEC-009CD032CB0F}"/>
    <cellStyle name="Comma 2 4 4" xfId="290" xr:uid="{00000000-0005-0000-0000-000020000000}"/>
    <cellStyle name="Comma 2 4 4 2" xfId="638" xr:uid="{00000000-0005-0000-0000-000020000000}"/>
    <cellStyle name="Comma 2 4 4 2 2" xfId="1360" xr:uid="{00000000-0005-0000-0000-000020000000}"/>
    <cellStyle name="Comma 2 4 4 2 2 2" xfId="2804" xr:uid="{00000000-0005-0000-0000-000020000000}"/>
    <cellStyle name="Comma 2 4 4 2 2 2 2" xfId="5774" xr:uid="{2354C62C-1849-4E12-9EAE-06B784AE31FB}"/>
    <cellStyle name="Comma 2 4 4 2 2 3" xfId="4330" xr:uid="{322645DD-9358-40B9-8617-07AF57251F2D}"/>
    <cellStyle name="Comma 2 4 4 2 3" xfId="2082" xr:uid="{00000000-0005-0000-0000-000020000000}"/>
    <cellStyle name="Comma 2 4 4 2 3 2" xfId="5052" xr:uid="{A2874F6F-DBB9-4401-960C-094AD609E7DD}"/>
    <cellStyle name="Comma 2 4 4 2 4" xfId="3608" xr:uid="{59D7A681-D19A-414D-8F39-738C30C34564}"/>
    <cellStyle name="Comma 2 4 4 3" xfId="1012" xr:uid="{00000000-0005-0000-0000-000020000000}"/>
    <cellStyle name="Comma 2 4 4 3 2" xfId="2456" xr:uid="{00000000-0005-0000-0000-000020000000}"/>
    <cellStyle name="Comma 2 4 4 3 2 2" xfId="5426" xr:uid="{36E69D70-7A1A-49B8-ABA1-1270FFD6D84E}"/>
    <cellStyle name="Comma 2 4 4 3 3" xfId="3982" xr:uid="{C97E29A9-B3A1-4FBD-B93C-03F37BD94DE9}"/>
    <cellStyle name="Comma 2 4 4 4" xfId="1734" xr:uid="{00000000-0005-0000-0000-000020000000}"/>
    <cellStyle name="Comma 2 4 4 4 2" xfId="4704" xr:uid="{A76E4975-551C-466C-BD9B-8C0D94DE7FBF}"/>
    <cellStyle name="Comma 2 4 4 5" xfId="3260" xr:uid="{8317ABDD-1E5E-4ADC-9C88-24A8DB929B97}"/>
    <cellStyle name="Comma 2 4 5" xfId="406" xr:uid="{00000000-0005-0000-0000-000020000000}"/>
    <cellStyle name="Comma 2 4 5 2" xfId="1128" xr:uid="{00000000-0005-0000-0000-000020000000}"/>
    <cellStyle name="Comma 2 4 5 2 2" xfId="2572" xr:uid="{00000000-0005-0000-0000-000020000000}"/>
    <cellStyle name="Comma 2 4 5 2 2 2" xfId="5542" xr:uid="{9ECA2908-B2E8-4D71-9AEC-2C4EAFEBE37A}"/>
    <cellStyle name="Comma 2 4 5 2 3" xfId="4098" xr:uid="{CCA1FA67-B166-4C5F-A854-AEC3BB5A9546}"/>
    <cellStyle name="Comma 2 4 5 3" xfId="1850" xr:uid="{00000000-0005-0000-0000-000020000000}"/>
    <cellStyle name="Comma 2 4 5 3 2" xfId="4820" xr:uid="{81D6F60A-3027-4C20-9CA3-E7355CA3071E}"/>
    <cellStyle name="Comma 2 4 5 4" xfId="3376" xr:uid="{8A471A6C-A242-4D32-97D4-7219647E99E9}"/>
    <cellStyle name="Comma 2 4 6" xfId="780" xr:uid="{00000000-0005-0000-0000-000020000000}"/>
    <cellStyle name="Comma 2 4 6 2" xfId="2224" xr:uid="{00000000-0005-0000-0000-000020000000}"/>
    <cellStyle name="Comma 2 4 6 2 2" xfId="5194" xr:uid="{E1F23FC0-0564-49B3-8982-1754E2D44216}"/>
    <cellStyle name="Comma 2 4 6 3" xfId="3750" xr:uid="{CB0E30BB-CC76-4266-93D6-2FEBBE257895}"/>
    <cellStyle name="Comma 2 4 7" xfId="1502" xr:uid="{00000000-0005-0000-0000-000020000000}"/>
    <cellStyle name="Comma 2 4 7 2" xfId="4472" xr:uid="{0B532F2B-2B7B-46FC-90C9-A2240B33B132}"/>
    <cellStyle name="Comma 2 4 8" xfId="2946" xr:uid="{00000000-0005-0000-0000-000020000000}"/>
    <cellStyle name="Comma 2 4 8 2" xfId="5916" xr:uid="{957AC1FF-803A-4EAE-8AFA-4CD6228C2017}"/>
    <cellStyle name="Comma 2 4 9" xfId="3028" xr:uid="{072FEDEA-814A-4D8D-B265-405FB72BF306}"/>
    <cellStyle name="Comma 2 5" xfId="65" xr:uid="{00000000-0005-0000-0000-000001000000}"/>
    <cellStyle name="Comma 2 5 2" xfId="123" xr:uid="{00000000-0005-0000-0000-000001000000}"/>
    <cellStyle name="Comma 2 5 2 2" xfId="239" xr:uid="{00000000-0005-0000-0000-000001000000}"/>
    <cellStyle name="Comma 2 5 2 2 2" xfId="587" xr:uid="{00000000-0005-0000-0000-000001000000}"/>
    <cellStyle name="Comma 2 5 2 2 2 2" xfId="1309" xr:uid="{00000000-0005-0000-0000-000001000000}"/>
    <cellStyle name="Comma 2 5 2 2 2 2 2" xfId="2753" xr:uid="{00000000-0005-0000-0000-000001000000}"/>
    <cellStyle name="Comma 2 5 2 2 2 2 2 2" xfId="5723" xr:uid="{B5906294-1389-477B-B35C-AE7CF123422D}"/>
    <cellStyle name="Comma 2 5 2 2 2 2 3" xfId="4279" xr:uid="{8412457E-1DD6-4A73-8D7D-71414EE948A4}"/>
    <cellStyle name="Comma 2 5 2 2 2 3" xfId="2031" xr:uid="{00000000-0005-0000-0000-000001000000}"/>
    <cellStyle name="Comma 2 5 2 2 2 3 2" xfId="5001" xr:uid="{248871A5-50BB-4E48-8C39-82D316DA28F6}"/>
    <cellStyle name="Comma 2 5 2 2 2 4" xfId="3557" xr:uid="{69AF9F9F-F320-47B9-9E2F-9B987B61C87D}"/>
    <cellStyle name="Comma 2 5 2 2 3" xfId="961" xr:uid="{00000000-0005-0000-0000-000001000000}"/>
    <cellStyle name="Comma 2 5 2 2 3 2" xfId="2405" xr:uid="{00000000-0005-0000-0000-000001000000}"/>
    <cellStyle name="Comma 2 5 2 2 3 2 2" xfId="5375" xr:uid="{5785453F-3190-4C5B-9FE4-315910413AFE}"/>
    <cellStyle name="Comma 2 5 2 2 3 3" xfId="3931" xr:uid="{0CA98972-2CD5-4BBD-98F1-43AAD9D2F048}"/>
    <cellStyle name="Comma 2 5 2 2 4" xfId="1683" xr:uid="{00000000-0005-0000-0000-000001000000}"/>
    <cellStyle name="Comma 2 5 2 2 4 2" xfId="4653" xr:uid="{335F0BB4-C8FA-4D97-B13D-827EE4370942}"/>
    <cellStyle name="Comma 2 5 2 2 5" xfId="3209" xr:uid="{285C5C81-F761-4BB3-90EA-E5D36D4B6C10}"/>
    <cellStyle name="Comma 2 5 2 3" xfId="355" xr:uid="{00000000-0005-0000-0000-000001000000}"/>
    <cellStyle name="Comma 2 5 2 3 2" xfId="703" xr:uid="{00000000-0005-0000-0000-000001000000}"/>
    <cellStyle name="Comma 2 5 2 3 2 2" xfId="1425" xr:uid="{00000000-0005-0000-0000-000001000000}"/>
    <cellStyle name="Comma 2 5 2 3 2 2 2" xfId="2869" xr:uid="{00000000-0005-0000-0000-000001000000}"/>
    <cellStyle name="Comma 2 5 2 3 2 2 2 2" xfId="5839" xr:uid="{3F306B17-DCF1-4719-8E42-FCC7D6865C27}"/>
    <cellStyle name="Comma 2 5 2 3 2 2 3" xfId="4395" xr:uid="{74F8568E-86AD-45BB-BEA7-7D7871390128}"/>
    <cellStyle name="Comma 2 5 2 3 2 3" xfId="2147" xr:uid="{00000000-0005-0000-0000-000001000000}"/>
    <cellStyle name="Comma 2 5 2 3 2 3 2" xfId="5117" xr:uid="{D1BB23C8-C030-4727-A86D-FC1E08A020ED}"/>
    <cellStyle name="Comma 2 5 2 3 2 4" xfId="3673" xr:uid="{03A22F2D-D11B-44B4-ABF6-30AC4844976E}"/>
    <cellStyle name="Comma 2 5 2 3 3" xfId="1077" xr:uid="{00000000-0005-0000-0000-000001000000}"/>
    <cellStyle name="Comma 2 5 2 3 3 2" xfId="2521" xr:uid="{00000000-0005-0000-0000-000001000000}"/>
    <cellStyle name="Comma 2 5 2 3 3 2 2" xfId="5491" xr:uid="{004418BB-666E-40AA-8B1D-AF75CDF8E878}"/>
    <cellStyle name="Comma 2 5 2 3 3 3" xfId="4047" xr:uid="{1DE6B8B5-9AFF-47DA-BBA2-FF7F74A5FC0C}"/>
    <cellStyle name="Comma 2 5 2 3 4" xfId="1799" xr:uid="{00000000-0005-0000-0000-000001000000}"/>
    <cellStyle name="Comma 2 5 2 3 4 2" xfId="4769" xr:uid="{4C79B29B-3FD2-4F63-B559-5FDA40D39AFD}"/>
    <cellStyle name="Comma 2 5 2 3 5" xfId="3325" xr:uid="{F7E2C41F-B0C1-43FB-9B62-4CEE0126A7C3}"/>
    <cellStyle name="Comma 2 5 2 4" xfId="471" xr:uid="{00000000-0005-0000-0000-000001000000}"/>
    <cellStyle name="Comma 2 5 2 4 2" xfId="1193" xr:uid="{00000000-0005-0000-0000-000001000000}"/>
    <cellStyle name="Comma 2 5 2 4 2 2" xfId="2637" xr:uid="{00000000-0005-0000-0000-000001000000}"/>
    <cellStyle name="Comma 2 5 2 4 2 2 2" xfId="5607" xr:uid="{49923032-9F57-44E0-9A4E-9A6E5730F696}"/>
    <cellStyle name="Comma 2 5 2 4 2 3" xfId="4163" xr:uid="{1BD2773C-097B-4886-84B7-64B97424F936}"/>
    <cellStyle name="Comma 2 5 2 4 3" xfId="1915" xr:uid="{00000000-0005-0000-0000-000001000000}"/>
    <cellStyle name="Comma 2 5 2 4 3 2" xfId="4885" xr:uid="{CF212A4F-D5E9-4FD1-BF21-87BD34D3977F}"/>
    <cellStyle name="Comma 2 5 2 4 4" xfId="3441" xr:uid="{20856568-BED9-48B1-ABAD-48A729419618}"/>
    <cellStyle name="Comma 2 5 2 5" xfId="845" xr:uid="{00000000-0005-0000-0000-000001000000}"/>
    <cellStyle name="Comma 2 5 2 5 2" xfId="2289" xr:uid="{00000000-0005-0000-0000-000001000000}"/>
    <cellStyle name="Comma 2 5 2 5 2 2" xfId="5259" xr:uid="{32FED34A-9B41-436E-BA08-1244EB18FF91}"/>
    <cellStyle name="Comma 2 5 2 5 3" xfId="3815" xr:uid="{37C99F0B-6CB3-4757-B53F-0C9D94741859}"/>
    <cellStyle name="Comma 2 5 2 6" xfId="1567" xr:uid="{00000000-0005-0000-0000-000001000000}"/>
    <cellStyle name="Comma 2 5 2 6 2" xfId="4537" xr:uid="{9834B395-9611-463E-BDAB-D29E250451FA}"/>
    <cellStyle name="Comma 2 5 2 7" xfId="3093" xr:uid="{EF6A73A7-BE7F-4833-A849-FE7F7C50F121}"/>
    <cellStyle name="Comma 2 5 3" xfId="181" xr:uid="{00000000-0005-0000-0000-000001000000}"/>
    <cellStyle name="Comma 2 5 3 2" xfId="529" xr:uid="{00000000-0005-0000-0000-000001000000}"/>
    <cellStyle name="Comma 2 5 3 2 2" xfId="1251" xr:uid="{00000000-0005-0000-0000-000001000000}"/>
    <cellStyle name="Comma 2 5 3 2 2 2" xfId="2695" xr:uid="{00000000-0005-0000-0000-000001000000}"/>
    <cellStyle name="Comma 2 5 3 2 2 2 2" xfId="5665" xr:uid="{2EE08254-25B1-4232-8F6A-CC54E9007BED}"/>
    <cellStyle name="Comma 2 5 3 2 2 3" xfId="4221" xr:uid="{0E5EAA18-BB17-466E-9F79-032A83F0A908}"/>
    <cellStyle name="Comma 2 5 3 2 3" xfId="1973" xr:uid="{00000000-0005-0000-0000-000001000000}"/>
    <cellStyle name="Comma 2 5 3 2 3 2" xfId="4943" xr:uid="{A9A0A36B-2B8C-4A17-B069-5A3525B3B79D}"/>
    <cellStyle name="Comma 2 5 3 2 4" xfId="3499" xr:uid="{3EBAA30D-3460-4395-B3BF-06C18C900735}"/>
    <cellStyle name="Comma 2 5 3 3" xfId="903" xr:uid="{00000000-0005-0000-0000-000001000000}"/>
    <cellStyle name="Comma 2 5 3 3 2" xfId="2347" xr:uid="{00000000-0005-0000-0000-000001000000}"/>
    <cellStyle name="Comma 2 5 3 3 2 2" xfId="5317" xr:uid="{D14B8772-9CA1-459E-8C24-9F906D950D70}"/>
    <cellStyle name="Comma 2 5 3 3 3" xfId="3873" xr:uid="{7362FA0A-4427-42CB-93C7-0A9F91543142}"/>
    <cellStyle name="Comma 2 5 3 4" xfId="1625" xr:uid="{00000000-0005-0000-0000-000001000000}"/>
    <cellStyle name="Comma 2 5 3 4 2" xfId="4595" xr:uid="{152B096D-46DB-4E4E-A8B2-14A93BADF545}"/>
    <cellStyle name="Comma 2 5 3 5" xfId="3151" xr:uid="{3E21B106-938C-441F-827B-FEF32D8974D4}"/>
    <cellStyle name="Comma 2 5 4" xfId="297" xr:uid="{00000000-0005-0000-0000-000001000000}"/>
    <cellStyle name="Comma 2 5 4 2" xfId="645" xr:uid="{00000000-0005-0000-0000-000001000000}"/>
    <cellStyle name="Comma 2 5 4 2 2" xfId="1367" xr:uid="{00000000-0005-0000-0000-000001000000}"/>
    <cellStyle name="Comma 2 5 4 2 2 2" xfId="2811" xr:uid="{00000000-0005-0000-0000-000001000000}"/>
    <cellStyle name="Comma 2 5 4 2 2 2 2" xfId="5781" xr:uid="{8DE28A24-4CBA-40F9-B127-F5795F843309}"/>
    <cellStyle name="Comma 2 5 4 2 2 3" xfId="4337" xr:uid="{233D1598-0316-4659-9C1B-3CC18E9A9C60}"/>
    <cellStyle name="Comma 2 5 4 2 3" xfId="2089" xr:uid="{00000000-0005-0000-0000-000001000000}"/>
    <cellStyle name="Comma 2 5 4 2 3 2" xfId="5059" xr:uid="{387433D2-769B-49D1-9420-8F2D58570083}"/>
    <cellStyle name="Comma 2 5 4 2 4" xfId="3615" xr:uid="{E8A8E99A-3976-4BB2-858D-34EF10C28C99}"/>
    <cellStyle name="Comma 2 5 4 3" xfId="1019" xr:uid="{00000000-0005-0000-0000-000001000000}"/>
    <cellStyle name="Comma 2 5 4 3 2" xfId="2463" xr:uid="{00000000-0005-0000-0000-000001000000}"/>
    <cellStyle name="Comma 2 5 4 3 2 2" xfId="5433" xr:uid="{6F697143-965F-47CB-BCEC-A0B35DF76312}"/>
    <cellStyle name="Comma 2 5 4 3 3" xfId="3989" xr:uid="{E2CB3F03-D7A3-4B2B-8B9A-54775322A3D6}"/>
    <cellStyle name="Comma 2 5 4 4" xfId="1741" xr:uid="{00000000-0005-0000-0000-000001000000}"/>
    <cellStyle name="Comma 2 5 4 4 2" xfId="4711" xr:uid="{B5C95776-65AD-4269-8818-F3EBBDFC7B63}"/>
    <cellStyle name="Comma 2 5 4 5" xfId="3267" xr:uid="{F0E74D36-49B5-48E4-978D-C64569C369F2}"/>
    <cellStyle name="Comma 2 5 5" xfId="413" xr:uid="{00000000-0005-0000-0000-000001000000}"/>
    <cellStyle name="Comma 2 5 5 2" xfId="1135" xr:uid="{00000000-0005-0000-0000-000001000000}"/>
    <cellStyle name="Comma 2 5 5 2 2" xfId="2579" xr:uid="{00000000-0005-0000-0000-000001000000}"/>
    <cellStyle name="Comma 2 5 5 2 2 2" xfId="5549" xr:uid="{6739D739-70FA-4B9A-BCF6-214B13028804}"/>
    <cellStyle name="Comma 2 5 5 2 3" xfId="4105" xr:uid="{9DADF1BD-53D4-4519-B66D-ED2283D5EB96}"/>
    <cellStyle name="Comma 2 5 5 3" xfId="1857" xr:uid="{00000000-0005-0000-0000-000001000000}"/>
    <cellStyle name="Comma 2 5 5 3 2" xfId="4827" xr:uid="{0A1E44D5-5441-4A75-B408-9C0E8A10CFBF}"/>
    <cellStyle name="Comma 2 5 5 4" xfId="3383" xr:uid="{0D4D68F2-3C0D-4BB3-92B3-3443613068C2}"/>
    <cellStyle name="Comma 2 5 6" xfId="787" xr:uid="{00000000-0005-0000-0000-000001000000}"/>
    <cellStyle name="Comma 2 5 6 2" xfId="2231" xr:uid="{00000000-0005-0000-0000-000001000000}"/>
    <cellStyle name="Comma 2 5 6 2 2" xfId="5201" xr:uid="{5CE91E91-5519-4C56-83F0-81949349386F}"/>
    <cellStyle name="Comma 2 5 6 3" xfId="3757" xr:uid="{B8353EA6-57AA-4000-811C-590CD66618BC}"/>
    <cellStyle name="Comma 2 5 7" xfId="1509" xr:uid="{00000000-0005-0000-0000-000001000000}"/>
    <cellStyle name="Comma 2 5 7 2" xfId="4479" xr:uid="{83537F96-DB32-47BC-A585-986F5772A5AF}"/>
    <cellStyle name="Comma 2 5 8" xfId="3035" xr:uid="{1067CADC-0C93-4A02-839A-2FFCD2595C10}"/>
    <cellStyle name="Comma 2 6" xfId="92" xr:uid="{00000000-0005-0000-0000-00001C000000}"/>
    <cellStyle name="Comma 2 6 2" xfId="208" xr:uid="{00000000-0005-0000-0000-00001C000000}"/>
    <cellStyle name="Comma 2 6 2 2" xfId="556" xr:uid="{00000000-0005-0000-0000-00001C000000}"/>
    <cellStyle name="Comma 2 6 2 2 2" xfId="1278" xr:uid="{00000000-0005-0000-0000-00001C000000}"/>
    <cellStyle name="Comma 2 6 2 2 2 2" xfId="2722" xr:uid="{00000000-0005-0000-0000-00001C000000}"/>
    <cellStyle name="Comma 2 6 2 2 2 2 2" xfId="5692" xr:uid="{339DD66E-AFCF-4107-A592-6069EBE18420}"/>
    <cellStyle name="Comma 2 6 2 2 2 3" xfId="4248" xr:uid="{DF1F9008-67CE-4928-8E30-0F583FD1028B}"/>
    <cellStyle name="Comma 2 6 2 2 3" xfId="2000" xr:uid="{00000000-0005-0000-0000-00001C000000}"/>
    <cellStyle name="Comma 2 6 2 2 3 2" xfId="4970" xr:uid="{BE763B64-62FD-4874-B039-172CF6E4946C}"/>
    <cellStyle name="Comma 2 6 2 2 4" xfId="3526" xr:uid="{8B396819-3E9D-4F68-9CF6-9B72B8F536D4}"/>
    <cellStyle name="Comma 2 6 2 3" xfId="930" xr:uid="{00000000-0005-0000-0000-00001C000000}"/>
    <cellStyle name="Comma 2 6 2 3 2" xfId="2374" xr:uid="{00000000-0005-0000-0000-00001C000000}"/>
    <cellStyle name="Comma 2 6 2 3 2 2" xfId="5344" xr:uid="{D995E2C5-2823-4913-A517-0FE18339887B}"/>
    <cellStyle name="Comma 2 6 2 3 3" xfId="3900" xr:uid="{25213F6D-C43E-432F-922B-832FF008018A}"/>
    <cellStyle name="Comma 2 6 2 4" xfId="1652" xr:uid="{00000000-0005-0000-0000-00001C000000}"/>
    <cellStyle name="Comma 2 6 2 4 2" xfId="4622" xr:uid="{ABA7B580-58B3-4F14-9C74-F7EB45BD2C53}"/>
    <cellStyle name="Comma 2 6 2 5" xfId="3178" xr:uid="{125F2519-B357-45CC-A288-7A8EF8BCEA4F}"/>
    <cellStyle name="Comma 2 6 3" xfId="324" xr:uid="{00000000-0005-0000-0000-00001C000000}"/>
    <cellStyle name="Comma 2 6 3 2" xfId="672" xr:uid="{00000000-0005-0000-0000-00001C000000}"/>
    <cellStyle name="Comma 2 6 3 2 2" xfId="1394" xr:uid="{00000000-0005-0000-0000-00001C000000}"/>
    <cellStyle name="Comma 2 6 3 2 2 2" xfId="2838" xr:uid="{00000000-0005-0000-0000-00001C000000}"/>
    <cellStyle name="Comma 2 6 3 2 2 2 2" xfId="5808" xr:uid="{D2EDBB31-335F-495C-A6F3-A56516E5E8D6}"/>
    <cellStyle name="Comma 2 6 3 2 2 3" xfId="4364" xr:uid="{1D8B6C06-C357-4B03-8DF2-B5CA3F9F6B2B}"/>
    <cellStyle name="Comma 2 6 3 2 3" xfId="2116" xr:uid="{00000000-0005-0000-0000-00001C000000}"/>
    <cellStyle name="Comma 2 6 3 2 3 2" xfId="5086" xr:uid="{E4D61634-83E5-4ED3-A994-C279FD739D85}"/>
    <cellStyle name="Comma 2 6 3 2 4" xfId="3642" xr:uid="{31B4D9D2-38AE-4BF9-8F54-49DD756950E4}"/>
    <cellStyle name="Comma 2 6 3 3" xfId="1046" xr:uid="{00000000-0005-0000-0000-00001C000000}"/>
    <cellStyle name="Comma 2 6 3 3 2" xfId="2490" xr:uid="{00000000-0005-0000-0000-00001C000000}"/>
    <cellStyle name="Comma 2 6 3 3 2 2" xfId="5460" xr:uid="{168C5C66-1A0E-4E0A-AF37-7391FCF56201}"/>
    <cellStyle name="Comma 2 6 3 3 3" xfId="4016" xr:uid="{B4D65D33-C4EF-40E6-B97D-35ECCB4C9083}"/>
    <cellStyle name="Comma 2 6 3 4" xfId="1768" xr:uid="{00000000-0005-0000-0000-00001C000000}"/>
    <cellStyle name="Comma 2 6 3 4 2" xfId="4738" xr:uid="{75716FA8-F8C0-48D6-B40D-7354B705DF40}"/>
    <cellStyle name="Comma 2 6 3 5" xfId="3294" xr:uid="{937654E1-D403-4C5F-AD18-9F8B2BB405CB}"/>
    <cellStyle name="Comma 2 6 4" xfId="440" xr:uid="{00000000-0005-0000-0000-00001C000000}"/>
    <cellStyle name="Comma 2 6 4 2" xfId="1162" xr:uid="{00000000-0005-0000-0000-00001C000000}"/>
    <cellStyle name="Comma 2 6 4 2 2" xfId="2606" xr:uid="{00000000-0005-0000-0000-00001C000000}"/>
    <cellStyle name="Comma 2 6 4 2 2 2" xfId="5576" xr:uid="{FC67156B-5CDA-4C6C-AE67-BD50456C4315}"/>
    <cellStyle name="Comma 2 6 4 2 3" xfId="4132" xr:uid="{B017BEF0-F055-44DA-A343-B05E9BF32509}"/>
    <cellStyle name="Comma 2 6 4 3" xfId="1884" xr:uid="{00000000-0005-0000-0000-00001C000000}"/>
    <cellStyle name="Comma 2 6 4 3 2" xfId="4854" xr:uid="{CC2B485C-0BF3-4B09-9607-22340E912AE3}"/>
    <cellStyle name="Comma 2 6 4 4" xfId="3410" xr:uid="{B76CE662-85C0-4273-91D0-2C96C48F84DC}"/>
    <cellStyle name="Comma 2 6 5" xfId="814" xr:uid="{00000000-0005-0000-0000-00001C000000}"/>
    <cellStyle name="Comma 2 6 5 2" xfId="2258" xr:uid="{00000000-0005-0000-0000-00001C000000}"/>
    <cellStyle name="Comma 2 6 5 2 2" xfId="5228" xr:uid="{A2F40ED2-7473-4887-AD21-A6C6284FC69E}"/>
    <cellStyle name="Comma 2 6 5 3" xfId="3784" xr:uid="{29B3EEE2-BC86-46A9-AF17-B5388AB83B7F}"/>
    <cellStyle name="Comma 2 6 6" xfId="1536" xr:uid="{00000000-0005-0000-0000-00001C000000}"/>
    <cellStyle name="Comma 2 6 6 2" xfId="4506" xr:uid="{435869D8-DCDD-4323-B969-D6A5A5F4DC45}"/>
    <cellStyle name="Comma 2 6 7" xfId="3062" xr:uid="{C2181DED-CD71-4654-B250-190D5500333B}"/>
    <cellStyle name="Comma 2 7" xfId="150" xr:uid="{00000000-0005-0000-0000-00001C000000}"/>
    <cellStyle name="Comma 2 7 2" xfId="498" xr:uid="{00000000-0005-0000-0000-00001C000000}"/>
    <cellStyle name="Comma 2 7 2 2" xfId="1220" xr:uid="{00000000-0005-0000-0000-00001C000000}"/>
    <cellStyle name="Comma 2 7 2 2 2" xfId="2664" xr:uid="{00000000-0005-0000-0000-00001C000000}"/>
    <cellStyle name="Comma 2 7 2 2 2 2" xfId="5634" xr:uid="{84A8A645-9A9B-42FE-AE46-2AE78ECF0C24}"/>
    <cellStyle name="Comma 2 7 2 2 3" xfId="4190" xr:uid="{E1BDE403-4B36-4CC2-951D-D7D3C8D909EB}"/>
    <cellStyle name="Comma 2 7 2 3" xfId="1942" xr:uid="{00000000-0005-0000-0000-00001C000000}"/>
    <cellStyle name="Comma 2 7 2 3 2" xfId="4912" xr:uid="{0BAA6EB9-AA33-4969-ADEC-DBBD7649440A}"/>
    <cellStyle name="Comma 2 7 2 4" xfId="3468" xr:uid="{F13C6794-8CCF-4121-8450-C245BBDBBD11}"/>
    <cellStyle name="Comma 2 7 3" xfId="872" xr:uid="{00000000-0005-0000-0000-00001C000000}"/>
    <cellStyle name="Comma 2 7 3 2" xfId="2316" xr:uid="{00000000-0005-0000-0000-00001C000000}"/>
    <cellStyle name="Comma 2 7 3 2 2" xfId="5286" xr:uid="{3166DA11-219E-45B7-8341-36207B97B6C8}"/>
    <cellStyle name="Comma 2 7 3 3" xfId="3842" xr:uid="{5A891593-AFDA-4701-9D46-681A44FE9A3F}"/>
    <cellStyle name="Comma 2 7 4" xfId="1594" xr:uid="{00000000-0005-0000-0000-00001C000000}"/>
    <cellStyle name="Comma 2 7 4 2" xfId="4564" xr:uid="{149AD670-132F-4066-9E46-8EDEDD64F6B7}"/>
    <cellStyle name="Comma 2 7 5" xfId="3120" xr:uid="{09BF778B-7313-44EE-8D79-2F4C72F65088}"/>
    <cellStyle name="Comma 2 8" xfId="266" xr:uid="{00000000-0005-0000-0000-00001C000000}"/>
    <cellStyle name="Comma 2 8 2" xfId="614" xr:uid="{00000000-0005-0000-0000-00001C000000}"/>
    <cellStyle name="Comma 2 8 2 2" xfId="1336" xr:uid="{00000000-0005-0000-0000-00001C000000}"/>
    <cellStyle name="Comma 2 8 2 2 2" xfId="2780" xr:uid="{00000000-0005-0000-0000-00001C000000}"/>
    <cellStyle name="Comma 2 8 2 2 2 2" xfId="5750" xr:uid="{A757FAA9-EF2C-4FEB-AF36-0D2EF16ECC77}"/>
    <cellStyle name="Comma 2 8 2 2 3" xfId="4306" xr:uid="{3CC29600-57AB-4425-B1D3-A316FF5122EE}"/>
    <cellStyle name="Comma 2 8 2 3" xfId="2058" xr:uid="{00000000-0005-0000-0000-00001C000000}"/>
    <cellStyle name="Comma 2 8 2 3 2" xfId="5028" xr:uid="{01B3ACED-876C-426F-8567-9500F82A0756}"/>
    <cellStyle name="Comma 2 8 2 4" xfId="3584" xr:uid="{2C65D99F-655F-4A12-8E95-CC6F0D393899}"/>
    <cellStyle name="Comma 2 8 3" xfId="988" xr:uid="{00000000-0005-0000-0000-00001C000000}"/>
    <cellStyle name="Comma 2 8 3 2" xfId="2432" xr:uid="{00000000-0005-0000-0000-00001C000000}"/>
    <cellStyle name="Comma 2 8 3 2 2" xfId="5402" xr:uid="{EEF6A979-82FF-4333-979D-3C5716C2CDDF}"/>
    <cellStyle name="Comma 2 8 3 3" xfId="3958" xr:uid="{C730DE66-11A1-4D86-B0A8-F9D749E9EA1A}"/>
    <cellStyle name="Comma 2 8 4" xfId="1710" xr:uid="{00000000-0005-0000-0000-00001C000000}"/>
    <cellStyle name="Comma 2 8 4 2" xfId="4680" xr:uid="{8EE93C07-D8FC-4180-921C-F2087C776BE7}"/>
    <cellStyle name="Comma 2 8 5" xfId="3236" xr:uid="{A75203E8-F4AE-4971-A41F-DBD9C7004955}"/>
    <cellStyle name="Comma 2 9" xfId="382" xr:uid="{00000000-0005-0000-0000-00001C000000}"/>
    <cellStyle name="Comma 2 9 2" xfId="1104" xr:uid="{00000000-0005-0000-0000-00001C000000}"/>
    <cellStyle name="Comma 2 9 2 2" xfId="2548" xr:uid="{00000000-0005-0000-0000-00001C000000}"/>
    <cellStyle name="Comma 2 9 2 2 2" xfId="5518" xr:uid="{9A5C288E-7EDC-4E0A-8485-A8751EA52299}"/>
    <cellStyle name="Comma 2 9 2 3" xfId="4074" xr:uid="{CBF59996-5F07-45F1-9796-69D7846B4222}"/>
    <cellStyle name="Comma 2 9 3" xfId="1826" xr:uid="{00000000-0005-0000-0000-00001C000000}"/>
    <cellStyle name="Comma 2 9 3 2" xfId="4796" xr:uid="{E3BB8794-54C0-47E9-945E-199A67BFE170}"/>
    <cellStyle name="Comma 2 9 4" xfId="3352" xr:uid="{07812ECC-5B1E-4027-912A-19DA603F26B2}"/>
    <cellStyle name="Comma 3" xfId="64" xr:uid="{00000000-0005-0000-0000-000055000000}"/>
    <cellStyle name="Comma 3 2" xfId="122" xr:uid="{00000000-0005-0000-0000-000055000000}"/>
    <cellStyle name="Comma 3 2 2" xfId="238" xr:uid="{00000000-0005-0000-0000-000055000000}"/>
    <cellStyle name="Comma 3 2 2 2" xfId="586" xr:uid="{00000000-0005-0000-0000-000055000000}"/>
    <cellStyle name="Comma 3 2 2 2 2" xfId="1308" xr:uid="{00000000-0005-0000-0000-000055000000}"/>
    <cellStyle name="Comma 3 2 2 2 2 2" xfId="2752" xr:uid="{00000000-0005-0000-0000-000055000000}"/>
    <cellStyle name="Comma 3 2 2 2 2 2 2" xfId="5722" xr:uid="{715746B6-2D0E-4C80-8DE3-7B19D2C78B1E}"/>
    <cellStyle name="Comma 3 2 2 2 2 3" xfId="4278" xr:uid="{C046AC90-025F-434B-B606-FE292A056275}"/>
    <cellStyle name="Comma 3 2 2 2 3" xfId="2030" xr:uid="{00000000-0005-0000-0000-000055000000}"/>
    <cellStyle name="Comma 3 2 2 2 3 2" xfId="5000" xr:uid="{297CF75C-F489-4A19-BC8C-07A6A3BEAEEB}"/>
    <cellStyle name="Comma 3 2 2 2 4" xfId="3556" xr:uid="{5B0E7196-C562-47FF-A102-177AA155F97D}"/>
    <cellStyle name="Comma 3 2 2 3" xfId="960" xr:uid="{00000000-0005-0000-0000-000055000000}"/>
    <cellStyle name="Comma 3 2 2 3 2" xfId="2404" xr:uid="{00000000-0005-0000-0000-000055000000}"/>
    <cellStyle name="Comma 3 2 2 3 2 2" xfId="5374" xr:uid="{C739C02A-8059-407A-AA2C-1F1F854E4CAF}"/>
    <cellStyle name="Comma 3 2 2 3 3" xfId="3930" xr:uid="{80FF34D4-88F2-4F3E-96A3-A2928AD26C7E}"/>
    <cellStyle name="Comma 3 2 2 4" xfId="1682" xr:uid="{00000000-0005-0000-0000-000055000000}"/>
    <cellStyle name="Comma 3 2 2 4 2" xfId="4652" xr:uid="{C2D7124C-D15D-4CC6-A5BE-FB884F490DC8}"/>
    <cellStyle name="Comma 3 2 2 5" xfId="3208" xr:uid="{78B71E44-55B6-4911-BA62-A78115BBBC35}"/>
    <cellStyle name="Comma 3 2 3" xfId="354" xr:uid="{00000000-0005-0000-0000-000055000000}"/>
    <cellStyle name="Comma 3 2 3 2" xfId="702" xr:uid="{00000000-0005-0000-0000-000055000000}"/>
    <cellStyle name="Comma 3 2 3 2 2" xfId="1424" xr:uid="{00000000-0005-0000-0000-000055000000}"/>
    <cellStyle name="Comma 3 2 3 2 2 2" xfId="2868" xr:uid="{00000000-0005-0000-0000-000055000000}"/>
    <cellStyle name="Comma 3 2 3 2 2 2 2" xfId="5838" xr:uid="{B854DB9A-3CD3-4003-914B-FD3E21F768B0}"/>
    <cellStyle name="Comma 3 2 3 2 2 3" xfId="4394" xr:uid="{07AAB3FD-6B95-409A-8D11-3547D02C84DB}"/>
    <cellStyle name="Comma 3 2 3 2 3" xfId="2146" xr:uid="{00000000-0005-0000-0000-000055000000}"/>
    <cellStyle name="Comma 3 2 3 2 3 2" xfId="5116" xr:uid="{A42EDC06-B423-4BA4-89C5-AA734A6A5CD7}"/>
    <cellStyle name="Comma 3 2 3 2 4" xfId="3672" xr:uid="{99C48A64-B10C-44FC-9C19-21DEF20B53AE}"/>
    <cellStyle name="Comma 3 2 3 3" xfId="1076" xr:uid="{00000000-0005-0000-0000-000055000000}"/>
    <cellStyle name="Comma 3 2 3 3 2" xfId="2520" xr:uid="{00000000-0005-0000-0000-000055000000}"/>
    <cellStyle name="Comma 3 2 3 3 2 2" xfId="5490" xr:uid="{E63E5F33-1F36-4ED2-A6BA-8AF22612E571}"/>
    <cellStyle name="Comma 3 2 3 3 3" xfId="4046" xr:uid="{BA849799-7373-459F-AFA8-0C46D299C905}"/>
    <cellStyle name="Comma 3 2 3 4" xfId="1798" xr:uid="{00000000-0005-0000-0000-000055000000}"/>
    <cellStyle name="Comma 3 2 3 4 2" xfId="4768" xr:uid="{E48E8C4C-09EE-4B6E-AD8D-0284281DF364}"/>
    <cellStyle name="Comma 3 2 3 5" xfId="3324" xr:uid="{AF2B3D59-764D-481D-8DC0-67488024FE0E}"/>
    <cellStyle name="Comma 3 2 4" xfId="470" xr:uid="{00000000-0005-0000-0000-000055000000}"/>
    <cellStyle name="Comma 3 2 4 2" xfId="1192" xr:uid="{00000000-0005-0000-0000-000055000000}"/>
    <cellStyle name="Comma 3 2 4 2 2" xfId="2636" xr:uid="{00000000-0005-0000-0000-000055000000}"/>
    <cellStyle name="Comma 3 2 4 2 2 2" xfId="5606" xr:uid="{043A1586-55E3-498E-ABFF-EBD5BBE6BE86}"/>
    <cellStyle name="Comma 3 2 4 2 3" xfId="4162" xr:uid="{81D53C5C-FD8F-43C4-875E-D332171CABD1}"/>
    <cellStyle name="Comma 3 2 4 3" xfId="1914" xr:uid="{00000000-0005-0000-0000-000055000000}"/>
    <cellStyle name="Comma 3 2 4 3 2" xfId="4884" xr:uid="{D1AAE69F-2B89-4AF1-80F8-D1F837555F68}"/>
    <cellStyle name="Comma 3 2 4 4" xfId="3440" xr:uid="{2280888D-856B-4453-8E13-914BD0903F4D}"/>
    <cellStyle name="Comma 3 2 5" xfId="844" xr:uid="{00000000-0005-0000-0000-000055000000}"/>
    <cellStyle name="Comma 3 2 5 2" xfId="2288" xr:uid="{00000000-0005-0000-0000-000055000000}"/>
    <cellStyle name="Comma 3 2 5 2 2" xfId="5258" xr:uid="{5E056346-8CA0-49B8-8740-591C81EC3845}"/>
    <cellStyle name="Comma 3 2 5 3" xfId="3814" xr:uid="{A7CFE881-974B-4571-B033-A6CE9C71C358}"/>
    <cellStyle name="Comma 3 2 6" xfId="1566" xr:uid="{00000000-0005-0000-0000-000055000000}"/>
    <cellStyle name="Comma 3 2 6 2" xfId="4536" xr:uid="{B6371386-F87C-4351-B004-8A622B8825A9}"/>
    <cellStyle name="Comma 3 2 7" xfId="3092" xr:uid="{D5D08E74-965D-48DD-B344-E159B055FDDF}"/>
    <cellStyle name="Comma 3 3" xfId="180" xr:uid="{00000000-0005-0000-0000-000055000000}"/>
    <cellStyle name="Comma 3 3 2" xfId="528" xr:uid="{00000000-0005-0000-0000-000055000000}"/>
    <cellStyle name="Comma 3 3 2 2" xfId="1250" xr:uid="{00000000-0005-0000-0000-000055000000}"/>
    <cellStyle name="Comma 3 3 2 2 2" xfId="2694" xr:uid="{00000000-0005-0000-0000-000055000000}"/>
    <cellStyle name="Comma 3 3 2 2 2 2" xfId="5664" xr:uid="{EFC6236C-E0A3-416C-B9BB-AF3413A15E04}"/>
    <cellStyle name="Comma 3 3 2 2 3" xfId="4220" xr:uid="{0E01EE4B-232E-46BB-8B74-4785C1B6803D}"/>
    <cellStyle name="Comma 3 3 2 3" xfId="1972" xr:uid="{00000000-0005-0000-0000-000055000000}"/>
    <cellStyle name="Comma 3 3 2 3 2" xfId="4942" xr:uid="{061DE411-4E01-4327-BA48-16AAAFF8188C}"/>
    <cellStyle name="Comma 3 3 2 4" xfId="3498" xr:uid="{92551A2A-75FB-4C18-87F9-2584850C92E0}"/>
    <cellStyle name="Comma 3 3 3" xfId="902" xr:uid="{00000000-0005-0000-0000-000055000000}"/>
    <cellStyle name="Comma 3 3 3 2" xfId="2346" xr:uid="{00000000-0005-0000-0000-000055000000}"/>
    <cellStyle name="Comma 3 3 3 2 2" xfId="5316" xr:uid="{D3030C65-CEC4-4F99-A259-6D7058BA8FD2}"/>
    <cellStyle name="Comma 3 3 3 3" xfId="3872" xr:uid="{96FCE586-B24B-4B6E-A342-060C24441CC6}"/>
    <cellStyle name="Comma 3 3 4" xfId="1624" xr:uid="{00000000-0005-0000-0000-000055000000}"/>
    <cellStyle name="Comma 3 3 4 2" xfId="4594" xr:uid="{5BAF6D2D-5155-4BDC-BB1C-819DC1A29C8B}"/>
    <cellStyle name="Comma 3 3 5" xfId="3150" xr:uid="{C636740F-00C8-4F0C-83F5-7EA43A0F4F5D}"/>
    <cellStyle name="Comma 3 4" xfId="296" xr:uid="{00000000-0005-0000-0000-000055000000}"/>
    <cellStyle name="Comma 3 4 2" xfId="644" xr:uid="{00000000-0005-0000-0000-000055000000}"/>
    <cellStyle name="Comma 3 4 2 2" xfId="1366" xr:uid="{00000000-0005-0000-0000-000055000000}"/>
    <cellStyle name="Comma 3 4 2 2 2" xfId="2810" xr:uid="{00000000-0005-0000-0000-000055000000}"/>
    <cellStyle name="Comma 3 4 2 2 2 2" xfId="5780" xr:uid="{241711AB-28BB-4198-A526-4F1C2CA1A95E}"/>
    <cellStyle name="Comma 3 4 2 2 3" xfId="4336" xr:uid="{D87511B4-1743-45F2-979F-5B4017F26E42}"/>
    <cellStyle name="Comma 3 4 2 3" xfId="2088" xr:uid="{00000000-0005-0000-0000-000055000000}"/>
    <cellStyle name="Comma 3 4 2 3 2" xfId="5058" xr:uid="{0B4C9069-F114-44AC-AA7C-71B3C3AE79E1}"/>
    <cellStyle name="Comma 3 4 2 4" xfId="3614" xr:uid="{5F367F3A-49DF-4867-BF30-57050CEB734A}"/>
    <cellStyle name="Comma 3 4 3" xfId="1018" xr:uid="{00000000-0005-0000-0000-000055000000}"/>
    <cellStyle name="Comma 3 4 3 2" xfId="2462" xr:uid="{00000000-0005-0000-0000-000055000000}"/>
    <cellStyle name="Comma 3 4 3 2 2" xfId="5432" xr:uid="{BA6E2327-91D4-498B-B9AC-C1A4676C4653}"/>
    <cellStyle name="Comma 3 4 3 3" xfId="3988" xr:uid="{AD3488C2-604F-4180-8FC9-E76B4A8DA63E}"/>
    <cellStyle name="Comma 3 4 4" xfId="1740" xr:uid="{00000000-0005-0000-0000-000055000000}"/>
    <cellStyle name="Comma 3 4 4 2" xfId="4710" xr:uid="{693F73D8-75F7-444A-8A25-5540CEDCA25A}"/>
    <cellStyle name="Comma 3 4 5" xfId="3266" xr:uid="{BB0BD83E-DA54-4F5B-8614-E51784B8C7F0}"/>
    <cellStyle name="Comma 3 5" xfId="412" xr:uid="{00000000-0005-0000-0000-000055000000}"/>
    <cellStyle name="Comma 3 5 2" xfId="1134" xr:uid="{00000000-0005-0000-0000-000055000000}"/>
    <cellStyle name="Comma 3 5 2 2" xfId="2578" xr:uid="{00000000-0005-0000-0000-000055000000}"/>
    <cellStyle name="Comma 3 5 2 2 2" xfId="5548" xr:uid="{5AA5820A-57F7-451A-9DD1-6A98CCD543F2}"/>
    <cellStyle name="Comma 3 5 2 3" xfId="4104" xr:uid="{EA96D126-FF71-458B-92AE-83ED329AE66A}"/>
    <cellStyle name="Comma 3 5 3" xfId="1856" xr:uid="{00000000-0005-0000-0000-000055000000}"/>
    <cellStyle name="Comma 3 5 3 2" xfId="4826" xr:uid="{A353CBBE-FC9E-4ACF-8DCC-9C13D2E579D8}"/>
    <cellStyle name="Comma 3 5 4" xfId="3382" xr:uid="{997BB021-6B2E-4F3B-94C9-18E01EFDC0C8}"/>
    <cellStyle name="Comma 3 6" xfId="786" xr:uid="{00000000-0005-0000-0000-000055000000}"/>
    <cellStyle name="Comma 3 6 2" xfId="2230" xr:uid="{00000000-0005-0000-0000-000055000000}"/>
    <cellStyle name="Comma 3 6 2 2" xfId="5200" xr:uid="{2340D61F-9E18-4403-AE83-F790158BB27D}"/>
    <cellStyle name="Comma 3 6 3" xfId="3756" xr:uid="{B7F07148-33D5-4F4C-A728-95278753DE3D}"/>
    <cellStyle name="Comma 3 7" xfId="1508" xr:uid="{00000000-0005-0000-0000-000055000000}"/>
    <cellStyle name="Comma 3 7 2" xfId="4478" xr:uid="{09792011-AB76-467D-ADD9-CF9FE7B1368E}"/>
    <cellStyle name="Comma 3 8" xfId="3034" xr:uid="{BC275677-994C-4B5B-B862-89DF27AAAE53}"/>
    <cellStyle name="Comma 4" xfId="2977" xr:uid="{B08A20D3-2003-4040-BBCD-F59B3B2D1B12}"/>
    <cellStyle name="Comma 4 2" xfId="5947" xr:uid="{2C7E8D15-66F0-44EE-B294-363DEF5159AD}"/>
    <cellStyle name="Comma 5" xfId="2998" xr:uid="{11712233-061C-44EE-B9A8-6A07AD384719}"/>
    <cellStyle name="Comma 5 2" xfId="5968" xr:uid="{BEE21AD2-4B79-42FC-9F60-8528B92A177F}"/>
    <cellStyle name="Comma 6" xfId="3000" xr:uid="{C1B25345-0402-4061-AF75-CF2F5085EA46}"/>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2" xr:uid="{00000000-0005-0000-0000-00002B000000}"/>
    <cellStyle name="Normal 2 2" xfId="11" xr:uid="{00000000-0005-0000-0000-00002C000000}"/>
    <cellStyle name="Normal 3" xfId="6" xr:uid="{00000000-0005-0000-0000-00002D000000}"/>
    <cellStyle name="Normal 3 10" xfId="754" xr:uid="{00000000-0005-0000-0000-00002D000000}"/>
    <cellStyle name="Normal 3 10 2" xfId="2198" xr:uid="{00000000-0005-0000-0000-00002D000000}"/>
    <cellStyle name="Normal 3 10 2 2" xfId="5168" xr:uid="{5D425D5E-18E9-4A01-9E43-2070FC00BB64}"/>
    <cellStyle name="Normal 3 10 3" xfId="3724" xr:uid="{12B83E6A-7C36-44C9-97B8-31101D2CF247}"/>
    <cellStyle name="Normal 3 11" xfId="1476" xr:uid="{00000000-0005-0000-0000-00002D000000}"/>
    <cellStyle name="Normal 3 11 2" xfId="4446" xr:uid="{EF0D555C-EC0D-4E74-80EF-26BD7070D149}"/>
    <cellStyle name="Normal 3 12" xfId="2920" xr:uid="{00000000-0005-0000-0000-00002D000000}"/>
    <cellStyle name="Normal 3 12 2" xfId="5890" xr:uid="{09CF0A36-6A4E-43AA-8EA7-7C37A2C8B96E}"/>
    <cellStyle name="Normal 3 13" xfId="2951" xr:uid="{4415AFBC-3597-4046-BE0A-C5E650A78BF0}"/>
    <cellStyle name="Normal 3 13 2" xfId="5921" xr:uid="{889CC4FD-C4C5-438C-8CEA-0C045B1EECC0}"/>
    <cellStyle name="Normal 3 14" xfId="3003" xr:uid="{B1C99065-3BCC-49FA-9E35-8C9DCA2803EF}"/>
    <cellStyle name="Normal 3 2" xfId="12" xr:uid="{00000000-0005-0000-0000-00002E000000}"/>
    <cellStyle name="Normal 3 2 10" xfId="1479" xr:uid="{00000000-0005-0000-0000-00002E000000}"/>
    <cellStyle name="Normal 3 2 10 2" xfId="4449" xr:uid="{50E9ED15-5A70-4C60-9C82-85EF92600644}"/>
    <cellStyle name="Normal 3 2 11" xfId="2923" xr:uid="{00000000-0005-0000-0000-00002E000000}"/>
    <cellStyle name="Normal 3 2 11 2" xfId="5893" xr:uid="{6C66694E-AE7A-4CA5-9B9F-C76B87BAB6E3}"/>
    <cellStyle name="Normal 3 2 12" xfId="2954" xr:uid="{09992E0B-04C1-4EB3-8BFD-767C006B4E6E}"/>
    <cellStyle name="Normal 3 2 12 2" xfId="5924" xr:uid="{28F683C1-C65C-4DED-A681-4D9F576FDCA7}"/>
    <cellStyle name="Normal 3 2 13" xfId="3002" xr:uid="{C1CDEA6F-7FD8-4B0C-92DC-7ED6E72819A6}"/>
    <cellStyle name="Normal 3 2 2" xfId="59" xr:uid="{00000000-0005-0000-0000-00002F000000}"/>
    <cellStyle name="Normal 3 2 2 2" xfId="117" xr:uid="{00000000-0005-0000-0000-00002F000000}"/>
    <cellStyle name="Normal 3 2 2 2 2" xfId="233" xr:uid="{00000000-0005-0000-0000-00002F000000}"/>
    <cellStyle name="Normal 3 2 2 2 2 2" xfId="581" xr:uid="{00000000-0005-0000-0000-00002F000000}"/>
    <cellStyle name="Normal 3 2 2 2 2 2 2" xfId="1303" xr:uid="{00000000-0005-0000-0000-00002F000000}"/>
    <cellStyle name="Normal 3 2 2 2 2 2 2 2" xfId="2747" xr:uid="{00000000-0005-0000-0000-00002F000000}"/>
    <cellStyle name="Normal 3 2 2 2 2 2 2 2 2" xfId="5717" xr:uid="{B36DC7D4-7005-467D-A71F-99665DB41E22}"/>
    <cellStyle name="Normal 3 2 2 2 2 2 2 3" xfId="4273" xr:uid="{47B3078D-8B68-494F-860E-68DA42A7302F}"/>
    <cellStyle name="Normal 3 2 2 2 2 2 3" xfId="2025" xr:uid="{00000000-0005-0000-0000-00002F000000}"/>
    <cellStyle name="Normal 3 2 2 2 2 2 3 2" xfId="4995" xr:uid="{E38533B4-749A-45E0-B12B-0ED333A5D088}"/>
    <cellStyle name="Normal 3 2 2 2 2 2 4" xfId="3551" xr:uid="{42C4DFBB-2F18-451D-BBA1-FB3785EE02C0}"/>
    <cellStyle name="Normal 3 2 2 2 2 3" xfId="955" xr:uid="{00000000-0005-0000-0000-00002F000000}"/>
    <cellStyle name="Normal 3 2 2 2 2 3 2" xfId="2399" xr:uid="{00000000-0005-0000-0000-00002F000000}"/>
    <cellStyle name="Normal 3 2 2 2 2 3 2 2" xfId="5369" xr:uid="{FB7FF43D-E561-44E9-8D86-2114100AA643}"/>
    <cellStyle name="Normal 3 2 2 2 2 3 3" xfId="3925" xr:uid="{9B4477ED-8F0D-4F60-A785-004312DA6140}"/>
    <cellStyle name="Normal 3 2 2 2 2 4" xfId="1677" xr:uid="{00000000-0005-0000-0000-00002F000000}"/>
    <cellStyle name="Normal 3 2 2 2 2 4 2" xfId="4647" xr:uid="{C5CDE67C-A98A-4634-8F91-81E96AF75D59}"/>
    <cellStyle name="Normal 3 2 2 2 2 5" xfId="3203" xr:uid="{ACB4FB74-1642-49D2-859F-81997E649811}"/>
    <cellStyle name="Normal 3 2 2 2 3" xfId="349" xr:uid="{00000000-0005-0000-0000-00002F000000}"/>
    <cellStyle name="Normal 3 2 2 2 3 2" xfId="697" xr:uid="{00000000-0005-0000-0000-00002F000000}"/>
    <cellStyle name="Normal 3 2 2 2 3 2 2" xfId="1419" xr:uid="{00000000-0005-0000-0000-00002F000000}"/>
    <cellStyle name="Normal 3 2 2 2 3 2 2 2" xfId="2863" xr:uid="{00000000-0005-0000-0000-00002F000000}"/>
    <cellStyle name="Normal 3 2 2 2 3 2 2 2 2" xfId="5833" xr:uid="{7992E6E5-9010-4F2E-92DC-A924877E18BB}"/>
    <cellStyle name="Normal 3 2 2 2 3 2 2 3" xfId="4389" xr:uid="{CEA3B3D5-17D6-40F5-BD9F-7C4A93240EC9}"/>
    <cellStyle name="Normal 3 2 2 2 3 2 3" xfId="2141" xr:uid="{00000000-0005-0000-0000-00002F000000}"/>
    <cellStyle name="Normal 3 2 2 2 3 2 3 2" xfId="5111" xr:uid="{F3AA0D67-DC79-4D58-91EA-630FC0F4EE9E}"/>
    <cellStyle name="Normal 3 2 2 2 3 2 4" xfId="3667" xr:uid="{6A2FDF38-03B7-4AE8-93EB-43746DA85F2E}"/>
    <cellStyle name="Normal 3 2 2 2 3 3" xfId="1071" xr:uid="{00000000-0005-0000-0000-00002F000000}"/>
    <cellStyle name="Normal 3 2 2 2 3 3 2" xfId="2515" xr:uid="{00000000-0005-0000-0000-00002F000000}"/>
    <cellStyle name="Normal 3 2 2 2 3 3 2 2" xfId="5485" xr:uid="{F6E8D0D7-0847-4597-9074-D18FE0A70A9B}"/>
    <cellStyle name="Normal 3 2 2 2 3 3 3" xfId="4041" xr:uid="{C10CFAAA-00A6-4BC2-B085-CA6FEFC7D286}"/>
    <cellStyle name="Normal 3 2 2 2 3 4" xfId="1793" xr:uid="{00000000-0005-0000-0000-00002F000000}"/>
    <cellStyle name="Normal 3 2 2 2 3 4 2" xfId="4763" xr:uid="{015DDCB3-B3B0-4EA0-A328-C0DAAAF88BB8}"/>
    <cellStyle name="Normal 3 2 2 2 3 5" xfId="3319" xr:uid="{4B265852-80A2-4F3E-BCEA-B4D946DC189D}"/>
    <cellStyle name="Normal 3 2 2 2 4" xfId="465" xr:uid="{00000000-0005-0000-0000-00002F000000}"/>
    <cellStyle name="Normal 3 2 2 2 4 2" xfId="1187" xr:uid="{00000000-0005-0000-0000-00002F000000}"/>
    <cellStyle name="Normal 3 2 2 2 4 2 2" xfId="2631" xr:uid="{00000000-0005-0000-0000-00002F000000}"/>
    <cellStyle name="Normal 3 2 2 2 4 2 2 2" xfId="5601" xr:uid="{D1C668E1-1FCA-46FD-B5AE-D8CC297F9F90}"/>
    <cellStyle name="Normal 3 2 2 2 4 2 3" xfId="4157" xr:uid="{21B6D7D0-1F69-4E27-9AC0-3A897D2F31D3}"/>
    <cellStyle name="Normal 3 2 2 2 4 3" xfId="1909" xr:uid="{00000000-0005-0000-0000-00002F000000}"/>
    <cellStyle name="Normal 3 2 2 2 4 3 2" xfId="4879" xr:uid="{B3AD8899-6C8C-40A4-85FF-F11F95DE7646}"/>
    <cellStyle name="Normal 3 2 2 2 4 4" xfId="3435" xr:uid="{0B7183CC-F983-4D56-A116-AFF6ACD176D4}"/>
    <cellStyle name="Normal 3 2 2 2 5" xfId="839" xr:uid="{00000000-0005-0000-0000-00002F000000}"/>
    <cellStyle name="Normal 3 2 2 2 5 2" xfId="2283" xr:uid="{00000000-0005-0000-0000-00002F000000}"/>
    <cellStyle name="Normal 3 2 2 2 5 2 2" xfId="5253" xr:uid="{823519B2-D86D-4E30-8969-156571B5DE5F}"/>
    <cellStyle name="Normal 3 2 2 2 5 3" xfId="3809" xr:uid="{1DE3BE3C-6901-4D0D-85BD-F3BE7A6E7F14}"/>
    <cellStyle name="Normal 3 2 2 2 6" xfId="1561" xr:uid="{00000000-0005-0000-0000-00002F000000}"/>
    <cellStyle name="Normal 3 2 2 2 6 2" xfId="4531" xr:uid="{1722E522-17EF-4756-9A30-E970528DDCBE}"/>
    <cellStyle name="Normal 3 2 2 2 7" xfId="3087" xr:uid="{5B27AA37-3717-44EE-A848-6CECDFBDC50E}"/>
    <cellStyle name="Normal 3 2 2 3" xfId="175" xr:uid="{00000000-0005-0000-0000-00002F000000}"/>
    <cellStyle name="Normal 3 2 2 3 2" xfId="523" xr:uid="{00000000-0005-0000-0000-00002F000000}"/>
    <cellStyle name="Normal 3 2 2 3 2 2" xfId="1245" xr:uid="{00000000-0005-0000-0000-00002F000000}"/>
    <cellStyle name="Normal 3 2 2 3 2 2 2" xfId="2689" xr:uid="{00000000-0005-0000-0000-00002F000000}"/>
    <cellStyle name="Normal 3 2 2 3 2 2 2 2" xfId="5659" xr:uid="{D00E4BD8-A57D-4C3F-BBA2-8892355A3404}"/>
    <cellStyle name="Normal 3 2 2 3 2 2 3" xfId="4215" xr:uid="{C6BA5E6E-5373-43AF-A309-6FE6C58C8EEF}"/>
    <cellStyle name="Normal 3 2 2 3 2 3" xfId="1967" xr:uid="{00000000-0005-0000-0000-00002F000000}"/>
    <cellStyle name="Normal 3 2 2 3 2 3 2" xfId="4937" xr:uid="{A633FE44-A653-4EF5-9DE6-A8B9BDD9CE2F}"/>
    <cellStyle name="Normal 3 2 2 3 2 4" xfId="3493" xr:uid="{2B1B339E-4124-4360-8B7A-DDD434D8F6FB}"/>
    <cellStyle name="Normal 3 2 2 3 3" xfId="897" xr:uid="{00000000-0005-0000-0000-00002F000000}"/>
    <cellStyle name="Normal 3 2 2 3 3 2" xfId="2341" xr:uid="{00000000-0005-0000-0000-00002F000000}"/>
    <cellStyle name="Normal 3 2 2 3 3 2 2" xfId="5311" xr:uid="{316E0289-65D6-45B6-9450-1530AFEBA6A4}"/>
    <cellStyle name="Normal 3 2 2 3 3 3" xfId="3867" xr:uid="{DA9CF524-F351-417A-B56C-796215249AD4}"/>
    <cellStyle name="Normal 3 2 2 3 4" xfId="1619" xr:uid="{00000000-0005-0000-0000-00002F000000}"/>
    <cellStyle name="Normal 3 2 2 3 4 2" xfId="4589" xr:uid="{C85DCA88-AF50-43B9-BD1F-DC73FB04A40B}"/>
    <cellStyle name="Normal 3 2 2 3 5" xfId="3145" xr:uid="{CDEDB68A-C8AB-45D1-82BD-66FAB9110612}"/>
    <cellStyle name="Normal 3 2 2 4" xfId="291" xr:uid="{00000000-0005-0000-0000-00002F000000}"/>
    <cellStyle name="Normal 3 2 2 4 2" xfId="639" xr:uid="{00000000-0005-0000-0000-00002F000000}"/>
    <cellStyle name="Normal 3 2 2 4 2 2" xfId="1361" xr:uid="{00000000-0005-0000-0000-00002F000000}"/>
    <cellStyle name="Normal 3 2 2 4 2 2 2" xfId="2805" xr:uid="{00000000-0005-0000-0000-00002F000000}"/>
    <cellStyle name="Normal 3 2 2 4 2 2 2 2" xfId="5775" xr:uid="{911EBD74-6C0C-4AF3-8608-0E13EF9F4A0E}"/>
    <cellStyle name="Normal 3 2 2 4 2 2 3" xfId="4331" xr:uid="{E0C934AC-7213-4128-AC6F-B6793A88465F}"/>
    <cellStyle name="Normal 3 2 2 4 2 3" xfId="2083" xr:uid="{00000000-0005-0000-0000-00002F000000}"/>
    <cellStyle name="Normal 3 2 2 4 2 3 2" xfId="5053" xr:uid="{3B665CF3-8665-48E7-B835-467F618303D1}"/>
    <cellStyle name="Normal 3 2 2 4 2 4" xfId="3609" xr:uid="{A509EE37-AA43-469F-A7C0-030BA9191093}"/>
    <cellStyle name="Normal 3 2 2 4 3" xfId="1013" xr:uid="{00000000-0005-0000-0000-00002F000000}"/>
    <cellStyle name="Normal 3 2 2 4 3 2" xfId="2457" xr:uid="{00000000-0005-0000-0000-00002F000000}"/>
    <cellStyle name="Normal 3 2 2 4 3 2 2" xfId="5427" xr:uid="{B27DE13F-3313-4F17-A532-AD417A0D34F5}"/>
    <cellStyle name="Normal 3 2 2 4 3 3" xfId="3983" xr:uid="{4A0D57FC-29FD-4581-8E2F-CA6AFBC3317F}"/>
    <cellStyle name="Normal 3 2 2 4 4" xfId="1735" xr:uid="{00000000-0005-0000-0000-00002F000000}"/>
    <cellStyle name="Normal 3 2 2 4 4 2" xfId="4705" xr:uid="{C7B8DF57-830A-4001-84C1-33294692169E}"/>
    <cellStyle name="Normal 3 2 2 4 5" xfId="3261" xr:uid="{F18DEBD1-382E-44CD-B5B9-F5BD42C10863}"/>
    <cellStyle name="Normal 3 2 2 5" xfId="407" xr:uid="{00000000-0005-0000-0000-00002F000000}"/>
    <cellStyle name="Normal 3 2 2 5 2" xfId="1129" xr:uid="{00000000-0005-0000-0000-00002F000000}"/>
    <cellStyle name="Normal 3 2 2 5 2 2" xfId="2573" xr:uid="{00000000-0005-0000-0000-00002F000000}"/>
    <cellStyle name="Normal 3 2 2 5 2 2 2" xfId="5543" xr:uid="{7A4B9797-0029-4B6C-8CFD-85C771431E15}"/>
    <cellStyle name="Normal 3 2 2 5 2 3" xfId="4099" xr:uid="{D58756C3-E965-4983-A29A-B3B952FD9659}"/>
    <cellStyle name="Normal 3 2 2 5 3" xfId="1851" xr:uid="{00000000-0005-0000-0000-00002F000000}"/>
    <cellStyle name="Normal 3 2 2 5 3 2" xfId="4821" xr:uid="{00478AB9-60F3-4242-B5D0-45FE0580E245}"/>
    <cellStyle name="Normal 3 2 2 5 4" xfId="3377" xr:uid="{3C028704-2EE1-4761-9BC7-5B01348A5A57}"/>
    <cellStyle name="Normal 3 2 2 6" xfId="781" xr:uid="{00000000-0005-0000-0000-00002F000000}"/>
    <cellStyle name="Normal 3 2 2 6 2" xfId="2225" xr:uid="{00000000-0005-0000-0000-00002F000000}"/>
    <cellStyle name="Normal 3 2 2 6 2 2" xfId="5195" xr:uid="{643E0599-FD43-4E24-A126-773D8F1A812B}"/>
    <cellStyle name="Normal 3 2 2 6 3" xfId="3751" xr:uid="{FF62681D-C216-436E-810D-D3FD1E0ECB4A}"/>
    <cellStyle name="Normal 3 2 2 7" xfId="1503" xr:uid="{00000000-0005-0000-0000-00002F000000}"/>
    <cellStyle name="Normal 3 2 2 7 2" xfId="4473" xr:uid="{217901F3-E446-449A-A278-B31A93815BF8}"/>
    <cellStyle name="Normal 3 2 2 8" xfId="2947" xr:uid="{00000000-0005-0000-0000-00002F000000}"/>
    <cellStyle name="Normal 3 2 2 8 2" xfId="5917" xr:uid="{99390B27-EDD3-454E-A9F1-40BDE619DB8B}"/>
    <cellStyle name="Normal 3 2 2 9" xfId="3029" xr:uid="{37BDF631-1C05-4223-AE9C-40026B1D0CDF}"/>
    <cellStyle name="Normal 3 2 3" xfId="87" xr:uid="{00000000-0005-0000-0000-000008000000}"/>
    <cellStyle name="Normal 3 2 3 2" xfId="145" xr:uid="{00000000-0005-0000-0000-000008000000}"/>
    <cellStyle name="Normal 3 2 3 2 2" xfId="261" xr:uid="{00000000-0005-0000-0000-000008000000}"/>
    <cellStyle name="Normal 3 2 3 2 2 2" xfId="609" xr:uid="{00000000-0005-0000-0000-000008000000}"/>
    <cellStyle name="Normal 3 2 3 2 2 2 2" xfId="1331" xr:uid="{00000000-0005-0000-0000-000008000000}"/>
    <cellStyle name="Normal 3 2 3 2 2 2 2 2" xfId="2775" xr:uid="{00000000-0005-0000-0000-000008000000}"/>
    <cellStyle name="Normal 3 2 3 2 2 2 2 2 2" xfId="5745" xr:uid="{E5CE10C1-13C6-484C-9DA1-EF364F4356E9}"/>
    <cellStyle name="Normal 3 2 3 2 2 2 2 3" xfId="4301" xr:uid="{A21389CB-3D61-4487-BE18-A1CBDE62CB6D}"/>
    <cellStyle name="Normal 3 2 3 2 2 2 3" xfId="2053" xr:uid="{00000000-0005-0000-0000-000008000000}"/>
    <cellStyle name="Normal 3 2 3 2 2 2 3 2" xfId="5023" xr:uid="{FBC49F65-D5E9-4C62-8D26-4FA2D043E7D5}"/>
    <cellStyle name="Normal 3 2 3 2 2 2 4" xfId="3579" xr:uid="{5D363905-E17E-4573-A45A-59A7E8C30801}"/>
    <cellStyle name="Normal 3 2 3 2 2 3" xfId="983" xr:uid="{00000000-0005-0000-0000-000008000000}"/>
    <cellStyle name="Normal 3 2 3 2 2 3 2" xfId="2427" xr:uid="{00000000-0005-0000-0000-000008000000}"/>
    <cellStyle name="Normal 3 2 3 2 2 3 2 2" xfId="5397" xr:uid="{EE2E40AB-5C3B-44AF-BB01-5776955EEC29}"/>
    <cellStyle name="Normal 3 2 3 2 2 3 3" xfId="3953" xr:uid="{1D569650-6DA1-487C-A0A0-48540126697B}"/>
    <cellStyle name="Normal 3 2 3 2 2 4" xfId="1705" xr:uid="{00000000-0005-0000-0000-000008000000}"/>
    <cellStyle name="Normal 3 2 3 2 2 4 2" xfId="4675" xr:uid="{A6AD9F0D-5332-4FFE-98EB-681AF1CB8272}"/>
    <cellStyle name="Normal 3 2 3 2 2 5" xfId="3231" xr:uid="{3EB9DF64-86F7-46B4-A203-14FB709BD9FF}"/>
    <cellStyle name="Normal 3 2 3 2 3" xfId="377" xr:uid="{00000000-0005-0000-0000-000008000000}"/>
    <cellStyle name="Normal 3 2 3 2 3 2" xfId="725" xr:uid="{00000000-0005-0000-0000-000008000000}"/>
    <cellStyle name="Normal 3 2 3 2 3 2 2" xfId="1447" xr:uid="{00000000-0005-0000-0000-000008000000}"/>
    <cellStyle name="Normal 3 2 3 2 3 2 2 2" xfId="2891" xr:uid="{00000000-0005-0000-0000-000008000000}"/>
    <cellStyle name="Normal 3 2 3 2 3 2 2 2 2" xfId="5861" xr:uid="{9B49C551-6D95-41EF-AE27-84F9605EFCC0}"/>
    <cellStyle name="Normal 3 2 3 2 3 2 2 3" xfId="4417" xr:uid="{F334F858-5C58-4226-B41C-8A57A5DEBFD9}"/>
    <cellStyle name="Normal 3 2 3 2 3 2 3" xfId="2169" xr:uid="{00000000-0005-0000-0000-000008000000}"/>
    <cellStyle name="Normal 3 2 3 2 3 2 3 2" xfId="5139" xr:uid="{69AFA18F-51F3-469A-B53E-A569E04DB908}"/>
    <cellStyle name="Normal 3 2 3 2 3 2 4" xfId="3695" xr:uid="{AB42471B-C383-4AB3-8D36-732C4A6D7B8A}"/>
    <cellStyle name="Normal 3 2 3 2 3 3" xfId="1099" xr:uid="{00000000-0005-0000-0000-000008000000}"/>
    <cellStyle name="Normal 3 2 3 2 3 3 2" xfId="2543" xr:uid="{00000000-0005-0000-0000-000008000000}"/>
    <cellStyle name="Normal 3 2 3 2 3 3 2 2" xfId="5513" xr:uid="{F0B55BA9-44C9-4261-A4FB-9C0FC4DE0CC6}"/>
    <cellStyle name="Normal 3 2 3 2 3 3 3" xfId="4069" xr:uid="{9998386A-D3F4-434C-9AE7-DA317140EEC0}"/>
    <cellStyle name="Normal 3 2 3 2 3 4" xfId="1821" xr:uid="{00000000-0005-0000-0000-000008000000}"/>
    <cellStyle name="Normal 3 2 3 2 3 4 2" xfId="4791" xr:uid="{9DF48E8B-137F-49AA-9513-DCA63200E6AF}"/>
    <cellStyle name="Normal 3 2 3 2 3 5" xfId="3347" xr:uid="{69A248F4-1A30-48C5-A9CB-C87E43201E20}"/>
    <cellStyle name="Normal 3 2 3 2 4" xfId="493" xr:uid="{00000000-0005-0000-0000-000008000000}"/>
    <cellStyle name="Normal 3 2 3 2 4 2" xfId="1215" xr:uid="{00000000-0005-0000-0000-000008000000}"/>
    <cellStyle name="Normal 3 2 3 2 4 2 2" xfId="2659" xr:uid="{00000000-0005-0000-0000-000008000000}"/>
    <cellStyle name="Normal 3 2 3 2 4 2 2 2" xfId="5629" xr:uid="{47229099-F96A-4C63-87C5-6C76DFAA36BC}"/>
    <cellStyle name="Normal 3 2 3 2 4 2 3" xfId="4185" xr:uid="{A7873ACA-BB0D-4CF1-9F2E-2957CEAB3717}"/>
    <cellStyle name="Normal 3 2 3 2 4 3" xfId="1937" xr:uid="{00000000-0005-0000-0000-000008000000}"/>
    <cellStyle name="Normal 3 2 3 2 4 3 2" xfId="4907" xr:uid="{53846A8F-0E3C-485C-8A7E-F122AA342697}"/>
    <cellStyle name="Normal 3 2 3 2 4 4" xfId="3463" xr:uid="{46DF57C9-D7C1-4A6B-AFC3-43D87732184A}"/>
    <cellStyle name="Normal 3 2 3 2 5" xfId="867" xr:uid="{00000000-0005-0000-0000-000008000000}"/>
    <cellStyle name="Normal 3 2 3 2 5 2" xfId="2311" xr:uid="{00000000-0005-0000-0000-000008000000}"/>
    <cellStyle name="Normal 3 2 3 2 5 2 2" xfId="5281" xr:uid="{25C673AA-203A-4F7D-8A68-AF07368B6067}"/>
    <cellStyle name="Normal 3 2 3 2 5 3" xfId="3837" xr:uid="{C30515FF-2276-4B60-859C-60BECFCB57AA}"/>
    <cellStyle name="Normal 3 2 3 2 6" xfId="1589" xr:uid="{00000000-0005-0000-0000-000008000000}"/>
    <cellStyle name="Normal 3 2 3 2 6 2" xfId="4559" xr:uid="{ADE492DB-7150-47F6-A915-D9B7A930A253}"/>
    <cellStyle name="Normal 3 2 3 2 7" xfId="3115" xr:uid="{61B27518-4D97-423D-BB30-2AD54E10E8C5}"/>
    <cellStyle name="Normal 3 2 3 3" xfId="203" xr:uid="{00000000-0005-0000-0000-000008000000}"/>
    <cellStyle name="Normal 3 2 3 3 2" xfId="551" xr:uid="{00000000-0005-0000-0000-000008000000}"/>
    <cellStyle name="Normal 3 2 3 3 2 2" xfId="1273" xr:uid="{00000000-0005-0000-0000-000008000000}"/>
    <cellStyle name="Normal 3 2 3 3 2 2 2" xfId="2717" xr:uid="{00000000-0005-0000-0000-000008000000}"/>
    <cellStyle name="Normal 3 2 3 3 2 2 2 2" xfId="5687" xr:uid="{E0916605-0C81-4829-9261-19FDBD195F5B}"/>
    <cellStyle name="Normal 3 2 3 3 2 2 3" xfId="4243" xr:uid="{B8052C1D-479A-43FC-98A4-97C08510E1A4}"/>
    <cellStyle name="Normal 3 2 3 3 2 3" xfId="1995" xr:uid="{00000000-0005-0000-0000-000008000000}"/>
    <cellStyle name="Normal 3 2 3 3 2 3 2" xfId="4965" xr:uid="{61A7DD2F-4DA2-4199-9162-B264CF959CE9}"/>
    <cellStyle name="Normal 3 2 3 3 2 4" xfId="3521" xr:uid="{43BF9335-849E-4D31-889C-8EEA1425C264}"/>
    <cellStyle name="Normal 3 2 3 3 3" xfId="925" xr:uid="{00000000-0005-0000-0000-000008000000}"/>
    <cellStyle name="Normal 3 2 3 3 3 2" xfId="2369" xr:uid="{00000000-0005-0000-0000-000008000000}"/>
    <cellStyle name="Normal 3 2 3 3 3 2 2" xfId="5339" xr:uid="{5A32C5B5-847C-4BB1-A400-92F830641A71}"/>
    <cellStyle name="Normal 3 2 3 3 3 3" xfId="3895" xr:uid="{A2395C7C-8560-4FFF-A67F-495F30797590}"/>
    <cellStyle name="Normal 3 2 3 3 4" xfId="1647" xr:uid="{00000000-0005-0000-0000-000008000000}"/>
    <cellStyle name="Normal 3 2 3 3 4 2" xfId="4617" xr:uid="{E998DE52-7C10-451B-BF31-CC2B6207BEAB}"/>
    <cellStyle name="Normal 3 2 3 3 5" xfId="3173" xr:uid="{D0DA7982-21D7-4E19-A721-DAA5B2801531}"/>
    <cellStyle name="Normal 3 2 3 4" xfId="319" xr:uid="{00000000-0005-0000-0000-000008000000}"/>
    <cellStyle name="Normal 3 2 3 4 2" xfId="667" xr:uid="{00000000-0005-0000-0000-000008000000}"/>
    <cellStyle name="Normal 3 2 3 4 2 2" xfId="1389" xr:uid="{00000000-0005-0000-0000-000008000000}"/>
    <cellStyle name="Normal 3 2 3 4 2 2 2" xfId="2833" xr:uid="{00000000-0005-0000-0000-000008000000}"/>
    <cellStyle name="Normal 3 2 3 4 2 2 2 2" xfId="5803" xr:uid="{19077C04-2CB7-482B-B7A9-E6537AACC8B4}"/>
    <cellStyle name="Normal 3 2 3 4 2 2 3" xfId="4359" xr:uid="{1DCE94AF-EFD5-4F3A-89C8-30DCBB1EDD2A}"/>
    <cellStyle name="Normal 3 2 3 4 2 3" xfId="2111" xr:uid="{00000000-0005-0000-0000-000008000000}"/>
    <cellStyle name="Normal 3 2 3 4 2 3 2" xfId="5081" xr:uid="{2ECBF6A2-B6AB-41F8-8FB6-558B1A199D31}"/>
    <cellStyle name="Normal 3 2 3 4 2 4" xfId="3637" xr:uid="{2664AA59-BEAB-4D37-B6B2-302580467570}"/>
    <cellStyle name="Normal 3 2 3 4 3" xfId="1041" xr:uid="{00000000-0005-0000-0000-000008000000}"/>
    <cellStyle name="Normal 3 2 3 4 3 2" xfId="2485" xr:uid="{00000000-0005-0000-0000-000008000000}"/>
    <cellStyle name="Normal 3 2 3 4 3 2 2" xfId="5455" xr:uid="{64D76A8C-D30A-4A21-BD02-E627DAFE3BD8}"/>
    <cellStyle name="Normal 3 2 3 4 3 3" xfId="4011" xr:uid="{D0CAEA97-52DC-4F23-BAE1-EDEB535A486E}"/>
    <cellStyle name="Normal 3 2 3 4 4" xfId="1763" xr:uid="{00000000-0005-0000-0000-000008000000}"/>
    <cellStyle name="Normal 3 2 3 4 4 2" xfId="4733" xr:uid="{F5A1A772-2127-4058-A136-3417CD1F83C6}"/>
    <cellStyle name="Normal 3 2 3 4 5" xfId="3289" xr:uid="{DFFF2DD3-0CB9-432D-A4E9-3C91FCD46AAE}"/>
    <cellStyle name="Normal 3 2 3 5" xfId="435" xr:uid="{00000000-0005-0000-0000-000008000000}"/>
    <cellStyle name="Normal 3 2 3 5 2" xfId="1157" xr:uid="{00000000-0005-0000-0000-000008000000}"/>
    <cellStyle name="Normal 3 2 3 5 2 2" xfId="2601" xr:uid="{00000000-0005-0000-0000-000008000000}"/>
    <cellStyle name="Normal 3 2 3 5 2 2 2" xfId="5571" xr:uid="{735596AC-3A4E-4C4C-874C-0F0BC6226FED}"/>
    <cellStyle name="Normal 3 2 3 5 2 3" xfId="4127" xr:uid="{D73FFDF4-B303-4C07-971A-C5FB249BB0AF}"/>
    <cellStyle name="Normal 3 2 3 5 3" xfId="1879" xr:uid="{00000000-0005-0000-0000-000008000000}"/>
    <cellStyle name="Normal 3 2 3 5 3 2" xfId="4849" xr:uid="{AD1C4F5C-4171-4CB0-92B9-ABFF5A225E12}"/>
    <cellStyle name="Normal 3 2 3 5 4" xfId="3405" xr:uid="{01521206-CEE8-4A43-8DFC-0A191D773A1D}"/>
    <cellStyle name="Normal 3 2 3 6" xfId="809" xr:uid="{00000000-0005-0000-0000-000008000000}"/>
    <cellStyle name="Normal 3 2 3 6 2" xfId="2253" xr:uid="{00000000-0005-0000-0000-000008000000}"/>
    <cellStyle name="Normal 3 2 3 6 2 2" xfId="5223" xr:uid="{4B70F5F0-97E4-436E-B6AB-F1659B38652B}"/>
    <cellStyle name="Normal 3 2 3 6 3" xfId="3779" xr:uid="{58C0500B-D376-4B29-A165-CEA2A96E5F98}"/>
    <cellStyle name="Normal 3 2 3 7" xfId="1531" xr:uid="{00000000-0005-0000-0000-000008000000}"/>
    <cellStyle name="Normal 3 2 3 7 2" xfId="4501" xr:uid="{6CD84C31-7D95-42D8-918F-09AA0FA0EE6C}"/>
    <cellStyle name="Normal 3 2 3 8" xfId="3057" xr:uid="{B6550B46-6BFE-4FD8-9C1D-849C9C4F9934}"/>
    <cellStyle name="Normal 3 2 4" xfId="93" xr:uid="{00000000-0005-0000-0000-00002E000000}"/>
    <cellStyle name="Normal 3 2 4 2" xfId="209" xr:uid="{00000000-0005-0000-0000-00002E000000}"/>
    <cellStyle name="Normal 3 2 4 2 2" xfId="557" xr:uid="{00000000-0005-0000-0000-00002E000000}"/>
    <cellStyle name="Normal 3 2 4 2 2 2" xfId="1279" xr:uid="{00000000-0005-0000-0000-00002E000000}"/>
    <cellStyle name="Normal 3 2 4 2 2 2 2" xfId="2723" xr:uid="{00000000-0005-0000-0000-00002E000000}"/>
    <cellStyle name="Normal 3 2 4 2 2 2 2 2" xfId="5693" xr:uid="{CE911042-6BDB-4F79-A4B2-32BDF815F6CF}"/>
    <cellStyle name="Normal 3 2 4 2 2 2 3" xfId="4249" xr:uid="{53614DBC-6EA8-4FAE-A5A2-3D864535155A}"/>
    <cellStyle name="Normal 3 2 4 2 2 3" xfId="2001" xr:uid="{00000000-0005-0000-0000-00002E000000}"/>
    <cellStyle name="Normal 3 2 4 2 2 3 2" xfId="4971" xr:uid="{6517FDBF-21BA-48F8-9868-DC313461AAC5}"/>
    <cellStyle name="Normal 3 2 4 2 2 4" xfId="3527" xr:uid="{A833C15F-8E1B-49B2-B48C-94AC2C875FA9}"/>
    <cellStyle name="Normal 3 2 4 2 3" xfId="931" xr:uid="{00000000-0005-0000-0000-00002E000000}"/>
    <cellStyle name="Normal 3 2 4 2 3 2" xfId="2375" xr:uid="{00000000-0005-0000-0000-00002E000000}"/>
    <cellStyle name="Normal 3 2 4 2 3 2 2" xfId="5345" xr:uid="{7FEB0386-A667-4003-8BA8-6F80F9C10963}"/>
    <cellStyle name="Normal 3 2 4 2 3 3" xfId="3901" xr:uid="{13FCD346-6F07-4499-9F11-B1532B388F52}"/>
    <cellStyle name="Normal 3 2 4 2 4" xfId="1653" xr:uid="{00000000-0005-0000-0000-00002E000000}"/>
    <cellStyle name="Normal 3 2 4 2 4 2" xfId="4623" xr:uid="{3BA7B537-61DC-41AB-B48E-3EBC73E46742}"/>
    <cellStyle name="Normal 3 2 4 2 5" xfId="3179" xr:uid="{82F663C1-4F83-4E96-9708-3BD8E587458E}"/>
    <cellStyle name="Normal 3 2 4 3" xfId="325" xr:uid="{00000000-0005-0000-0000-00002E000000}"/>
    <cellStyle name="Normal 3 2 4 3 2" xfId="673" xr:uid="{00000000-0005-0000-0000-00002E000000}"/>
    <cellStyle name="Normal 3 2 4 3 2 2" xfId="1395" xr:uid="{00000000-0005-0000-0000-00002E000000}"/>
    <cellStyle name="Normal 3 2 4 3 2 2 2" xfId="2839" xr:uid="{00000000-0005-0000-0000-00002E000000}"/>
    <cellStyle name="Normal 3 2 4 3 2 2 2 2" xfId="5809" xr:uid="{63AE3F5F-0A5A-40AA-AA39-8A089881212A}"/>
    <cellStyle name="Normal 3 2 4 3 2 2 3" xfId="4365" xr:uid="{CE939C28-D5A1-4D61-9AE6-0E0BEF1FE1A2}"/>
    <cellStyle name="Normal 3 2 4 3 2 3" xfId="2117" xr:uid="{00000000-0005-0000-0000-00002E000000}"/>
    <cellStyle name="Normal 3 2 4 3 2 3 2" xfId="5087" xr:uid="{06009F14-C59F-41CA-86A6-35E7B645EC51}"/>
    <cellStyle name="Normal 3 2 4 3 2 4" xfId="3643" xr:uid="{51335B84-8D39-44BE-BCEE-2C195C0949F0}"/>
    <cellStyle name="Normal 3 2 4 3 3" xfId="1047" xr:uid="{00000000-0005-0000-0000-00002E000000}"/>
    <cellStyle name="Normal 3 2 4 3 3 2" xfId="2491" xr:uid="{00000000-0005-0000-0000-00002E000000}"/>
    <cellStyle name="Normal 3 2 4 3 3 2 2" xfId="5461" xr:uid="{FF5DC0BE-37A9-4916-9E82-5AEF6F3C4A5C}"/>
    <cellStyle name="Normal 3 2 4 3 3 3" xfId="4017" xr:uid="{58BE2057-07B9-456D-AB7A-ED73A0C25171}"/>
    <cellStyle name="Normal 3 2 4 3 4" xfId="1769" xr:uid="{00000000-0005-0000-0000-00002E000000}"/>
    <cellStyle name="Normal 3 2 4 3 4 2" xfId="4739" xr:uid="{F4BFBD2F-A920-4AC7-BADD-11295423367F}"/>
    <cellStyle name="Normal 3 2 4 3 5" xfId="3295" xr:uid="{C3A2551B-4FBA-464F-A24E-20176E15494E}"/>
    <cellStyle name="Normal 3 2 4 4" xfId="441" xr:uid="{00000000-0005-0000-0000-00002E000000}"/>
    <cellStyle name="Normal 3 2 4 4 2" xfId="1163" xr:uid="{00000000-0005-0000-0000-00002E000000}"/>
    <cellStyle name="Normal 3 2 4 4 2 2" xfId="2607" xr:uid="{00000000-0005-0000-0000-00002E000000}"/>
    <cellStyle name="Normal 3 2 4 4 2 2 2" xfId="5577" xr:uid="{C2B7A727-075E-427E-9F46-798BCB75AE78}"/>
    <cellStyle name="Normal 3 2 4 4 2 3" xfId="4133" xr:uid="{02ED2AEE-1458-4023-9E25-FC1B83BFEF8F}"/>
    <cellStyle name="Normal 3 2 4 4 3" xfId="1885" xr:uid="{00000000-0005-0000-0000-00002E000000}"/>
    <cellStyle name="Normal 3 2 4 4 3 2" xfId="4855" xr:uid="{7472C29B-5DC8-4359-8AA2-79BDD71293FD}"/>
    <cellStyle name="Normal 3 2 4 4 4" xfId="3411" xr:uid="{D49D17B4-1BF7-4C5A-A0DA-6224B62FF981}"/>
    <cellStyle name="Normal 3 2 4 5" xfId="815" xr:uid="{00000000-0005-0000-0000-00002E000000}"/>
    <cellStyle name="Normal 3 2 4 5 2" xfId="2259" xr:uid="{00000000-0005-0000-0000-00002E000000}"/>
    <cellStyle name="Normal 3 2 4 5 2 2" xfId="5229" xr:uid="{4E500328-A29B-484F-A1AB-14DE6FA00AFB}"/>
    <cellStyle name="Normal 3 2 4 5 3" xfId="3785" xr:uid="{92239588-ACDA-49FF-ACDB-0D628FE3CB76}"/>
    <cellStyle name="Normal 3 2 4 6" xfId="1537" xr:uid="{00000000-0005-0000-0000-00002E000000}"/>
    <cellStyle name="Normal 3 2 4 6 2" xfId="4507" xr:uid="{B4BABC8D-FB8A-49B5-B1BC-B6BD2DD1263E}"/>
    <cellStyle name="Normal 3 2 4 7" xfId="3063" xr:uid="{F86CD281-0734-465A-9C0E-80ED87C31C00}"/>
    <cellStyle name="Normal 3 2 5" xfId="151" xr:uid="{00000000-0005-0000-0000-00002E000000}"/>
    <cellStyle name="Normal 3 2 5 2" xfId="499" xr:uid="{00000000-0005-0000-0000-00002E000000}"/>
    <cellStyle name="Normal 3 2 5 2 2" xfId="1221" xr:uid="{00000000-0005-0000-0000-00002E000000}"/>
    <cellStyle name="Normal 3 2 5 2 2 2" xfId="2665" xr:uid="{00000000-0005-0000-0000-00002E000000}"/>
    <cellStyle name="Normal 3 2 5 2 2 2 2" xfId="5635" xr:uid="{0DF29B57-154E-4D79-B827-A64637C00C76}"/>
    <cellStyle name="Normal 3 2 5 2 2 3" xfId="4191" xr:uid="{DB25A75B-5A6F-44B3-889C-E8F2B651290D}"/>
    <cellStyle name="Normal 3 2 5 2 3" xfId="1943" xr:uid="{00000000-0005-0000-0000-00002E000000}"/>
    <cellStyle name="Normal 3 2 5 2 3 2" xfId="4913" xr:uid="{95441461-7993-4F01-B38F-9DF7B18199E9}"/>
    <cellStyle name="Normal 3 2 5 2 4" xfId="3469" xr:uid="{B6890C36-BCC7-43F2-9D14-561A0AC82821}"/>
    <cellStyle name="Normal 3 2 5 3" xfId="873" xr:uid="{00000000-0005-0000-0000-00002E000000}"/>
    <cellStyle name="Normal 3 2 5 3 2" xfId="2317" xr:uid="{00000000-0005-0000-0000-00002E000000}"/>
    <cellStyle name="Normal 3 2 5 3 2 2" xfId="5287" xr:uid="{072F1EBC-F2DF-4EA6-AB32-BA0E94AF4283}"/>
    <cellStyle name="Normal 3 2 5 3 3" xfId="3843" xr:uid="{F0B755DF-123E-4ABB-A57C-74E3910B25FF}"/>
    <cellStyle name="Normal 3 2 5 4" xfId="1595" xr:uid="{00000000-0005-0000-0000-00002E000000}"/>
    <cellStyle name="Normal 3 2 5 4 2" xfId="4565" xr:uid="{BB1BF3B6-105C-4083-9FAE-52AE7607C247}"/>
    <cellStyle name="Normal 3 2 5 5" xfId="3121" xr:uid="{1FDF4418-1E45-4F25-8BC2-0E340EA31AED}"/>
    <cellStyle name="Normal 3 2 6" xfId="267" xr:uid="{00000000-0005-0000-0000-00002E000000}"/>
    <cellStyle name="Normal 3 2 6 2" xfId="615" xr:uid="{00000000-0005-0000-0000-00002E000000}"/>
    <cellStyle name="Normal 3 2 6 2 2" xfId="1337" xr:uid="{00000000-0005-0000-0000-00002E000000}"/>
    <cellStyle name="Normal 3 2 6 2 2 2" xfId="2781" xr:uid="{00000000-0005-0000-0000-00002E000000}"/>
    <cellStyle name="Normal 3 2 6 2 2 2 2" xfId="5751" xr:uid="{E7901B89-8A3B-4911-AA5A-6690D786778B}"/>
    <cellStyle name="Normal 3 2 6 2 2 3" xfId="4307" xr:uid="{36590571-5B48-4101-8E9A-16B4332D16CF}"/>
    <cellStyle name="Normal 3 2 6 2 3" xfId="2059" xr:uid="{00000000-0005-0000-0000-00002E000000}"/>
    <cellStyle name="Normal 3 2 6 2 3 2" xfId="5029" xr:uid="{8BC8C182-A683-4BB4-88DE-6B4EBCC231F3}"/>
    <cellStyle name="Normal 3 2 6 2 4" xfId="3585" xr:uid="{8342CBAF-F93C-455C-A24C-9A0D7A44E53A}"/>
    <cellStyle name="Normal 3 2 6 3" xfId="989" xr:uid="{00000000-0005-0000-0000-00002E000000}"/>
    <cellStyle name="Normal 3 2 6 3 2" xfId="2433" xr:uid="{00000000-0005-0000-0000-00002E000000}"/>
    <cellStyle name="Normal 3 2 6 3 2 2" xfId="5403" xr:uid="{5F59B783-6C3B-4A96-BA1C-F086384C9AB0}"/>
    <cellStyle name="Normal 3 2 6 3 3" xfId="3959" xr:uid="{999AB357-6C20-4C26-AA2E-FB1CE9F6794D}"/>
    <cellStyle name="Normal 3 2 6 4" xfId="1711" xr:uid="{00000000-0005-0000-0000-00002E000000}"/>
    <cellStyle name="Normal 3 2 6 4 2" xfId="4681" xr:uid="{F9A9B32F-6AEF-4B29-B322-A97EEBE0FA48}"/>
    <cellStyle name="Normal 3 2 6 5" xfId="3237" xr:uid="{798CD7FA-AE2E-40E7-B62F-077BC605ED4C}"/>
    <cellStyle name="Normal 3 2 7" xfId="383" xr:uid="{00000000-0005-0000-0000-00002E000000}"/>
    <cellStyle name="Normal 3 2 7 2" xfId="1105" xr:uid="{00000000-0005-0000-0000-00002E000000}"/>
    <cellStyle name="Normal 3 2 7 2 2" xfId="2549" xr:uid="{00000000-0005-0000-0000-00002E000000}"/>
    <cellStyle name="Normal 3 2 7 2 2 2" xfId="5519" xr:uid="{25C0700F-3FDD-4527-A914-60E9D1384B64}"/>
    <cellStyle name="Normal 3 2 7 2 3" xfId="4075" xr:uid="{2123ACF3-DD44-4D4E-AF3D-72B07AB3EC17}"/>
    <cellStyle name="Normal 3 2 7 3" xfId="1827" xr:uid="{00000000-0005-0000-0000-00002E000000}"/>
    <cellStyle name="Normal 3 2 7 3 2" xfId="4797" xr:uid="{15C8F568-AD84-4AA2-B1DB-F71745431D38}"/>
    <cellStyle name="Normal 3 2 7 4" xfId="3353" xr:uid="{165184B6-040E-486F-8073-A753B4289065}"/>
    <cellStyle name="Normal 3 2 8" xfId="735" xr:uid="{00000000-0005-0000-0000-000008000000}"/>
    <cellStyle name="Normal 3 2 8 2" xfId="1457" xr:uid="{00000000-0005-0000-0000-000008000000}"/>
    <cellStyle name="Normal 3 2 8 2 2" xfId="2901" xr:uid="{00000000-0005-0000-0000-000008000000}"/>
    <cellStyle name="Normal 3 2 8 2 2 2" xfId="5871" xr:uid="{AB207EB6-B503-4EEF-840B-48D69C725092}"/>
    <cellStyle name="Normal 3 2 8 2 3" xfId="4427" xr:uid="{7908B12D-9C7D-436F-B25E-7FD1989FC56F}"/>
    <cellStyle name="Normal 3 2 8 3" xfId="2179" xr:uid="{00000000-0005-0000-0000-000008000000}"/>
    <cellStyle name="Normal 3 2 8 3 2" xfId="5149" xr:uid="{81CDD374-7886-41BC-945F-C46C3E5C42D6}"/>
    <cellStyle name="Normal 3 2 8 4" xfId="3705" xr:uid="{87B8ED52-3AD5-4E6E-B137-A7C94BE083E2}"/>
    <cellStyle name="Normal 3 2 9" xfId="757" xr:uid="{00000000-0005-0000-0000-00002E000000}"/>
    <cellStyle name="Normal 3 2 9 2" xfId="2201" xr:uid="{00000000-0005-0000-0000-00002E000000}"/>
    <cellStyle name="Normal 3 2 9 2 2" xfId="5171" xr:uid="{DFA011B2-415C-46D2-80FB-76939A18B98C}"/>
    <cellStyle name="Normal 3 2 9 3" xfId="3727" xr:uid="{A6A1BB60-8ED5-4197-91C1-F6066102A87D}"/>
    <cellStyle name="Normal 3 3" xfId="56" xr:uid="{00000000-0005-0000-0000-000030000000}"/>
    <cellStyle name="Normal 3 3 2" xfId="114" xr:uid="{00000000-0005-0000-0000-000030000000}"/>
    <cellStyle name="Normal 3 3 2 2" xfId="230" xr:uid="{00000000-0005-0000-0000-000030000000}"/>
    <cellStyle name="Normal 3 3 2 2 2" xfId="578" xr:uid="{00000000-0005-0000-0000-000030000000}"/>
    <cellStyle name="Normal 3 3 2 2 2 2" xfId="1300" xr:uid="{00000000-0005-0000-0000-000030000000}"/>
    <cellStyle name="Normal 3 3 2 2 2 2 2" xfId="2744" xr:uid="{00000000-0005-0000-0000-000030000000}"/>
    <cellStyle name="Normal 3 3 2 2 2 2 2 2" xfId="5714" xr:uid="{694EF386-ECE5-4C59-AEE3-441D5C7ED353}"/>
    <cellStyle name="Normal 3 3 2 2 2 2 3" xfId="4270" xr:uid="{156D66BE-393C-4238-9421-B2AC49EE6599}"/>
    <cellStyle name="Normal 3 3 2 2 2 3" xfId="2022" xr:uid="{00000000-0005-0000-0000-000030000000}"/>
    <cellStyle name="Normal 3 3 2 2 2 3 2" xfId="4992" xr:uid="{7FDE3E95-865E-487A-8D71-0661CD8756C4}"/>
    <cellStyle name="Normal 3 3 2 2 2 4" xfId="3548" xr:uid="{E7B19705-9FEA-4AA2-9EBC-683FEF03F704}"/>
    <cellStyle name="Normal 3 3 2 2 3" xfId="952" xr:uid="{00000000-0005-0000-0000-000030000000}"/>
    <cellStyle name="Normal 3 3 2 2 3 2" xfId="2396" xr:uid="{00000000-0005-0000-0000-000030000000}"/>
    <cellStyle name="Normal 3 3 2 2 3 2 2" xfId="5366" xr:uid="{2044E013-1978-4A90-8E9A-BA0F025C0D29}"/>
    <cellStyle name="Normal 3 3 2 2 3 3" xfId="3922" xr:uid="{51604790-E12C-4B07-B790-CD478FAE0011}"/>
    <cellStyle name="Normal 3 3 2 2 4" xfId="1674" xr:uid="{00000000-0005-0000-0000-000030000000}"/>
    <cellStyle name="Normal 3 3 2 2 4 2" xfId="4644" xr:uid="{6E74D3E2-274F-4ACF-8043-0C0006AFC734}"/>
    <cellStyle name="Normal 3 3 2 2 5" xfId="3200" xr:uid="{1B394083-24F9-4767-8E19-5C06D02AD4D3}"/>
    <cellStyle name="Normal 3 3 2 3" xfId="346" xr:uid="{00000000-0005-0000-0000-000030000000}"/>
    <cellStyle name="Normal 3 3 2 3 2" xfId="694" xr:uid="{00000000-0005-0000-0000-000030000000}"/>
    <cellStyle name="Normal 3 3 2 3 2 2" xfId="1416" xr:uid="{00000000-0005-0000-0000-000030000000}"/>
    <cellStyle name="Normal 3 3 2 3 2 2 2" xfId="2860" xr:uid="{00000000-0005-0000-0000-000030000000}"/>
    <cellStyle name="Normal 3 3 2 3 2 2 2 2" xfId="5830" xr:uid="{C6F4639A-2BA0-4BB2-B775-8B0E64586F6D}"/>
    <cellStyle name="Normal 3 3 2 3 2 2 3" xfId="4386" xr:uid="{41645EEF-3ADF-424E-84E3-96DE889E263D}"/>
    <cellStyle name="Normal 3 3 2 3 2 3" xfId="2138" xr:uid="{00000000-0005-0000-0000-000030000000}"/>
    <cellStyle name="Normal 3 3 2 3 2 3 2" xfId="5108" xr:uid="{C8261FFD-4BE1-445B-B90C-D7D9D5FA7665}"/>
    <cellStyle name="Normal 3 3 2 3 2 4" xfId="3664" xr:uid="{B25933FD-FD94-430E-9B9B-CCF4A92C7749}"/>
    <cellStyle name="Normal 3 3 2 3 3" xfId="1068" xr:uid="{00000000-0005-0000-0000-000030000000}"/>
    <cellStyle name="Normal 3 3 2 3 3 2" xfId="2512" xr:uid="{00000000-0005-0000-0000-000030000000}"/>
    <cellStyle name="Normal 3 3 2 3 3 2 2" xfId="5482" xr:uid="{8E3ECA4C-FB27-4AEC-AD0E-17A7D091DA1F}"/>
    <cellStyle name="Normal 3 3 2 3 3 3" xfId="4038" xr:uid="{AC8F89F6-E163-4C09-B82C-F64558B2B206}"/>
    <cellStyle name="Normal 3 3 2 3 4" xfId="1790" xr:uid="{00000000-0005-0000-0000-000030000000}"/>
    <cellStyle name="Normal 3 3 2 3 4 2" xfId="4760" xr:uid="{05F4E0CE-72D6-4C05-BCE7-E8B63CC54195}"/>
    <cellStyle name="Normal 3 3 2 3 5" xfId="3316" xr:uid="{CB309DD1-7B16-4FA2-AA7F-61FC2F2CB9D4}"/>
    <cellStyle name="Normal 3 3 2 4" xfId="462" xr:uid="{00000000-0005-0000-0000-000030000000}"/>
    <cellStyle name="Normal 3 3 2 4 2" xfId="1184" xr:uid="{00000000-0005-0000-0000-000030000000}"/>
    <cellStyle name="Normal 3 3 2 4 2 2" xfId="2628" xr:uid="{00000000-0005-0000-0000-000030000000}"/>
    <cellStyle name="Normal 3 3 2 4 2 2 2" xfId="5598" xr:uid="{DB00EA6C-82F0-4F1A-9306-BB026DDA6D0E}"/>
    <cellStyle name="Normal 3 3 2 4 2 3" xfId="4154" xr:uid="{AF62157D-A7AA-4D6A-B685-07838F2BAE98}"/>
    <cellStyle name="Normal 3 3 2 4 3" xfId="1906" xr:uid="{00000000-0005-0000-0000-000030000000}"/>
    <cellStyle name="Normal 3 3 2 4 3 2" xfId="4876" xr:uid="{2F9D0118-6FD8-4854-9477-837540B31442}"/>
    <cellStyle name="Normal 3 3 2 4 4" xfId="3432" xr:uid="{5BBE66F3-ED78-4431-BF3B-E6E103B3CCDC}"/>
    <cellStyle name="Normal 3 3 2 5" xfId="836" xr:uid="{00000000-0005-0000-0000-000030000000}"/>
    <cellStyle name="Normal 3 3 2 5 2" xfId="2280" xr:uid="{00000000-0005-0000-0000-000030000000}"/>
    <cellStyle name="Normal 3 3 2 5 2 2" xfId="5250" xr:uid="{4C52F9C0-C91A-475F-BE2C-FCE770883971}"/>
    <cellStyle name="Normal 3 3 2 5 3" xfId="3806" xr:uid="{479B7C97-3499-4353-8407-6BFC3A430D71}"/>
    <cellStyle name="Normal 3 3 2 6" xfId="1558" xr:uid="{00000000-0005-0000-0000-000030000000}"/>
    <cellStyle name="Normal 3 3 2 6 2" xfId="4528" xr:uid="{28A32FB7-90B7-4C09-BF98-CD21FA3DC0EB}"/>
    <cellStyle name="Normal 3 3 2 7" xfId="3084" xr:uid="{3FBE8887-95EB-4F12-B142-7709EB59236D}"/>
    <cellStyle name="Normal 3 3 3" xfId="172" xr:uid="{00000000-0005-0000-0000-000030000000}"/>
    <cellStyle name="Normal 3 3 3 2" xfId="520" xr:uid="{00000000-0005-0000-0000-000030000000}"/>
    <cellStyle name="Normal 3 3 3 2 2" xfId="1242" xr:uid="{00000000-0005-0000-0000-000030000000}"/>
    <cellStyle name="Normal 3 3 3 2 2 2" xfId="2686" xr:uid="{00000000-0005-0000-0000-000030000000}"/>
    <cellStyle name="Normal 3 3 3 2 2 2 2" xfId="5656" xr:uid="{28C3A313-E603-4552-A98D-FA9CD523D552}"/>
    <cellStyle name="Normal 3 3 3 2 2 3" xfId="4212" xr:uid="{E589B923-CB2A-4067-8090-3538447CFF30}"/>
    <cellStyle name="Normal 3 3 3 2 3" xfId="1964" xr:uid="{00000000-0005-0000-0000-000030000000}"/>
    <cellStyle name="Normal 3 3 3 2 3 2" xfId="4934" xr:uid="{ACC1DE86-E6F4-427F-9C35-987C5B5F1C3C}"/>
    <cellStyle name="Normal 3 3 3 2 4" xfId="3490" xr:uid="{3BEF870E-07A8-474C-99E8-3017CF1AAE90}"/>
    <cellStyle name="Normal 3 3 3 3" xfId="894" xr:uid="{00000000-0005-0000-0000-000030000000}"/>
    <cellStyle name="Normal 3 3 3 3 2" xfId="2338" xr:uid="{00000000-0005-0000-0000-000030000000}"/>
    <cellStyle name="Normal 3 3 3 3 2 2" xfId="5308" xr:uid="{C17417A2-2465-4A5E-BFD0-5C320E182ACF}"/>
    <cellStyle name="Normal 3 3 3 3 3" xfId="3864" xr:uid="{0D4165B6-B951-44D6-A8ED-70E2A4E52061}"/>
    <cellStyle name="Normal 3 3 3 4" xfId="1616" xr:uid="{00000000-0005-0000-0000-000030000000}"/>
    <cellStyle name="Normal 3 3 3 4 2" xfId="4586" xr:uid="{1FFACE55-8B66-4AF6-91AB-D825E00C2A5A}"/>
    <cellStyle name="Normal 3 3 3 5" xfId="3142" xr:uid="{4AE596CB-BEE8-4ED9-9C60-79D9DFF39140}"/>
    <cellStyle name="Normal 3 3 4" xfId="288" xr:uid="{00000000-0005-0000-0000-000030000000}"/>
    <cellStyle name="Normal 3 3 4 2" xfId="636" xr:uid="{00000000-0005-0000-0000-000030000000}"/>
    <cellStyle name="Normal 3 3 4 2 2" xfId="1358" xr:uid="{00000000-0005-0000-0000-000030000000}"/>
    <cellStyle name="Normal 3 3 4 2 2 2" xfId="2802" xr:uid="{00000000-0005-0000-0000-000030000000}"/>
    <cellStyle name="Normal 3 3 4 2 2 2 2" xfId="5772" xr:uid="{69FB7716-F9EB-4904-91C4-E0F8AF3BDC5E}"/>
    <cellStyle name="Normal 3 3 4 2 2 3" xfId="4328" xr:uid="{DADB0819-0E0A-4F42-A593-5A7ABFB70C6A}"/>
    <cellStyle name="Normal 3 3 4 2 3" xfId="2080" xr:uid="{00000000-0005-0000-0000-000030000000}"/>
    <cellStyle name="Normal 3 3 4 2 3 2" xfId="5050" xr:uid="{945D01FA-277E-46AD-A353-3A98BB6CEC60}"/>
    <cellStyle name="Normal 3 3 4 2 4" xfId="3606" xr:uid="{AE1ECB18-B3B0-4AE3-BF3D-75E2ABDA15BB}"/>
    <cellStyle name="Normal 3 3 4 3" xfId="1010" xr:uid="{00000000-0005-0000-0000-000030000000}"/>
    <cellStyle name="Normal 3 3 4 3 2" xfId="2454" xr:uid="{00000000-0005-0000-0000-000030000000}"/>
    <cellStyle name="Normal 3 3 4 3 2 2" xfId="5424" xr:uid="{ECF64CAB-B9FA-43A1-BF1E-25100F48FBD1}"/>
    <cellStyle name="Normal 3 3 4 3 3" xfId="3980" xr:uid="{535DD3E2-1E53-4B9F-A04E-E4C919D8961D}"/>
    <cellStyle name="Normal 3 3 4 4" xfId="1732" xr:uid="{00000000-0005-0000-0000-000030000000}"/>
    <cellStyle name="Normal 3 3 4 4 2" xfId="4702" xr:uid="{F0C6B2E6-72AE-48F0-8DEF-2C8CB1CD97C2}"/>
    <cellStyle name="Normal 3 3 4 5" xfId="3258" xr:uid="{D7367CA7-B43D-4DAA-BA58-90EB56012EC6}"/>
    <cellStyle name="Normal 3 3 5" xfId="404" xr:uid="{00000000-0005-0000-0000-000030000000}"/>
    <cellStyle name="Normal 3 3 5 2" xfId="1126" xr:uid="{00000000-0005-0000-0000-000030000000}"/>
    <cellStyle name="Normal 3 3 5 2 2" xfId="2570" xr:uid="{00000000-0005-0000-0000-000030000000}"/>
    <cellStyle name="Normal 3 3 5 2 2 2" xfId="5540" xr:uid="{83B6F143-860D-4873-9107-2F6C5498D8AD}"/>
    <cellStyle name="Normal 3 3 5 2 3" xfId="4096" xr:uid="{46F8C75C-D45C-4898-A790-5792E0345628}"/>
    <cellStyle name="Normal 3 3 5 3" xfId="1848" xr:uid="{00000000-0005-0000-0000-000030000000}"/>
    <cellStyle name="Normal 3 3 5 3 2" xfId="4818" xr:uid="{FA7ECEB8-6F5F-45B2-BFB9-9DDB9650445C}"/>
    <cellStyle name="Normal 3 3 5 4" xfId="3374" xr:uid="{2651B642-7797-4EC7-B4BE-C1D6189C76BF}"/>
    <cellStyle name="Normal 3 3 6" xfId="778" xr:uid="{00000000-0005-0000-0000-000030000000}"/>
    <cellStyle name="Normal 3 3 6 2" xfId="2222" xr:uid="{00000000-0005-0000-0000-000030000000}"/>
    <cellStyle name="Normal 3 3 6 2 2" xfId="5192" xr:uid="{24849422-A2C4-4B6E-AA08-DF1EF08DE89B}"/>
    <cellStyle name="Normal 3 3 6 3" xfId="3748" xr:uid="{129A568D-D2FF-4A7E-806A-6A7C1C51A9ED}"/>
    <cellStyle name="Normal 3 3 7" xfId="1500" xr:uid="{00000000-0005-0000-0000-000030000000}"/>
    <cellStyle name="Normal 3 3 7 2" xfId="4470" xr:uid="{AA9D1145-E5C4-46D5-96CD-353E69AF31CC}"/>
    <cellStyle name="Normal 3 3 8" xfId="2944" xr:uid="{00000000-0005-0000-0000-000030000000}"/>
    <cellStyle name="Normal 3 3 8 2" xfId="5914" xr:uid="{885FF440-7D41-4829-B258-CCBF7503F794}"/>
    <cellStyle name="Normal 3 3 9" xfId="3026" xr:uid="{96305B6C-2A40-441A-9FA5-659C721DF2BE}"/>
    <cellStyle name="Normal 3 4" xfId="68" xr:uid="{00000000-0005-0000-0000-000004000000}"/>
    <cellStyle name="Normal 3 4 2" xfId="126" xr:uid="{00000000-0005-0000-0000-000004000000}"/>
    <cellStyle name="Normal 3 4 2 2" xfId="242" xr:uid="{00000000-0005-0000-0000-000004000000}"/>
    <cellStyle name="Normal 3 4 2 2 2" xfId="590" xr:uid="{00000000-0005-0000-0000-000004000000}"/>
    <cellStyle name="Normal 3 4 2 2 2 2" xfId="1312" xr:uid="{00000000-0005-0000-0000-000004000000}"/>
    <cellStyle name="Normal 3 4 2 2 2 2 2" xfId="2756" xr:uid="{00000000-0005-0000-0000-000004000000}"/>
    <cellStyle name="Normal 3 4 2 2 2 2 2 2" xfId="5726" xr:uid="{F7527CA6-1858-4BAF-910B-5B8E6E550BFD}"/>
    <cellStyle name="Normal 3 4 2 2 2 2 3" xfId="4282" xr:uid="{578D97E7-1B8B-4BB0-AC7B-88F8D202BC4C}"/>
    <cellStyle name="Normal 3 4 2 2 2 3" xfId="2034" xr:uid="{00000000-0005-0000-0000-000004000000}"/>
    <cellStyle name="Normal 3 4 2 2 2 3 2" xfId="5004" xr:uid="{F0C64A23-6742-49D0-A4B0-C937E4D05312}"/>
    <cellStyle name="Normal 3 4 2 2 2 4" xfId="3560" xr:uid="{934D79E3-EF7E-4181-AB3D-46CF60C209BD}"/>
    <cellStyle name="Normal 3 4 2 2 3" xfId="964" xr:uid="{00000000-0005-0000-0000-000004000000}"/>
    <cellStyle name="Normal 3 4 2 2 3 2" xfId="2408" xr:uid="{00000000-0005-0000-0000-000004000000}"/>
    <cellStyle name="Normal 3 4 2 2 3 2 2" xfId="5378" xr:uid="{FA5157CA-FEA5-4DE1-8DC6-D25C5F7FC722}"/>
    <cellStyle name="Normal 3 4 2 2 3 3" xfId="3934" xr:uid="{680C9C0A-7E3D-476F-B109-432F3A11DE53}"/>
    <cellStyle name="Normal 3 4 2 2 4" xfId="1686" xr:uid="{00000000-0005-0000-0000-000004000000}"/>
    <cellStyle name="Normal 3 4 2 2 4 2" xfId="4656" xr:uid="{E7E70C11-AD3D-4D63-A5D3-859F11DE95B7}"/>
    <cellStyle name="Normal 3 4 2 2 5" xfId="3212" xr:uid="{35F2B36F-6634-43C4-8292-419F9A70C2E5}"/>
    <cellStyle name="Normal 3 4 2 3" xfId="358" xr:uid="{00000000-0005-0000-0000-000004000000}"/>
    <cellStyle name="Normal 3 4 2 3 2" xfId="706" xr:uid="{00000000-0005-0000-0000-000004000000}"/>
    <cellStyle name="Normal 3 4 2 3 2 2" xfId="1428" xr:uid="{00000000-0005-0000-0000-000004000000}"/>
    <cellStyle name="Normal 3 4 2 3 2 2 2" xfId="2872" xr:uid="{00000000-0005-0000-0000-000004000000}"/>
    <cellStyle name="Normal 3 4 2 3 2 2 2 2" xfId="5842" xr:uid="{FE031685-6FEA-4FED-8366-07322B52148A}"/>
    <cellStyle name="Normal 3 4 2 3 2 2 3" xfId="4398" xr:uid="{61B8251C-BCC3-41A8-842A-67785F54DF66}"/>
    <cellStyle name="Normal 3 4 2 3 2 3" xfId="2150" xr:uid="{00000000-0005-0000-0000-000004000000}"/>
    <cellStyle name="Normal 3 4 2 3 2 3 2" xfId="5120" xr:uid="{048436AE-E96E-4354-90A2-86EB6D6B0BC5}"/>
    <cellStyle name="Normal 3 4 2 3 2 4" xfId="3676" xr:uid="{8EE0A2EF-2F3C-4A25-B0AC-5823CAE384CB}"/>
    <cellStyle name="Normal 3 4 2 3 3" xfId="1080" xr:uid="{00000000-0005-0000-0000-000004000000}"/>
    <cellStyle name="Normal 3 4 2 3 3 2" xfId="2524" xr:uid="{00000000-0005-0000-0000-000004000000}"/>
    <cellStyle name="Normal 3 4 2 3 3 2 2" xfId="5494" xr:uid="{79893481-3266-43A1-BF56-70436863EE91}"/>
    <cellStyle name="Normal 3 4 2 3 3 3" xfId="4050" xr:uid="{51F939CC-F6C0-457C-AC16-2E1DAAD9DA23}"/>
    <cellStyle name="Normal 3 4 2 3 4" xfId="1802" xr:uid="{00000000-0005-0000-0000-000004000000}"/>
    <cellStyle name="Normal 3 4 2 3 4 2" xfId="4772" xr:uid="{7A786478-EBB6-4D2A-978C-58C0E1F6D3F8}"/>
    <cellStyle name="Normal 3 4 2 3 5" xfId="3328" xr:uid="{A90AA961-2CD3-4D4B-BEB3-BAAC6038286A}"/>
    <cellStyle name="Normal 3 4 2 4" xfId="474" xr:uid="{00000000-0005-0000-0000-000004000000}"/>
    <cellStyle name="Normal 3 4 2 4 2" xfId="1196" xr:uid="{00000000-0005-0000-0000-000004000000}"/>
    <cellStyle name="Normal 3 4 2 4 2 2" xfId="2640" xr:uid="{00000000-0005-0000-0000-000004000000}"/>
    <cellStyle name="Normal 3 4 2 4 2 2 2" xfId="5610" xr:uid="{469AA892-D0A7-40E8-B8F3-9654F96F98B1}"/>
    <cellStyle name="Normal 3 4 2 4 2 3" xfId="4166" xr:uid="{43E091BB-CA60-4107-BABB-4226B5DC13AB}"/>
    <cellStyle name="Normal 3 4 2 4 3" xfId="1918" xr:uid="{00000000-0005-0000-0000-000004000000}"/>
    <cellStyle name="Normal 3 4 2 4 3 2" xfId="4888" xr:uid="{0D1A5FAC-3F98-446B-B433-604ABD42370A}"/>
    <cellStyle name="Normal 3 4 2 4 4" xfId="3444" xr:uid="{D6A408E9-ADF2-4C6D-A250-0AF7CD3451CF}"/>
    <cellStyle name="Normal 3 4 2 5" xfId="848" xr:uid="{00000000-0005-0000-0000-000004000000}"/>
    <cellStyle name="Normal 3 4 2 5 2" xfId="2292" xr:uid="{00000000-0005-0000-0000-000004000000}"/>
    <cellStyle name="Normal 3 4 2 5 2 2" xfId="5262" xr:uid="{3844B144-827D-4004-92CF-75571F50DC34}"/>
    <cellStyle name="Normal 3 4 2 5 3" xfId="3818" xr:uid="{09663E49-966E-44B5-B518-823851447139}"/>
    <cellStyle name="Normal 3 4 2 6" xfId="1570" xr:uid="{00000000-0005-0000-0000-000004000000}"/>
    <cellStyle name="Normal 3 4 2 6 2" xfId="4540" xr:uid="{3CFE43FD-40A3-4C03-A370-210E5F5D9EBD}"/>
    <cellStyle name="Normal 3 4 2 7" xfId="3096" xr:uid="{2B06F9A5-44F8-42F5-9038-D5615C8AE358}"/>
    <cellStyle name="Normal 3 4 3" xfId="184" xr:uid="{00000000-0005-0000-0000-000004000000}"/>
    <cellStyle name="Normal 3 4 3 2" xfId="532" xr:uid="{00000000-0005-0000-0000-000004000000}"/>
    <cellStyle name="Normal 3 4 3 2 2" xfId="1254" xr:uid="{00000000-0005-0000-0000-000004000000}"/>
    <cellStyle name="Normal 3 4 3 2 2 2" xfId="2698" xr:uid="{00000000-0005-0000-0000-000004000000}"/>
    <cellStyle name="Normal 3 4 3 2 2 2 2" xfId="5668" xr:uid="{A5AE2C96-CCF3-4AB1-A155-55F794F7AAAF}"/>
    <cellStyle name="Normal 3 4 3 2 2 3" xfId="4224" xr:uid="{10DA8A3F-9A0B-4123-854F-822389142F45}"/>
    <cellStyle name="Normal 3 4 3 2 3" xfId="1976" xr:uid="{00000000-0005-0000-0000-000004000000}"/>
    <cellStyle name="Normal 3 4 3 2 3 2" xfId="4946" xr:uid="{D87A97A9-F0DA-4386-8FF6-A569FD2AB361}"/>
    <cellStyle name="Normal 3 4 3 2 4" xfId="3502" xr:uid="{D3DB4B2C-2C50-4E8E-B4E9-6F20915666FB}"/>
    <cellStyle name="Normal 3 4 3 3" xfId="906" xr:uid="{00000000-0005-0000-0000-000004000000}"/>
    <cellStyle name="Normal 3 4 3 3 2" xfId="2350" xr:uid="{00000000-0005-0000-0000-000004000000}"/>
    <cellStyle name="Normal 3 4 3 3 2 2" xfId="5320" xr:uid="{C306AF2F-5EB0-4606-ACEF-49E80B763E97}"/>
    <cellStyle name="Normal 3 4 3 3 3" xfId="3876" xr:uid="{6189B612-B054-4214-A73A-C542FDD8A7C3}"/>
    <cellStyle name="Normal 3 4 3 4" xfId="1628" xr:uid="{00000000-0005-0000-0000-000004000000}"/>
    <cellStyle name="Normal 3 4 3 4 2" xfId="4598" xr:uid="{FF700DDB-99B5-4EEC-83DA-A6C6D05933F5}"/>
    <cellStyle name="Normal 3 4 3 5" xfId="3154" xr:uid="{06EE6138-6C74-4090-87A5-CE776677785C}"/>
    <cellStyle name="Normal 3 4 4" xfId="300" xr:uid="{00000000-0005-0000-0000-000004000000}"/>
    <cellStyle name="Normal 3 4 4 2" xfId="648" xr:uid="{00000000-0005-0000-0000-000004000000}"/>
    <cellStyle name="Normal 3 4 4 2 2" xfId="1370" xr:uid="{00000000-0005-0000-0000-000004000000}"/>
    <cellStyle name="Normal 3 4 4 2 2 2" xfId="2814" xr:uid="{00000000-0005-0000-0000-000004000000}"/>
    <cellStyle name="Normal 3 4 4 2 2 2 2" xfId="5784" xr:uid="{2394A369-5465-4DBC-B798-3257BAC5E58B}"/>
    <cellStyle name="Normal 3 4 4 2 2 3" xfId="4340" xr:uid="{96BD9369-BCB7-4B29-A868-48D3078E887C}"/>
    <cellStyle name="Normal 3 4 4 2 3" xfId="2092" xr:uid="{00000000-0005-0000-0000-000004000000}"/>
    <cellStyle name="Normal 3 4 4 2 3 2" xfId="5062" xr:uid="{F777F021-8A89-44E0-9714-74026988F62D}"/>
    <cellStyle name="Normal 3 4 4 2 4" xfId="3618" xr:uid="{691CEA19-2022-4543-977B-8595B7D8D578}"/>
    <cellStyle name="Normal 3 4 4 3" xfId="1022" xr:uid="{00000000-0005-0000-0000-000004000000}"/>
    <cellStyle name="Normal 3 4 4 3 2" xfId="2466" xr:uid="{00000000-0005-0000-0000-000004000000}"/>
    <cellStyle name="Normal 3 4 4 3 2 2" xfId="5436" xr:uid="{3D5A2640-2689-42EA-8C7E-6B9BBA260553}"/>
    <cellStyle name="Normal 3 4 4 3 3" xfId="3992" xr:uid="{0A5D77F7-893A-4D1E-8F51-AE7DB37E634C}"/>
    <cellStyle name="Normal 3 4 4 4" xfId="1744" xr:uid="{00000000-0005-0000-0000-000004000000}"/>
    <cellStyle name="Normal 3 4 4 4 2" xfId="4714" xr:uid="{D53DD0CE-0FD7-43C5-AB31-182F4422F0B7}"/>
    <cellStyle name="Normal 3 4 4 5" xfId="3270" xr:uid="{2C161A3B-AAEE-42BA-87AC-FF4EC1D36CE5}"/>
    <cellStyle name="Normal 3 4 5" xfId="416" xr:uid="{00000000-0005-0000-0000-000004000000}"/>
    <cellStyle name="Normal 3 4 5 2" xfId="1138" xr:uid="{00000000-0005-0000-0000-000004000000}"/>
    <cellStyle name="Normal 3 4 5 2 2" xfId="2582" xr:uid="{00000000-0005-0000-0000-000004000000}"/>
    <cellStyle name="Normal 3 4 5 2 2 2" xfId="5552" xr:uid="{CDC76FDE-C74D-4657-8558-5DC8AFF952B9}"/>
    <cellStyle name="Normal 3 4 5 2 3" xfId="4108" xr:uid="{AFD94327-C7E7-4E7C-84D5-6F04DECDD937}"/>
    <cellStyle name="Normal 3 4 5 3" xfId="1860" xr:uid="{00000000-0005-0000-0000-000004000000}"/>
    <cellStyle name="Normal 3 4 5 3 2" xfId="4830" xr:uid="{B9AF4F93-F356-4933-81DF-7E225D30C7B0}"/>
    <cellStyle name="Normal 3 4 5 4" xfId="3386" xr:uid="{AAECEE1E-CB45-434C-B6FB-82097C9223EF}"/>
    <cellStyle name="Normal 3 4 6" xfId="790" xr:uid="{00000000-0005-0000-0000-000004000000}"/>
    <cellStyle name="Normal 3 4 6 2" xfId="2234" xr:uid="{00000000-0005-0000-0000-000004000000}"/>
    <cellStyle name="Normal 3 4 6 2 2" xfId="5204" xr:uid="{8FDD2104-B5F6-4232-B5A8-EC4116E8FF5D}"/>
    <cellStyle name="Normal 3 4 6 3" xfId="3760" xr:uid="{1EB52FAC-124A-4237-9AFE-60C4615AA3ED}"/>
    <cellStyle name="Normal 3 4 7" xfId="1512" xr:uid="{00000000-0005-0000-0000-000004000000}"/>
    <cellStyle name="Normal 3 4 7 2" xfId="4482" xr:uid="{B9AB3FCC-E071-467A-801C-2A4F054E984C}"/>
    <cellStyle name="Normal 3 4 8" xfId="3038" xr:uid="{F251227B-DFCA-4573-8830-D44B903B25EF}"/>
    <cellStyle name="Normal 3 5" xfId="90" xr:uid="{00000000-0005-0000-0000-00002D000000}"/>
    <cellStyle name="Normal 3 5 2" xfId="206" xr:uid="{00000000-0005-0000-0000-00002D000000}"/>
    <cellStyle name="Normal 3 5 2 2" xfId="554" xr:uid="{00000000-0005-0000-0000-00002D000000}"/>
    <cellStyle name="Normal 3 5 2 2 2" xfId="1276" xr:uid="{00000000-0005-0000-0000-00002D000000}"/>
    <cellStyle name="Normal 3 5 2 2 2 2" xfId="2720" xr:uid="{00000000-0005-0000-0000-00002D000000}"/>
    <cellStyle name="Normal 3 5 2 2 2 2 2" xfId="5690" xr:uid="{8B64C07E-D54F-4006-A1BF-EBDB596FCD63}"/>
    <cellStyle name="Normal 3 5 2 2 2 3" xfId="4246" xr:uid="{40CA1AD8-49BB-48AC-8762-F0D065EB9714}"/>
    <cellStyle name="Normal 3 5 2 2 3" xfId="1998" xr:uid="{00000000-0005-0000-0000-00002D000000}"/>
    <cellStyle name="Normal 3 5 2 2 3 2" xfId="4968" xr:uid="{9AF4BD0B-BADA-4A4C-B182-56CC1D991340}"/>
    <cellStyle name="Normal 3 5 2 2 4" xfId="3524" xr:uid="{A87A1593-7453-4EE1-9AD3-779A152BC5E2}"/>
    <cellStyle name="Normal 3 5 2 3" xfId="928" xr:uid="{00000000-0005-0000-0000-00002D000000}"/>
    <cellStyle name="Normal 3 5 2 3 2" xfId="2372" xr:uid="{00000000-0005-0000-0000-00002D000000}"/>
    <cellStyle name="Normal 3 5 2 3 2 2" xfId="5342" xr:uid="{9C2E9B99-516A-4388-90CD-84E3CFAB1700}"/>
    <cellStyle name="Normal 3 5 2 3 3" xfId="3898" xr:uid="{91CE5123-55DB-4D43-9EFA-2EC78C449579}"/>
    <cellStyle name="Normal 3 5 2 4" xfId="1650" xr:uid="{00000000-0005-0000-0000-00002D000000}"/>
    <cellStyle name="Normal 3 5 2 4 2" xfId="4620" xr:uid="{450FB2CF-3FFE-4344-B7E4-55104849D101}"/>
    <cellStyle name="Normal 3 5 2 5" xfId="3176" xr:uid="{33E32E0D-C263-4568-9E1F-A9E5E1DEA662}"/>
    <cellStyle name="Normal 3 5 3" xfId="322" xr:uid="{00000000-0005-0000-0000-00002D000000}"/>
    <cellStyle name="Normal 3 5 3 2" xfId="670" xr:uid="{00000000-0005-0000-0000-00002D000000}"/>
    <cellStyle name="Normal 3 5 3 2 2" xfId="1392" xr:uid="{00000000-0005-0000-0000-00002D000000}"/>
    <cellStyle name="Normal 3 5 3 2 2 2" xfId="2836" xr:uid="{00000000-0005-0000-0000-00002D000000}"/>
    <cellStyle name="Normal 3 5 3 2 2 2 2" xfId="5806" xr:uid="{CBB82C63-44D5-44BB-ABBE-31C046745F8B}"/>
    <cellStyle name="Normal 3 5 3 2 2 3" xfId="4362" xr:uid="{9C865544-DD94-4EC5-B2D6-A80DBE9154A4}"/>
    <cellStyle name="Normal 3 5 3 2 3" xfId="2114" xr:uid="{00000000-0005-0000-0000-00002D000000}"/>
    <cellStyle name="Normal 3 5 3 2 3 2" xfId="5084" xr:uid="{E034DE1C-A439-47AA-BEC6-96E781E809F5}"/>
    <cellStyle name="Normal 3 5 3 2 4" xfId="3640" xr:uid="{73B684EE-7FFD-4B77-A907-25247AAD1717}"/>
    <cellStyle name="Normal 3 5 3 3" xfId="1044" xr:uid="{00000000-0005-0000-0000-00002D000000}"/>
    <cellStyle name="Normal 3 5 3 3 2" xfId="2488" xr:uid="{00000000-0005-0000-0000-00002D000000}"/>
    <cellStyle name="Normal 3 5 3 3 2 2" xfId="5458" xr:uid="{598854C6-0EEA-458C-B5FB-5C8B49D98A02}"/>
    <cellStyle name="Normal 3 5 3 3 3" xfId="4014" xr:uid="{12C98FB8-70B3-41EF-AE98-A0258C54F0B4}"/>
    <cellStyle name="Normal 3 5 3 4" xfId="1766" xr:uid="{00000000-0005-0000-0000-00002D000000}"/>
    <cellStyle name="Normal 3 5 3 4 2" xfId="4736" xr:uid="{A398B49C-72BA-4AC4-9C23-E26B11FD1B1C}"/>
    <cellStyle name="Normal 3 5 3 5" xfId="3292" xr:uid="{DD800186-835E-4034-AA23-BE3A94C16006}"/>
    <cellStyle name="Normal 3 5 4" xfId="438" xr:uid="{00000000-0005-0000-0000-00002D000000}"/>
    <cellStyle name="Normal 3 5 4 2" xfId="1160" xr:uid="{00000000-0005-0000-0000-00002D000000}"/>
    <cellStyle name="Normal 3 5 4 2 2" xfId="2604" xr:uid="{00000000-0005-0000-0000-00002D000000}"/>
    <cellStyle name="Normal 3 5 4 2 2 2" xfId="5574" xr:uid="{6DF0EB4D-FDD6-49CC-B95A-FD572AE49893}"/>
    <cellStyle name="Normal 3 5 4 2 3" xfId="4130" xr:uid="{53733860-2105-49FB-863D-9C4A15020EE1}"/>
    <cellStyle name="Normal 3 5 4 3" xfId="1882" xr:uid="{00000000-0005-0000-0000-00002D000000}"/>
    <cellStyle name="Normal 3 5 4 3 2" xfId="4852" xr:uid="{D742374E-394F-42E0-85BB-15F9A9580445}"/>
    <cellStyle name="Normal 3 5 4 4" xfId="3408" xr:uid="{A117A4F1-02BA-4211-BC78-8DACAE6AFC1D}"/>
    <cellStyle name="Normal 3 5 5" xfId="812" xr:uid="{00000000-0005-0000-0000-00002D000000}"/>
    <cellStyle name="Normal 3 5 5 2" xfId="2256" xr:uid="{00000000-0005-0000-0000-00002D000000}"/>
    <cellStyle name="Normal 3 5 5 2 2" xfId="5226" xr:uid="{C3C00B1E-C24C-46FE-9DFF-8C24B9C89AAB}"/>
    <cellStyle name="Normal 3 5 5 3" xfId="3782" xr:uid="{98A324E7-797F-427F-829B-6F602EC2BD2E}"/>
    <cellStyle name="Normal 3 5 6" xfId="1534" xr:uid="{00000000-0005-0000-0000-00002D000000}"/>
    <cellStyle name="Normal 3 5 6 2" xfId="4504" xr:uid="{3D3F3294-1B37-4BCE-AAD7-9D5C1216C712}"/>
    <cellStyle name="Normal 3 5 7" xfId="3060" xr:uid="{E3CCCAF8-8EBA-4776-9873-95941F3A4AFC}"/>
    <cellStyle name="Normal 3 6" xfId="148" xr:uid="{00000000-0005-0000-0000-00002D000000}"/>
    <cellStyle name="Normal 3 6 2" xfId="496" xr:uid="{00000000-0005-0000-0000-00002D000000}"/>
    <cellStyle name="Normal 3 6 2 2" xfId="1218" xr:uid="{00000000-0005-0000-0000-00002D000000}"/>
    <cellStyle name="Normal 3 6 2 2 2" xfId="2662" xr:uid="{00000000-0005-0000-0000-00002D000000}"/>
    <cellStyle name="Normal 3 6 2 2 2 2" xfId="5632" xr:uid="{B893A582-6A1D-4B12-B222-A6DF4F281B7B}"/>
    <cellStyle name="Normal 3 6 2 2 3" xfId="4188" xr:uid="{77119618-7BC0-47FF-9368-3A9C93293C3A}"/>
    <cellStyle name="Normal 3 6 2 3" xfId="1940" xr:uid="{00000000-0005-0000-0000-00002D000000}"/>
    <cellStyle name="Normal 3 6 2 3 2" xfId="4910" xr:uid="{0D103631-7EB9-47FF-8B22-E2BAB271F273}"/>
    <cellStyle name="Normal 3 6 2 4" xfId="3466" xr:uid="{4ACBEE0E-CEB3-483E-A0D3-D8EDC7837D26}"/>
    <cellStyle name="Normal 3 6 3" xfId="870" xr:uid="{00000000-0005-0000-0000-00002D000000}"/>
    <cellStyle name="Normal 3 6 3 2" xfId="2314" xr:uid="{00000000-0005-0000-0000-00002D000000}"/>
    <cellStyle name="Normal 3 6 3 2 2" xfId="5284" xr:uid="{714C2827-9FFA-4056-AECC-780026482A7E}"/>
    <cellStyle name="Normal 3 6 3 3" xfId="3840" xr:uid="{495B27CB-BAC4-44BA-A887-7FB9E22BCC7C}"/>
    <cellStyle name="Normal 3 6 4" xfId="1592" xr:uid="{00000000-0005-0000-0000-00002D000000}"/>
    <cellStyle name="Normal 3 6 4 2" xfId="4562" xr:uid="{C65C69D9-582F-4B70-AC5A-E37743969442}"/>
    <cellStyle name="Normal 3 6 5" xfId="3118" xr:uid="{6C47DC3A-C216-4052-A524-3AF0F5CFF993}"/>
    <cellStyle name="Normal 3 7" xfId="264" xr:uid="{00000000-0005-0000-0000-00002D000000}"/>
    <cellStyle name="Normal 3 7 2" xfId="612" xr:uid="{00000000-0005-0000-0000-00002D000000}"/>
    <cellStyle name="Normal 3 7 2 2" xfId="1334" xr:uid="{00000000-0005-0000-0000-00002D000000}"/>
    <cellStyle name="Normal 3 7 2 2 2" xfId="2778" xr:uid="{00000000-0005-0000-0000-00002D000000}"/>
    <cellStyle name="Normal 3 7 2 2 2 2" xfId="5748" xr:uid="{5B7B783A-DC08-4D2D-910A-73013DEBCCD2}"/>
    <cellStyle name="Normal 3 7 2 2 3" xfId="4304" xr:uid="{FC2BFB58-0808-4E23-92BE-1B41BE088890}"/>
    <cellStyle name="Normal 3 7 2 3" xfId="2056" xr:uid="{00000000-0005-0000-0000-00002D000000}"/>
    <cellStyle name="Normal 3 7 2 3 2" xfId="5026" xr:uid="{363968BA-EA00-4A3B-B71C-D30C874EE125}"/>
    <cellStyle name="Normal 3 7 2 4" xfId="3582" xr:uid="{920D8306-EC9F-404C-96DD-3F517E7A21B2}"/>
    <cellStyle name="Normal 3 7 3" xfId="986" xr:uid="{00000000-0005-0000-0000-00002D000000}"/>
    <cellStyle name="Normal 3 7 3 2" xfId="2430" xr:uid="{00000000-0005-0000-0000-00002D000000}"/>
    <cellStyle name="Normal 3 7 3 2 2" xfId="5400" xr:uid="{1D5821B0-1D8B-451D-87FF-953D4190D86C}"/>
    <cellStyle name="Normal 3 7 3 3" xfId="3956" xr:uid="{DDFC444B-134F-4306-8FB5-EC4A03E2ED07}"/>
    <cellStyle name="Normal 3 7 4" xfId="1708" xr:uid="{00000000-0005-0000-0000-00002D000000}"/>
    <cellStyle name="Normal 3 7 4 2" xfId="4678" xr:uid="{7EAB1F0E-DBD8-4A22-8E48-BEA0290E9A08}"/>
    <cellStyle name="Normal 3 7 5" xfId="3234" xr:uid="{9712F18F-2893-46C6-9EC0-B76A2CD9C94D}"/>
    <cellStyle name="Normal 3 8" xfId="380" xr:uid="{00000000-0005-0000-0000-00002D000000}"/>
    <cellStyle name="Normal 3 8 2" xfId="1102" xr:uid="{00000000-0005-0000-0000-00002D000000}"/>
    <cellStyle name="Normal 3 8 2 2" xfId="2546" xr:uid="{00000000-0005-0000-0000-00002D000000}"/>
    <cellStyle name="Normal 3 8 2 2 2" xfId="5516" xr:uid="{009FD64A-26D9-4E8E-B54C-6C31621BDB99}"/>
    <cellStyle name="Normal 3 8 2 3" xfId="4072" xr:uid="{992F5D05-5FFC-4DD9-AFBC-2EC10006A879}"/>
    <cellStyle name="Normal 3 8 3" xfId="1824" xr:uid="{00000000-0005-0000-0000-00002D000000}"/>
    <cellStyle name="Normal 3 8 3 2" xfId="4794" xr:uid="{70BE9459-8541-48CC-9F93-5377E2BE4676}"/>
    <cellStyle name="Normal 3 8 4" xfId="3350" xr:uid="{6FAA5E9B-BD93-40A0-919B-4BAC9C532566}"/>
    <cellStyle name="Normal 3 9" xfId="732" xr:uid="{00000000-0005-0000-0000-000007000000}"/>
    <cellStyle name="Normal 3 9 2" xfId="1454" xr:uid="{00000000-0005-0000-0000-000007000000}"/>
    <cellStyle name="Normal 3 9 2 2" xfId="2898" xr:uid="{00000000-0005-0000-0000-000007000000}"/>
    <cellStyle name="Normal 3 9 2 2 2" xfId="5868" xr:uid="{B2D0CF31-10C9-45A0-8C3E-25EA3ADCB9CD}"/>
    <cellStyle name="Normal 3 9 2 3" xfId="4424" xr:uid="{7C055B6C-E912-410A-ACE1-5926A4641758}"/>
    <cellStyle name="Normal 3 9 3" xfId="2176" xr:uid="{00000000-0005-0000-0000-000007000000}"/>
    <cellStyle name="Normal 3 9 3 2" xfId="5146" xr:uid="{4CB6E759-D3B6-487D-BB70-40A879296818}"/>
    <cellStyle name="Normal 3 9 4" xfId="3702" xr:uid="{34E68919-2ED5-4FDC-A4F7-A5F064212F66}"/>
    <cellStyle name="Normal 4" xfId="8" xr:uid="{00000000-0005-0000-0000-000031000000}"/>
    <cellStyle name="Normal 4 10" xfId="755" xr:uid="{00000000-0005-0000-0000-000031000000}"/>
    <cellStyle name="Normal 4 10 2" xfId="2199" xr:uid="{00000000-0005-0000-0000-000031000000}"/>
    <cellStyle name="Normal 4 10 2 2" xfId="5169" xr:uid="{8230562A-62B2-4CF9-B9AD-8494D8607B3E}"/>
    <cellStyle name="Normal 4 10 3" xfId="3725" xr:uid="{E0C38970-7F08-406E-ADA0-104615F5F09F}"/>
    <cellStyle name="Normal 4 11" xfId="1477" xr:uid="{00000000-0005-0000-0000-000031000000}"/>
    <cellStyle name="Normal 4 11 2" xfId="4447" xr:uid="{B743CAE8-1F7F-468D-A456-730AFEEDCBCE}"/>
    <cellStyle name="Normal 4 12" xfId="2921" xr:uid="{00000000-0005-0000-0000-000031000000}"/>
    <cellStyle name="Normal 4 12 2" xfId="5891" xr:uid="{E5AD428A-C6EC-418E-9C9B-732F3607524F}"/>
    <cellStyle name="Normal 4 13" xfId="2952" xr:uid="{1A210D96-C703-475A-B228-361B3DCB83E2}"/>
    <cellStyle name="Normal 4 13 2" xfId="5922" xr:uid="{87713938-431D-46E9-AE80-CE3F8FC19972}"/>
    <cellStyle name="Normal 4 14" xfId="3025" xr:uid="{3E114A7D-704E-46A9-BA2D-88CFD8682124}"/>
    <cellStyle name="Normal 4 2" xfId="14" xr:uid="{00000000-0005-0000-0000-000032000000}"/>
    <cellStyle name="Normal 4 2 10" xfId="1480" xr:uid="{00000000-0005-0000-0000-000032000000}"/>
    <cellStyle name="Normal 4 2 10 2" xfId="4450" xr:uid="{00646F47-364B-4A00-B74B-E5CCDF903578}"/>
    <cellStyle name="Normal 4 2 11" xfId="2924" xr:uid="{00000000-0005-0000-0000-000032000000}"/>
    <cellStyle name="Normal 4 2 11 2" xfId="5894" xr:uid="{9D756ADC-2317-4BA4-BF92-4BACB481251F}"/>
    <cellStyle name="Normal 4 2 12" xfId="2955" xr:uid="{88CC3853-C7AC-40E7-B4F0-D8968CD80D85}"/>
    <cellStyle name="Normal 4 2 12 2" xfId="5925" xr:uid="{BE7E37EA-31D8-4484-A110-E3076E47987D}"/>
    <cellStyle name="Normal 4 2 13" xfId="3006" xr:uid="{B2B6BCEB-80D4-47E6-B6CA-1D4D83CBFBB9}"/>
    <cellStyle name="Normal 4 2 2" xfId="60" xr:uid="{00000000-0005-0000-0000-000033000000}"/>
    <cellStyle name="Normal 4 2 2 2" xfId="118" xr:uid="{00000000-0005-0000-0000-000033000000}"/>
    <cellStyle name="Normal 4 2 2 2 2" xfId="234" xr:uid="{00000000-0005-0000-0000-000033000000}"/>
    <cellStyle name="Normal 4 2 2 2 2 2" xfId="582" xr:uid="{00000000-0005-0000-0000-000033000000}"/>
    <cellStyle name="Normal 4 2 2 2 2 2 2" xfId="1304" xr:uid="{00000000-0005-0000-0000-000033000000}"/>
    <cellStyle name="Normal 4 2 2 2 2 2 2 2" xfId="2748" xr:uid="{00000000-0005-0000-0000-000033000000}"/>
    <cellStyle name="Normal 4 2 2 2 2 2 2 2 2" xfId="5718" xr:uid="{48DEB907-D4DE-4E2C-B498-31ADB349DA6F}"/>
    <cellStyle name="Normal 4 2 2 2 2 2 2 3" xfId="4274" xr:uid="{CFE6E81D-B761-4CCE-B13C-709209C9C0A6}"/>
    <cellStyle name="Normal 4 2 2 2 2 2 3" xfId="2026" xr:uid="{00000000-0005-0000-0000-000033000000}"/>
    <cellStyle name="Normal 4 2 2 2 2 2 3 2" xfId="4996" xr:uid="{9A4A3015-03A0-4371-A74C-3EA85E85337E}"/>
    <cellStyle name="Normal 4 2 2 2 2 2 4" xfId="3552" xr:uid="{6D98618B-FBA1-4CE7-8C6B-10588351D958}"/>
    <cellStyle name="Normal 4 2 2 2 2 3" xfId="956" xr:uid="{00000000-0005-0000-0000-000033000000}"/>
    <cellStyle name="Normal 4 2 2 2 2 3 2" xfId="2400" xr:uid="{00000000-0005-0000-0000-000033000000}"/>
    <cellStyle name="Normal 4 2 2 2 2 3 2 2" xfId="5370" xr:uid="{184C325D-0CA6-47EA-A471-4EE7A3A4BD3B}"/>
    <cellStyle name="Normal 4 2 2 2 2 3 3" xfId="3926" xr:uid="{55DB9FB0-69CA-4DBF-9A52-DD190D3B03B0}"/>
    <cellStyle name="Normal 4 2 2 2 2 4" xfId="1678" xr:uid="{00000000-0005-0000-0000-000033000000}"/>
    <cellStyle name="Normal 4 2 2 2 2 4 2" xfId="4648" xr:uid="{56760900-7DDA-4985-83EE-2327354A9788}"/>
    <cellStyle name="Normal 4 2 2 2 2 5" xfId="3204" xr:uid="{203B9BEE-357F-46B3-A4FE-D02F42E3D1DB}"/>
    <cellStyle name="Normal 4 2 2 2 3" xfId="350" xr:uid="{00000000-0005-0000-0000-000033000000}"/>
    <cellStyle name="Normal 4 2 2 2 3 2" xfId="698" xr:uid="{00000000-0005-0000-0000-000033000000}"/>
    <cellStyle name="Normal 4 2 2 2 3 2 2" xfId="1420" xr:uid="{00000000-0005-0000-0000-000033000000}"/>
    <cellStyle name="Normal 4 2 2 2 3 2 2 2" xfId="2864" xr:uid="{00000000-0005-0000-0000-000033000000}"/>
    <cellStyle name="Normal 4 2 2 2 3 2 2 2 2" xfId="5834" xr:uid="{77317802-5F58-49D9-94D0-C126DA44BB55}"/>
    <cellStyle name="Normal 4 2 2 2 3 2 2 3" xfId="4390" xr:uid="{54698352-AEAA-4352-95E6-48417DCC65A4}"/>
    <cellStyle name="Normal 4 2 2 2 3 2 3" xfId="2142" xr:uid="{00000000-0005-0000-0000-000033000000}"/>
    <cellStyle name="Normal 4 2 2 2 3 2 3 2" xfId="5112" xr:uid="{835C6231-B3DA-4069-BA2F-70141E5E7A28}"/>
    <cellStyle name="Normal 4 2 2 2 3 2 4" xfId="3668" xr:uid="{54D2B0A0-4862-4EDC-B408-E73E13236796}"/>
    <cellStyle name="Normal 4 2 2 2 3 3" xfId="1072" xr:uid="{00000000-0005-0000-0000-000033000000}"/>
    <cellStyle name="Normal 4 2 2 2 3 3 2" xfId="2516" xr:uid="{00000000-0005-0000-0000-000033000000}"/>
    <cellStyle name="Normal 4 2 2 2 3 3 2 2" xfId="5486" xr:uid="{649CF44C-8073-4CF3-87AD-F38764C01B95}"/>
    <cellStyle name="Normal 4 2 2 2 3 3 3" xfId="4042" xr:uid="{13FC5E8A-04E9-45B8-BA08-ED35B233379E}"/>
    <cellStyle name="Normal 4 2 2 2 3 4" xfId="1794" xr:uid="{00000000-0005-0000-0000-000033000000}"/>
    <cellStyle name="Normal 4 2 2 2 3 4 2" xfId="4764" xr:uid="{B05CDF17-64CB-4EAC-9ACC-4DE2ED95AA84}"/>
    <cellStyle name="Normal 4 2 2 2 3 5" xfId="3320" xr:uid="{45E4A203-3E4E-4AF8-9524-31E0ACCF3B7E}"/>
    <cellStyle name="Normal 4 2 2 2 4" xfId="466" xr:uid="{00000000-0005-0000-0000-000033000000}"/>
    <cellStyle name="Normal 4 2 2 2 4 2" xfId="1188" xr:uid="{00000000-0005-0000-0000-000033000000}"/>
    <cellStyle name="Normal 4 2 2 2 4 2 2" xfId="2632" xr:uid="{00000000-0005-0000-0000-000033000000}"/>
    <cellStyle name="Normal 4 2 2 2 4 2 2 2" xfId="5602" xr:uid="{7366C5EC-6BF2-4667-AF0A-D2A12E77F783}"/>
    <cellStyle name="Normal 4 2 2 2 4 2 3" xfId="4158" xr:uid="{BF6CE1E0-9B42-4633-8EA3-7E7E9378A553}"/>
    <cellStyle name="Normal 4 2 2 2 4 3" xfId="1910" xr:uid="{00000000-0005-0000-0000-000033000000}"/>
    <cellStyle name="Normal 4 2 2 2 4 3 2" xfId="4880" xr:uid="{454EF7EA-E432-4B75-A1C6-5CF557BEAF03}"/>
    <cellStyle name="Normal 4 2 2 2 4 4" xfId="3436" xr:uid="{AC1C37DF-CCA8-4A3B-882B-CE1AE1A4C6F7}"/>
    <cellStyle name="Normal 4 2 2 2 5" xfId="840" xr:uid="{00000000-0005-0000-0000-000033000000}"/>
    <cellStyle name="Normal 4 2 2 2 5 2" xfId="2284" xr:uid="{00000000-0005-0000-0000-000033000000}"/>
    <cellStyle name="Normal 4 2 2 2 5 2 2" xfId="5254" xr:uid="{0DF79797-6A6E-412E-A864-7269A4475DC2}"/>
    <cellStyle name="Normal 4 2 2 2 5 3" xfId="3810" xr:uid="{BC0EC1B6-7DDA-44D7-A49B-08A76E051C00}"/>
    <cellStyle name="Normal 4 2 2 2 6" xfId="1562" xr:uid="{00000000-0005-0000-0000-000033000000}"/>
    <cellStyle name="Normal 4 2 2 2 6 2" xfId="4532" xr:uid="{CF506163-6A85-4A59-A6A8-9A24BA04982A}"/>
    <cellStyle name="Normal 4 2 2 2 7" xfId="3088" xr:uid="{984A5025-F244-4965-A163-B72FDE8D1DA7}"/>
    <cellStyle name="Normal 4 2 2 3" xfId="176" xr:uid="{00000000-0005-0000-0000-000033000000}"/>
    <cellStyle name="Normal 4 2 2 3 2" xfId="524" xr:uid="{00000000-0005-0000-0000-000033000000}"/>
    <cellStyle name="Normal 4 2 2 3 2 2" xfId="1246" xr:uid="{00000000-0005-0000-0000-000033000000}"/>
    <cellStyle name="Normal 4 2 2 3 2 2 2" xfId="2690" xr:uid="{00000000-0005-0000-0000-000033000000}"/>
    <cellStyle name="Normal 4 2 2 3 2 2 2 2" xfId="5660" xr:uid="{BABA5395-27A5-4CC8-99DA-B752F0F4F3AE}"/>
    <cellStyle name="Normal 4 2 2 3 2 2 3" xfId="4216" xr:uid="{F34D1343-3AA9-46F4-B94A-8F6796FD5537}"/>
    <cellStyle name="Normal 4 2 2 3 2 3" xfId="1968" xr:uid="{00000000-0005-0000-0000-000033000000}"/>
    <cellStyle name="Normal 4 2 2 3 2 3 2" xfId="4938" xr:uid="{8E0E7170-786C-4C80-878A-1055EE27F910}"/>
    <cellStyle name="Normal 4 2 2 3 2 4" xfId="3494" xr:uid="{5CAB88C4-960C-4314-A975-D56092FCD601}"/>
    <cellStyle name="Normal 4 2 2 3 3" xfId="898" xr:uid="{00000000-0005-0000-0000-000033000000}"/>
    <cellStyle name="Normal 4 2 2 3 3 2" xfId="2342" xr:uid="{00000000-0005-0000-0000-000033000000}"/>
    <cellStyle name="Normal 4 2 2 3 3 2 2" xfId="5312" xr:uid="{4BC82153-4A4E-467C-ADFF-20C9B1B25271}"/>
    <cellStyle name="Normal 4 2 2 3 3 3" xfId="3868" xr:uid="{ADB7E0EC-AE43-4D2E-8CE1-56D8DC50DF4A}"/>
    <cellStyle name="Normal 4 2 2 3 4" xfId="1620" xr:uid="{00000000-0005-0000-0000-000033000000}"/>
    <cellStyle name="Normal 4 2 2 3 4 2" xfId="4590" xr:uid="{FE9AD701-DB87-45C0-B804-B2A83B2253E8}"/>
    <cellStyle name="Normal 4 2 2 3 5" xfId="3146" xr:uid="{F0EE8416-232B-4710-9A97-ED26D0E68B14}"/>
    <cellStyle name="Normal 4 2 2 4" xfId="292" xr:uid="{00000000-0005-0000-0000-000033000000}"/>
    <cellStyle name="Normal 4 2 2 4 2" xfId="640" xr:uid="{00000000-0005-0000-0000-000033000000}"/>
    <cellStyle name="Normal 4 2 2 4 2 2" xfId="1362" xr:uid="{00000000-0005-0000-0000-000033000000}"/>
    <cellStyle name="Normal 4 2 2 4 2 2 2" xfId="2806" xr:uid="{00000000-0005-0000-0000-000033000000}"/>
    <cellStyle name="Normal 4 2 2 4 2 2 2 2" xfId="5776" xr:uid="{FE0D6617-AB73-4970-9E70-7EE687D5EA8A}"/>
    <cellStyle name="Normal 4 2 2 4 2 2 3" xfId="4332" xr:uid="{1E367CB2-3377-4C05-8D25-22476AB0B678}"/>
    <cellStyle name="Normal 4 2 2 4 2 3" xfId="2084" xr:uid="{00000000-0005-0000-0000-000033000000}"/>
    <cellStyle name="Normal 4 2 2 4 2 3 2" xfId="5054" xr:uid="{760079C8-092F-4F53-856E-D315DF8D934D}"/>
    <cellStyle name="Normal 4 2 2 4 2 4" xfId="3610" xr:uid="{926160FF-6C45-4AB6-8711-66B6B3A3C7B4}"/>
    <cellStyle name="Normal 4 2 2 4 3" xfId="1014" xr:uid="{00000000-0005-0000-0000-000033000000}"/>
    <cellStyle name="Normal 4 2 2 4 3 2" xfId="2458" xr:uid="{00000000-0005-0000-0000-000033000000}"/>
    <cellStyle name="Normal 4 2 2 4 3 2 2" xfId="5428" xr:uid="{2D183F7A-9B95-4DD5-A6D3-347B4E67B999}"/>
    <cellStyle name="Normal 4 2 2 4 3 3" xfId="3984" xr:uid="{3FA6C6A7-2DA8-40F1-8A25-345970CF5642}"/>
    <cellStyle name="Normal 4 2 2 4 4" xfId="1736" xr:uid="{00000000-0005-0000-0000-000033000000}"/>
    <cellStyle name="Normal 4 2 2 4 4 2" xfId="4706" xr:uid="{DDF99E51-FBBC-472C-95E4-6E9F051C2147}"/>
    <cellStyle name="Normal 4 2 2 4 5" xfId="3262" xr:uid="{EC1D4077-5C0D-456F-9291-7AA498F84494}"/>
    <cellStyle name="Normal 4 2 2 5" xfId="408" xr:uid="{00000000-0005-0000-0000-000033000000}"/>
    <cellStyle name="Normal 4 2 2 5 2" xfId="1130" xr:uid="{00000000-0005-0000-0000-000033000000}"/>
    <cellStyle name="Normal 4 2 2 5 2 2" xfId="2574" xr:uid="{00000000-0005-0000-0000-000033000000}"/>
    <cellStyle name="Normal 4 2 2 5 2 2 2" xfId="5544" xr:uid="{F9DCE51C-4BF1-4959-9B0E-B90AFFE479F2}"/>
    <cellStyle name="Normal 4 2 2 5 2 3" xfId="4100" xr:uid="{C6091C49-F567-4CD1-A8D0-A40B90C1FA7F}"/>
    <cellStyle name="Normal 4 2 2 5 3" xfId="1852" xr:uid="{00000000-0005-0000-0000-000033000000}"/>
    <cellStyle name="Normal 4 2 2 5 3 2" xfId="4822" xr:uid="{9867EAB9-5A05-4863-A505-3E30B61A66F8}"/>
    <cellStyle name="Normal 4 2 2 5 4" xfId="3378" xr:uid="{240F9AFF-BFCF-4C78-B4F8-844611633132}"/>
    <cellStyle name="Normal 4 2 2 6" xfId="782" xr:uid="{00000000-0005-0000-0000-000033000000}"/>
    <cellStyle name="Normal 4 2 2 6 2" xfId="2226" xr:uid="{00000000-0005-0000-0000-000033000000}"/>
    <cellStyle name="Normal 4 2 2 6 2 2" xfId="5196" xr:uid="{43BFAE40-71A6-46AA-AE8A-1CC77E1747A8}"/>
    <cellStyle name="Normal 4 2 2 6 3" xfId="3752" xr:uid="{EE502500-EE00-4521-A9AC-DB965E3FA1DD}"/>
    <cellStyle name="Normal 4 2 2 7" xfId="1504" xr:uid="{00000000-0005-0000-0000-000033000000}"/>
    <cellStyle name="Normal 4 2 2 7 2" xfId="4474" xr:uid="{4FC97186-C3DD-4AA7-9B20-2377CE65DBEE}"/>
    <cellStyle name="Normal 4 2 2 8" xfId="2948" xr:uid="{00000000-0005-0000-0000-000033000000}"/>
    <cellStyle name="Normal 4 2 2 8 2" xfId="5918" xr:uid="{7A3503D0-1612-48FF-A0A9-8D21E291160D}"/>
    <cellStyle name="Normal 4 2 2 9" xfId="3030" xr:uid="{2D8DE5A9-35C2-437F-AB98-A1E9861F8D25}"/>
    <cellStyle name="Normal 4 2 3" xfId="88" xr:uid="{00000000-0005-0000-0000-00000A000000}"/>
    <cellStyle name="Normal 4 2 3 2" xfId="146" xr:uid="{00000000-0005-0000-0000-00000A000000}"/>
    <cellStyle name="Normal 4 2 3 2 2" xfId="262" xr:uid="{00000000-0005-0000-0000-00000A000000}"/>
    <cellStyle name="Normal 4 2 3 2 2 2" xfId="610" xr:uid="{00000000-0005-0000-0000-00000A000000}"/>
    <cellStyle name="Normal 4 2 3 2 2 2 2" xfId="1332" xr:uid="{00000000-0005-0000-0000-00000A000000}"/>
    <cellStyle name="Normal 4 2 3 2 2 2 2 2" xfId="2776" xr:uid="{00000000-0005-0000-0000-00000A000000}"/>
    <cellStyle name="Normal 4 2 3 2 2 2 2 2 2" xfId="5746" xr:uid="{C81E9365-AD84-4C83-88C3-2A0F9A38D841}"/>
    <cellStyle name="Normal 4 2 3 2 2 2 2 3" xfId="4302" xr:uid="{B1943E3D-A416-4A16-98F6-C9D54B024212}"/>
    <cellStyle name="Normal 4 2 3 2 2 2 3" xfId="2054" xr:uid="{00000000-0005-0000-0000-00000A000000}"/>
    <cellStyle name="Normal 4 2 3 2 2 2 3 2" xfId="5024" xr:uid="{D936AF56-5B73-4B40-99D4-F2D43D4F231B}"/>
    <cellStyle name="Normal 4 2 3 2 2 2 4" xfId="3580" xr:uid="{4589920B-D912-4A94-8118-4E95625D2CED}"/>
    <cellStyle name="Normal 4 2 3 2 2 3" xfId="984" xr:uid="{00000000-0005-0000-0000-00000A000000}"/>
    <cellStyle name="Normal 4 2 3 2 2 3 2" xfId="2428" xr:uid="{00000000-0005-0000-0000-00000A000000}"/>
    <cellStyle name="Normal 4 2 3 2 2 3 2 2" xfId="5398" xr:uid="{E0779729-D302-4900-ABAC-CC4662594E39}"/>
    <cellStyle name="Normal 4 2 3 2 2 3 3" xfId="3954" xr:uid="{E41AE3F9-A274-4857-9B36-3F6CBA9F9B0D}"/>
    <cellStyle name="Normal 4 2 3 2 2 4" xfId="1706" xr:uid="{00000000-0005-0000-0000-00000A000000}"/>
    <cellStyle name="Normal 4 2 3 2 2 4 2" xfId="4676" xr:uid="{8095DC97-FF93-4068-B459-EE07215F6DF9}"/>
    <cellStyle name="Normal 4 2 3 2 2 5" xfId="3232" xr:uid="{283FE807-A616-4374-A427-9C88E42E76A6}"/>
    <cellStyle name="Normal 4 2 3 2 3" xfId="378" xr:uid="{00000000-0005-0000-0000-00000A000000}"/>
    <cellStyle name="Normal 4 2 3 2 3 2" xfId="726" xr:uid="{00000000-0005-0000-0000-00000A000000}"/>
    <cellStyle name="Normal 4 2 3 2 3 2 2" xfId="1448" xr:uid="{00000000-0005-0000-0000-00000A000000}"/>
    <cellStyle name="Normal 4 2 3 2 3 2 2 2" xfId="2892" xr:uid="{00000000-0005-0000-0000-00000A000000}"/>
    <cellStyle name="Normal 4 2 3 2 3 2 2 2 2" xfId="5862" xr:uid="{54D54077-7B0E-4B89-B3B6-CDE54229E9DB}"/>
    <cellStyle name="Normal 4 2 3 2 3 2 2 3" xfId="4418" xr:uid="{F220D2AF-3AB5-432E-AA3E-4FD7DC6E4124}"/>
    <cellStyle name="Normal 4 2 3 2 3 2 3" xfId="2170" xr:uid="{00000000-0005-0000-0000-00000A000000}"/>
    <cellStyle name="Normal 4 2 3 2 3 2 3 2" xfId="5140" xr:uid="{C50D5B9A-E33C-4BEE-B6D2-C97CCB5E8360}"/>
    <cellStyle name="Normal 4 2 3 2 3 2 4" xfId="3696" xr:uid="{2B012861-EE72-4C9A-A989-983666AC8961}"/>
    <cellStyle name="Normal 4 2 3 2 3 3" xfId="1100" xr:uid="{00000000-0005-0000-0000-00000A000000}"/>
    <cellStyle name="Normal 4 2 3 2 3 3 2" xfId="2544" xr:uid="{00000000-0005-0000-0000-00000A000000}"/>
    <cellStyle name="Normal 4 2 3 2 3 3 2 2" xfId="5514" xr:uid="{1E7BC107-EE1C-46AB-B6EA-2845B29691F0}"/>
    <cellStyle name="Normal 4 2 3 2 3 3 3" xfId="4070" xr:uid="{9675D030-7E3F-49E7-B5AA-02BC4741D2A0}"/>
    <cellStyle name="Normal 4 2 3 2 3 4" xfId="1822" xr:uid="{00000000-0005-0000-0000-00000A000000}"/>
    <cellStyle name="Normal 4 2 3 2 3 4 2" xfId="4792" xr:uid="{60429912-AE9F-4829-ADA8-C4E6C29B72E7}"/>
    <cellStyle name="Normal 4 2 3 2 3 5" xfId="3348" xr:uid="{BE3811F2-5066-472E-8171-2677FEE97225}"/>
    <cellStyle name="Normal 4 2 3 2 4" xfId="494" xr:uid="{00000000-0005-0000-0000-00000A000000}"/>
    <cellStyle name="Normal 4 2 3 2 4 2" xfId="1216" xr:uid="{00000000-0005-0000-0000-00000A000000}"/>
    <cellStyle name="Normal 4 2 3 2 4 2 2" xfId="2660" xr:uid="{00000000-0005-0000-0000-00000A000000}"/>
    <cellStyle name="Normal 4 2 3 2 4 2 2 2" xfId="5630" xr:uid="{E38D10B9-B679-4E36-A93D-9A4D7D41C10F}"/>
    <cellStyle name="Normal 4 2 3 2 4 2 3" xfId="4186" xr:uid="{DFF5D072-EAA3-4FE3-8420-7770D44230D9}"/>
    <cellStyle name="Normal 4 2 3 2 4 3" xfId="1938" xr:uid="{00000000-0005-0000-0000-00000A000000}"/>
    <cellStyle name="Normal 4 2 3 2 4 3 2" xfId="4908" xr:uid="{E52EDC73-1BC5-46F1-8CA7-85D28483E196}"/>
    <cellStyle name="Normal 4 2 3 2 4 4" xfId="3464" xr:uid="{1A8F3E82-5D21-42C6-B6D8-0DA8339F467F}"/>
    <cellStyle name="Normal 4 2 3 2 5" xfId="868" xr:uid="{00000000-0005-0000-0000-00000A000000}"/>
    <cellStyle name="Normal 4 2 3 2 5 2" xfId="2312" xr:uid="{00000000-0005-0000-0000-00000A000000}"/>
    <cellStyle name="Normal 4 2 3 2 5 2 2" xfId="5282" xr:uid="{4E4813DC-0425-47AF-8579-09D0969569FE}"/>
    <cellStyle name="Normal 4 2 3 2 5 3" xfId="3838" xr:uid="{09389D34-5E37-4D2C-B9BE-2EEBD681580B}"/>
    <cellStyle name="Normal 4 2 3 2 6" xfId="1590" xr:uid="{00000000-0005-0000-0000-00000A000000}"/>
    <cellStyle name="Normal 4 2 3 2 6 2" xfId="4560" xr:uid="{C3CEF6C3-5B5F-4EBF-B21B-45A0E5952B7B}"/>
    <cellStyle name="Normal 4 2 3 2 7" xfId="3116" xr:uid="{B10FD92F-EEA8-4852-A82A-B4F24E0E7EDC}"/>
    <cellStyle name="Normal 4 2 3 3" xfId="204" xr:uid="{00000000-0005-0000-0000-00000A000000}"/>
    <cellStyle name="Normal 4 2 3 3 2" xfId="552" xr:uid="{00000000-0005-0000-0000-00000A000000}"/>
    <cellStyle name="Normal 4 2 3 3 2 2" xfId="1274" xr:uid="{00000000-0005-0000-0000-00000A000000}"/>
    <cellStyle name="Normal 4 2 3 3 2 2 2" xfId="2718" xr:uid="{00000000-0005-0000-0000-00000A000000}"/>
    <cellStyle name="Normal 4 2 3 3 2 2 2 2" xfId="5688" xr:uid="{2CD2984C-E266-4D27-AAB7-F083D9560D97}"/>
    <cellStyle name="Normal 4 2 3 3 2 2 3" xfId="4244" xr:uid="{3D7FB288-2D9A-4F5A-BF42-D254E177ADA2}"/>
    <cellStyle name="Normal 4 2 3 3 2 3" xfId="1996" xr:uid="{00000000-0005-0000-0000-00000A000000}"/>
    <cellStyle name="Normal 4 2 3 3 2 3 2" xfId="4966" xr:uid="{5E9BB7FE-3172-48DB-B4AA-C3A889B4EB33}"/>
    <cellStyle name="Normal 4 2 3 3 2 4" xfId="3522" xr:uid="{482099D0-B247-46F3-8494-98DD6843F3D2}"/>
    <cellStyle name="Normal 4 2 3 3 3" xfId="926" xr:uid="{00000000-0005-0000-0000-00000A000000}"/>
    <cellStyle name="Normal 4 2 3 3 3 2" xfId="2370" xr:uid="{00000000-0005-0000-0000-00000A000000}"/>
    <cellStyle name="Normal 4 2 3 3 3 2 2" xfId="5340" xr:uid="{C4F0B9AC-6498-4B04-96E1-5C6146AC6017}"/>
    <cellStyle name="Normal 4 2 3 3 3 3" xfId="3896" xr:uid="{415FACA6-08E9-4B5E-BEEA-DA7677425FD8}"/>
    <cellStyle name="Normal 4 2 3 3 4" xfId="1648" xr:uid="{00000000-0005-0000-0000-00000A000000}"/>
    <cellStyle name="Normal 4 2 3 3 4 2" xfId="4618" xr:uid="{5CD6C6A5-FAF6-4B7E-B4E8-5CA4BB1B752C}"/>
    <cellStyle name="Normal 4 2 3 3 5" xfId="3174" xr:uid="{D7F6BEC0-AA0C-4F8A-AE72-44F113E76E04}"/>
    <cellStyle name="Normal 4 2 3 4" xfId="320" xr:uid="{00000000-0005-0000-0000-00000A000000}"/>
    <cellStyle name="Normal 4 2 3 4 2" xfId="668" xr:uid="{00000000-0005-0000-0000-00000A000000}"/>
    <cellStyle name="Normal 4 2 3 4 2 2" xfId="1390" xr:uid="{00000000-0005-0000-0000-00000A000000}"/>
    <cellStyle name="Normal 4 2 3 4 2 2 2" xfId="2834" xr:uid="{00000000-0005-0000-0000-00000A000000}"/>
    <cellStyle name="Normal 4 2 3 4 2 2 2 2" xfId="5804" xr:uid="{ED3FD89A-271C-4BDD-9DD8-8BAB6EF5B9EA}"/>
    <cellStyle name="Normal 4 2 3 4 2 2 3" xfId="4360" xr:uid="{8223D860-5A5C-44B8-8491-1215B8FE7485}"/>
    <cellStyle name="Normal 4 2 3 4 2 3" xfId="2112" xr:uid="{00000000-0005-0000-0000-00000A000000}"/>
    <cellStyle name="Normal 4 2 3 4 2 3 2" xfId="5082" xr:uid="{1FCF04A1-1B51-42DC-B75D-A7A7F18AE2F2}"/>
    <cellStyle name="Normal 4 2 3 4 2 4" xfId="3638" xr:uid="{EEDF1CCE-F864-490C-A59A-FAFAE659EF58}"/>
    <cellStyle name="Normal 4 2 3 4 3" xfId="1042" xr:uid="{00000000-0005-0000-0000-00000A000000}"/>
    <cellStyle name="Normal 4 2 3 4 3 2" xfId="2486" xr:uid="{00000000-0005-0000-0000-00000A000000}"/>
    <cellStyle name="Normal 4 2 3 4 3 2 2" xfId="5456" xr:uid="{6424D835-EF7A-49F1-9981-E1597372325B}"/>
    <cellStyle name="Normal 4 2 3 4 3 3" xfId="4012" xr:uid="{C11A8CB0-76F6-4613-B5A2-931F3CE97677}"/>
    <cellStyle name="Normal 4 2 3 4 4" xfId="1764" xr:uid="{00000000-0005-0000-0000-00000A000000}"/>
    <cellStyle name="Normal 4 2 3 4 4 2" xfId="4734" xr:uid="{DFBEE188-BB92-4A22-ACC0-499B0F1E00CC}"/>
    <cellStyle name="Normal 4 2 3 4 5" xfId="3290" xr:uid="{E521A189-48D3-4504-8316-32ECD40641E2}"/>
    <cellStyle name="Normal 4 2 3 5" xfId="436" xr:uid="{00000000-0005-0000-0000-00000A000000}"/>
    <cellStyle name="Normal 4 2 3 5 2" xfId="1158" xr:uid="{00000000-0005-0000-0000-00000A000000}"/>
    <cellStyle name="Normal 4 2 3 5 2 2" xfId="2602" xr:uid="{00000000-0005-0000-0000-00000A000000}"/>
    <cellStyle name="Normal 4 2 3 5 2 2 2" xfId="5572" xr:uid="{88625F7D-425A-433A-A223-58DB19A0E8D6}"/>
    <cellStyle name="Normal 4 2 3 5 2 3" xfId="4128" xr:uid="{AA17DF37-303C-4160-BACD-4F895146F806}"/>
    <cellStyle name="Normal 4 2 3 5 3" xfId="1880" xr:uid="{00000000-0005-0000-0000-00000A000000}"/>
    <cellStyle name="Normal 4 2 3 5 3 2" xfId="4850" xr:uid="{C70818B4-5CDE-45A2-9843-A7F1EE1B03DD}"/>
    <cellStyle name="Normal 4 2 3 5 4" xfId="3406" xr:uid="{8F64AB5E-CCBD-4D5F-83FC-3CE26DC7917D}"/>
    <cellStyle name="Normal 4 2 3 6" xfId="810" xr:uid="{00000000-0005-0000-0000-00000A000000}"/>
    <cellStyle name="Normal 4 2 3 6 2" xfId="2254" xr:uid="{00000000-0005-0000-0000-00000A000000}"/>
    <cellStyle name="Normal 4 2 3 6 2 2" xfId="5224" xr:uid="{796BB2EE-8EE6-4A3F-8A1E-CFAC427273F3}"/>
    <cellStyle name="Normal 4 2 3 6 3" xfId="3780" xr:uid="{A5E78F9D-53FE-4DAE-AE4B-87CAD477E3F2}"/>
    <cellStyle name="Normal 4 2 3 7" xfId="1532" xr:uid="{00000000-0005-0000-0000-00000A000000}"/>
    <cellStyle name="Normal 4 2 3 7 2" xfId="4502" xr:uid="{AAB84EB0-5D39-462D-ACDA-5D8D93EAD8F1}"/>
    <cellStyle name="Normal 4 2 3 8" xfId="3058" xr:uid="{6647756D-828A-4391-B76F-227BD736A7EF}"/>
    <cellStyle name="Normal 4 2 4" xfId="94" xr:uid="{00000000-0005-0000-0000-000032000000}"/>
    <cellStyle name="Normal 4 2 4 2" xfId="210" xr:uid="{00000000-0005-0000-0000-000032000000}"/>
    <cellStyle name="Normal 4 2 4 2 2" xfId="558" xr:uid="{00000000-0005-0000-0000-000032000000}"/>
    <cellStyle name="Normal 4 2 4 2 2 2" xfId="1280" xr:uid="{00000000-0005-0000-0000-000032000000}"/>
    <cellStyle name="Normal 4 2 4 2 2 2 2" xfId="2724" xr:uid="{00000000-0005-0000-0000-000032000000}"/>
    <cellStyle name="Normal 4 2 4 2 2 2 2 2" xfId="5694" xr:uid="{E55228F8-6BDF-459F-867E-8EB61956CCAE}"/>
    <cellStyle name="Normal 4 2 4 2 2 2 3" xfId="4250" xr:uid="{C3A90A84-15AD-48A8-BF68-CF1F24644AFC}"/>
    <cellStyle name="Normal 4 2 4 2 2 3" xfId="2002" xr:uid="{00000000-0005-0000-0000-000032000000}"/>
    <cellStyle name="Normal 4 2 4 2 2 3 2" xfId="4972" xr:uid="{ED5CA7E4-F6AB-429A-89BE-4D759519DF6C}"/>
    <cellStyle name="Normal 4 2 4 2 2 4" xfId="3528" xr:uid="{84DAA67B-3CA8-417A-8D42-003854A44A02}"/>
    <cellStyle name="Normal 4 2 4 2 3" xfId="932" xr:uid="{00000000-0005-0000-0000-000032000000}"/>
    <cellStyle name="Normal 4 2 4 2 3 2" xfId="2376" xr:uid="{00000000-0005-0000-0000-000032000000}"/>
    <cellStyle name="Normal 4 2 4 2 3 2 2" xfId="5346" xr:uid="{5D73AE4C-4408-402D-8593-E0138E45719F}"/>
    <cellStyle name="Normal 4 2 4 2 3 3" xfId="3902" xr:uid="{6DFBB4DA-7260-46CA-8454-6EE02D612EF4}"/>
    <cellStyle name="Normal 4 2 4 2 4" xfId="1654" xr:uid="{00000000-0005-0000-0000-000032000000}"/>
    <cellStyle name="Normal 4 2 4 2 4 2" xfId="4624" xr:uid="{C85C006E-1F79-4486-BE2F-DF74F8CDE5E8}"/>
    <cellStyle name="Normal 4 2 4 2 5" xfId="3180" xr:uid="{B3D54608-8A99-49A7-B45E-6359CB1A4A0B}"/>
    <cellStyle name="Normal 4 2 4 3" xfId="326" xr:uid="{00000000-0005-0000-0000-000032000000}"/>
    <cellStyle name="Normal 4 2 4 3 2" xfId="674" xr:uid="{00000000-0005-0000-0000-000032000000}"/>
    <cellStyle name="Normal 4 2 4 3 2 2" xfId="1396" xr:uid="{00000000-0005-0000-0000-000032000000}"/>
    <cellStyle name="Normal 4 2 4 3 2 2 2" xfId="2840" xr:uid="{00000000-0005-0000-0000-000032000000}"/>
    <cellStyle name="Normal 4 2 4 3 2 2 2 2" xfId="5810" xr:uid="{93E3AE15-047C-4996-AF2B-4C7A3D7D5CC8}"/>
    <cellStyle name="Normal 4 2 4 3 2 2 3" xfId="4366" xr:uid="{C1409DFE-77CB-4F49-B005-92B7F24EA649}"/>
    <cellStyle name="Normal 4 2 4 3 2 3" xfId="2118" xr:uid="{00000000-0005-0000-0000-000032000000}"/>
    <cellStyle name="Normal 4 2 4 3 2 3 2" xfId="5088" xr:uid="{4F4494C6-BB38-4810-94DA-E50F04F1EC69}"/>
    <cellStyle name="Normal 4 2 4 3 2 4" xfId="3644" xr:uid="{0B903ECC-728D-43E4-A93A-79BC5BF7B28C}"/>
    <cellStyle name="Normal 4 2 4 3 3" xfId="1048" xr:uid="{00000000-0005-0000-0000-000032000000}"/>
    <cellStyle name="Normal 4 2 4 3 3 2" xfId="2492" xr:uid="{00000000-0005-0000-0000-000032000000}"/>
    <cellStyle name="Normal 4 2 4 3 3 2 2" xfId="5462" xr:uid="{D11C84E1-685D-49C1-BD87-B9DB3D456F59}"/>
    <cellStyle name="Normal 4 2 4 3 3 3" xfId="4018" xr:uid="{BFFF1FFD-64BC-4DE3-813F-572797AEEA97}"/>
    <cellStyle name="Normal 4 2 4 3 4" xfId="1770" xr:uid="{00000000-0005-0000-0000-000032000000}"/>
    <cellStyle name="Normal 4 2 4 3 4 2" xfId="4740" xr:uid="{5586963E-F64D-4D14-8290-65571FE63147}"/>
    <cellStyle name="Normal 4 2 4 3 5" xfId="3296" xr:uid="{99248900-F54A-4C07-94AB-490C9C44B88B}"/>
    <cellStyle name="Normal 4 2 4 4" xfId="442" xr:uid="{00000000-0005-0000-0000-000032000000}"/>
    <cellStyle name="Normal 4 2 4 4 2" xfId="1164" xr:uid="{00000000-0005-0000-0000-000032000000}"/>
    <cellStyle name="Normal 4 2 4 4 2 2" xfId="2608" xr:uid="{00000000-0005-0000-0000-000032000000}"/>
    <cellStyle name="Normal 4 2 4 4 2 2 2" xfId="5578" xr:uid="{5F757AE0-6252-49EC-9435-631E04FABCD3}"/>
    <cellStyle name="Normal 4 2 4 4 2 3" xfId="4134" xr:uid="{3109ECFE-E5DC-489B-9E3A-424136D8B864}"/>
    <cellStyle name="Normal 4 2 4 4 3" xfId="1886" xr:uid="{00000000-0005-0000-0000-000032000000}"/>
    <cellStyle name="Normal 4 2 4 4 3 2" xfId="4856" xr:uid="{C97E6804-52F2-4B1E-9886-DC90579CADAC}"/>
    <cellStyle name="Normal 4 2 4 4 4" xfId="3412" xr:uid="{C1E07CC2-A4AE-4F88-820D-34A1D96DA8F5}"/>
    <cellStyle name="Normal 4 2 4 5" xfId="816" xr:uid="{00000000-0005-0000-0000-000032000000}"/>
    <cellStyle name="Normal 4 2 4 5 2" xfId="2260" xr:uid="{00000000-0005-0000-0000-000032000000}"/>
    <cellStyle name="Normal 4 2 4 5 2 2" xfId="5230" xr:uid="{0810924D-7044-4CEB-ABB6-65423328133D}"/>
    <cellStyle name="Normal 4 2 4 5 3" xfId="3786" xr:uid="{E2F13F7D-29E3-4ACB-8116-5BFBAF57B6CE}"/>
    <cellStyle name="Normal 4 2 4 6" xfId="1538" xr:uid="{00000000-0005-0000-0000-000032000000}"/>
    <cellStyle name="Normal 4 2 4 6 2" xfId="4508" xr:uid="{B7D16DDB-F9E2-4469-A253-68ECEE194742}"/>
    <cellStyle name="Normal 4 2 4 7" xfId="3064" xr:uid="{A22F1A3E-BA7F-40C4-B49B-FAA51B208EBC}"/>
    <cellStyle name="Normal 4 2 5" xfId="152" xr:uid="{00000000-0005-0000-0000-000032000000}"/>
    <cellStyle name="Normal 4 2 5 2" xfId="500" xr:uid="{00000000-0005-0000-0000-000032000000}"/>
    <cellStyle name="Normal 4 2 5 2 2" xfId="1222" xr:uid="{00000000-0005-0000-0000-000032000000}"/>
    <cellStyle name="Normal 4 2 5 2 2 2" xfId="2666" xr:uid="{00000000-0005-0000-0000-000032000000}"/>
    <cellStyle name="Normal 4 2 5 2 2 2 2" xfId="5636" xr:uid="{98A52089-3B32-4078-8A80-E9E9DEAFA911}"/>
    <cellStyle name="Normal 4 2 5 2 2 3" xfId="4192" xr:uid="{427E76A4-6D22-43C4-BAA1-F5FCB0164DD2}"/>
    <cellStyle name="Normal 4 2 5 2 3" xfId="1944" xr:uid="{00000000-0005-0000-0000-000032000000}"/>
    <cellStyle name="Normal 4 2 5 2 3 2" xfId="4914" xr:uid="{1EFD557B-5FA5-40D1-B46B-F92D4F3C0142}"/>
    <cellStyle name="Normal 4 2 5 2 4" xfId="3470" xr:uid="{F864995A-8077-49A4-A84C-0177B51F5480}"/>
    <cellStyle name="Normal 4 2 5 3" xfId="874" xr:uid="{00000000-0005-0000-0000-000032000000}"/>
    <cellStyle name="Normal 4 2 5 3 2" xfId="2318" xr:uid="{00000000-0005-0000-0000-000032000000}"/>
    <cellStyle name="Normal 4 2 5 3 2 2" xfId="5288" xr:uid="{C5F20283-9271-4044-BA5A-4389301574AE}"/>
    <cellStyle name="Normal 4 2 5 3 3" xfId="3844" xr:uid="{C6AE26B9-311B-46EC-9761-56DC03B040F7}"/>
    <cellStyle name="Normal 4 2 5 4" xfId="1596" xr:uid="{00000000-0005-0000-0000-000032000000}"/>
    <cellStyle name="Normal 4 2 5 4 2" xfId="4566" xr:uid="{7A400DBC-A00C-4DCD-8C09-CD55746F0EFE}"/>
    <cellStyle name="Normal 4 2 5 5" xfId="3122" xr:uid="{90C144A1-2E5A-4DF7-A459-7C20DBE6A8B4}"/>
    <cellStyle name="Normal 4 2 6" xfId="268" xr:uid="{00000000-0005-0000-0000-000032000000}"/>
    <cellStyle name="Normal 4 2 6 2" xfId="616" xr:uid="{00000000-0005-0000-0000-000032000000}"/>
    <cellStyle name="Normal 4 2 6 2 2" xfId="1338" xr:uid="{00000000-0005-0000-0000-000032000000}"/>
    <cellStyle name="Normal 4 2 6 2 2 2" xfId="2782" xr:uid="{00000000-0005-0000-0000-000032000000}"/>
    <cellStyle name="Normal 4 2 6 2 2 2 2" xfId="5752" xr:uid="{2F98B297-372E-4666-82E3-E7A864BEBD52}"/>
    <cellStyle name="Normal 4 2 6 2 2 3" xfId="4308" xr:uid="{EE815698-9FD0-497A-8918-966475FCAE48}"/>
    <cellStyle name="Normal 4 2 6 2 3" xfId="2060" xr:uid="{00000000-0005-0000-0000-000032000000}"/>
    <cellStyle name="Normal 4 2 6 2 3 2" xfId="5030" xr:uid="{A0F699CA-A5AA-454F-951A-CF90EF54D604}"/>
    <cellStyle name="Normal 4 2 6 2 4" xfId="3586" xr:uid="{B8E87010-7EB4-40A5-B1EF-4FCF96E897F3}"/>
    <cellStyle name="Normal 4 2 6 3" xfId="990" xr:uid="{00000000-0005-0000-0000-000032000000}"/>
    <cellStyle name="Normal 4 2 6 3 2" xfId="2434" xr:uid="{00000000-0005-0000-0000-000032000000}"/>
    <cellStyle name="Normal 4 2 6 3 2 2" xfId="5404" xr:uid="{793A2542-2627-4637-9952-24A0563809E7}"/>
    <cellStyle name="Normal 4 2 6 3 3" xfId="3960" xr:uid="{5F3B2F5C-D627-4AB4-8854-9376D46C827B}"/>
    <cellStyle name="Normal 4 2 6 4" xfId="1712" xr:uid="{00000000-0005-0000-0000-000032000000}"/>
    <cellStyle name="Normal 4 2 6 4 2" xfId="4682" xr:uid="{633DAD20-6688-4413-9611-187349F38923}"/>
    <cellStyle name="Normal 4 2 6 5" xfId="3238" xr:uid="{761A7B2A-34D7-4C09-86C2-8B81F4EBC602}"/>
    <cellStyle name="Normal 4 2 7" xfId="384" xr:uid="{00000000-0005-0000-0000-000032000000}"/>
    <cellStyle name="Normal 4 2 7 2" xfId="1106" xr:uid="{00000000-0005-0000-0000-000032000000}"/>
    <cellStyle name="Normal 4 2 7 2 2" xfId="2550" xr:uid="{00000000-0005-0000-0000-000032000000}"/>
    <cellStyle name="Normal 4 2 7 2 2 2" xfId="5520" xr:uid="{DE4968BA-76D7-441E-A826-BDC8B9F9200B}"/>
    <cellStyle name="Normal 4 2 7 2 3" xfId="4076" xr:uid="{C578367D-1A61-441A-9801-CD6FC65533FD}"/>
    <cellStyle name="Normal 4 2 7 3" xfId="1828" xr:uid="{00000000-0005-0000-0000-000032000000}"/>
    <cellStyle name="Normal 4 2 7 3 2" xfId="4798" xr:uid="{F01B366D-1BE2-4724-86C1-6F1F840ACEF7}"/>
    <cellStyle name="Normal 4 2 7 4" xfId="3354" xr:uid="{6B25AA55-FE7A-4918-B4D7-C675E4A84466}"/>
    <cellStyle name="Normal 4 2 8" xfId="733" xr:uid="{00000000-0005-0000-0000-00000A000000}"/>
    <cellStyle name="Normal 4 2 8 2" xfId="1455" xr:uid="{00000000-0005-0000-0000-00000A000000}"/>
    <cellStyle name="Normal 4 2 8 2 2" xfId="2899" xr:uid="{00000000-0005-0000-0000-00000A000000}"/>
    <cellStyle name="Normal 4 2 8 2 2 2" xfId="5869" xr:uid="{6943696E-DF0F-4685-88D5-A68F1B299410}"/>
    <cellStyle name="Normal 4 2 8 2 3" xfId="4425" xr:uid="{7FB72C21-6049-4CDA-AA71-C644F67E8C2A}"/>
    <cellStyle name="Normal 4 2 8 3" xfId="2177" xr:uid="{00000000-0005-0000-0000-00000A000000}"/>
    <cellStyle name="Normal 4 2 8 3 2" xfId="5147" xr:uid="{F1375100-7BBD-4C8A-9E7C-8240594E49D9}"/>
    <cellStyle name="Normal 4 2 8 4" xfId="3703" xr:uid="{99C8CDD2-5ED6-46A6-9615-498D0917EAE6}"/>
    <cellStyle name="Normal 4 2 9" xfId="758" xr:uid="{00000000-0005-0000-0000-000032000000}"/>
    <cellStyle name="Normal 4 2 9 2" xfId="2202" xr:uid="{00000000-0005-0000-0000-000032000000}"/>
    <cellStyle name="Normal 4 2 9 2 2" xfId="5172" xr:uid="{2E641ED2-A374-4DD7-8A0E-78C56CF693BE}"/>
    <cellStyle name="Normal 4 2 9 3" xfId="3728" xr:uid="{07FE6A6C-50C8-4433-8368-D1DA2C3FD8A3}"/>
    <cellStyle name="Normal 4 3" xfId="57" xr:uid="{00000000-0005-0000-0000-000034000000}"/>
    <cellStyle name="Normal 4 3 2" xfId="115" xr:uid="{00000000-0005-0000-0000-000034000000}"/>
    <cellStyle name="Normal 4 3 2 2" xfId="231" xr:uid="{00000000-0005-0000-0000-000034000000}"/>
    <cellStyle name="Normal 4 3 2 2 2" xfId="579" xr:uid="{00000000-0005-0000-0000-000034000000}"/>
    <cellStyle name="Normal 4 3 2 2 2 2" xfId="1301" xr:uid="{00000000-0005-0000-0000-000034000000}"/>
    <cellStyle name="Normal 4 3 2 2 2 2 2" xfId="2745" xr:uid="{00000000-0005-0000-0000-000034000000}"/>
    <cellStyle name="Normal 4 3 2 2 2 2 2 2" xfId="5715" xr:uid="{C577880B-A73E-4F53-BE09-EE883C7A1850}"/>
    <cellStyle name="Normal 4 3 2 2 2 2 3" xfId="4271" xr:uid="{300B6EB2-917E-4F21-9906-7B2B060B92C3}"/>
    <cellStyle name="Normal 4 3 2 2 2 3" xfId="2023" xr:uid="{00000000-0005-0000-0000-000034000000}"/>
    <cellStyle name="Normal 4 3 2 2 2 3 2" xfId="4993" xr:uid="{BCB64C61-2218-454E-9EBA-47308A7A2A26}"/>
    <cellStyle name="Normal 4 3 2 2 2 4" xfId="3549" xr:uid="{61A725B2-B2C4-43DF-A8D5-3D404DD3DF11}"/>
    <cellStyle name="Normal 4 3 2 2 3" xfId="953" xr:uid="{00000000-0005-0000-0000-000034000000}"/>
    <cellStyle name="Normal 4 3 2 2 3 2" xfId="2397" xr:uid="{00000000-0005-0000-0000-000034000000}"/>
    <cellStyle name="Normal 4 3 2 2 3 2 2" xfId="5367" xr:uid="{98BF83B3-D639-4619-A163-0EFA98C1333B}"/>
    <cellStyle name="Normal 4 3 2 2 3 3" xfId="3923" xr:uid="{F7C0DAD4-13A9-45B1-98BE-7DEC6593CDD3}"/>
    <cellStyle name="Normal 4 3 2 2 4" xfId="1675" xr:uid="{00000000-0005-0000-0000-000034000000}"/>
    <cellStyle name="Normal 4 3 2 2 4 2" xfId="4645" xr:uid="{2DEF01D3-D2AC-4E5E-8D11-38C6CF02E92D}"/>
    <cellStyle name="Normal 4 3 2 2 5" xfId="3201" xr:uid="{4C5668D4-C0BC-47B2-8302-6B9BA3F49E2C}"/>
    <cellStyle name="Normal 4 3 2 3" xfId="347" xr:uid="{00000000-0005-0000-0000-000034000000}"/>
    <cellStyle name="Normal 4 3 2 3 2" xfId="695" xr:uid="{00000000-0005-0000-0000-000034000000}"/>
    <cellStyle name="Normal 4 3 2 3 2 2" xfId="1417" xr:uid="{00000000-0005-0000-0000-000034000000}"/>
    <cellStyle name="Normal 4 3 2 3 2 2 2" xfId="2861" xr:uid="{00000000-0005-0000-0000-000034000000}"/>
    <cellStyle name="Normal 4 3 2 3 2 2 2 2" xfId="5831" xr:uid="{49886479-F211-49D4-8388-6E5EC96993C3}"/>
    <cellStyle name="Normal 4 3 2 3 2 2 3" xfId="4387" xr:uid="{8EA7A37A-FDC7-41FF-9A3D-D768D1037255}"/>
    <cellStyle name="Normal 4 3 2 3 2 3" xfId="2139" xr:uid="{00000000-0005-0000-0000-000034000000}"/>
    <cellStyle name="Normal 4 3 2 3 2 3 2" xfId="5109" xr:uid="{E55EB033-CA22-4BA3-B12C-5ABD3502F291}"/>
    <cellStyle name="Normal 4 3 2 3 2 4" xfId="3665" xr:uid="{F572C6B4-2107-4473-8574-D82C51C7F58E}"/>
    <cellStyle name="Normal 4 3 2 3 3" xfId="1069" xr:uid="{00000000-0005-0000-0000-000034000000}"/>
    <cellStyle name="Normal 4 3 2 3 3 2" xfId="2513" xr:uid="{00000000-0005-0000-0000-000034000000}"/>
    <cellStyle name="Normal 4 3 2 3 3 2 2" xfId="5483" xr:uid="{2F2A899F-7849-479A-B0E0-6D504270E903}"/>
    <cellStyle name="Normal 4 3 2 3 3 3" xfId="4039" xr:uid="{08A986E7-0A1D-4CF4-B173-F87F9049A2AE}"/>
    <cellStyle name="Normal 4 3 2 3 4" xfId="1791" xr:uid="{00000000-0005-0000-0000-000034000000}"/>
    <cellStyle name="Normal 4 3 2 3 4 2" xfId="4761" xr:uid="{6776AE8A-4E4E-420A-A840-4E89C5CCCEAA}"/>
    <cellStyle name="Normal 4 3 2 3 5" xfId="3317" xr:uid="{067088E9-B571-4B1F-90CD-60267ACEA286}"/>
    <cellStyle name="Normal 4 3 2 4" xfId="463" xr:uid="{00000000-0005-0000-0000-000034000000}"/>
    <cellStyle name="Normal 4 3 2 4 2" xfId="1185" xr:uid="{00000000-0005-0000-0000-000034000000}"/>
    <cellStyle name="Normal 4 3 2 4 2 2" xfId="2629" xr:uid="{00000000-0005-0000-0000-000034000000}"/>
    <cellStyle name="Normal 4 3 2 4 2 2 2" xfId="5599" xr:uid="{0F6512FB-8876-4442-9723-6D9790E269BC}"/>
    <cellStyle name="Normal 4 3 2 4 2 3" xfId="4155" xr:uid="{CF9DC06C-80F0-4C52-B92C-BEF75DCC3A0F}"/>
    <cellStyle name="Normal 4 3 2 4 3" xfId="1907" xr:uid="{00000000-0005-0000-0000-000034000000}"/>
    <cellStyle name="Normal 4 3 2 4 3 2" xfId="4877" xr:uid="{602DA56C-577B-40E7-8772-BF785B13C0BD}"/>
    <cellStyle name="Normal 4 3 2 4 4" xfId="3433" xr:uid="{E85CA747-83AF-4CE5-8B98-412BD5F32466}"/>
    <cellStyle name="Normal 4 3 2 5" xfId="837" xr:uid="{00000000-0005-0000-0000-000034000000}"/>
    <cellStyle name="Normal 4 3 2 5 2" xfId="2281" xr:uid="{00000000-0005-0000-0000-000034000000}"/>
    <cellStyle name="Normal 4 3 2 5 2 2" xfId="5251" xr:uid="{EA32328C-5D02-4CCC-B756-83E62DB671DC}"/>
    <cellStyle name="Normal 4 3 2 5 3" xfId="3807" xr:uid="{8511180F-8615-4EE6-9BA4-8F4AD2F83D98}"/>
    <cellStyle name="Normal 4 3 2 6" xfId="1559" xr:uid="{00000000-0005-0000-0000-000034000000}"/>
    <cellStyle name="Normal 4 3 2 6 2" xfId="4529" xr:uid="{65A79A66-526C-4C38-A883-8E572AFEFBBB}"/>
    <cellStyle name="Normal 4 3 2 7" xfId="3085" xr:uid="{1B60CD7E-88BD-4F77-BEF2-15158A4B783B}"/>
    <cellStyle name="Normal 4 3 3" xfId="173" xr:uid="{00000000-0005-0000-0000-000034000000}"/>
    <cellStyle name="Normal 4 3 3 2" xfId="521" xr:uid="{00000000-0005-0000-0000-000034000000}"/>
    <cellStyle name="Normal 4 3 3 2 2" xfId="1243" xr:uid="{00000000-0005-0000-0000-000034000000}"/>
    <cellStyle name="Normal 4 3 3 2 2 2" xfId="2687" xr:uid="{00000000-0005-0000-0000-000034000000}"/>
    <cellStyle name="Normal 4 3 3 2 2 2 2" xfId="5657" xr:uid="{7B67395D-3FB6-455B-971B-56ECA5A1469C}"/>
    <cellStyle name="Normal 4 3 3 2 2 3" xfId="4213" xr:uid="{2E0F9A35-3E30-4CA7-AA45-1DC2B716070E}"/>
    <cellStyle name="Normal 4 3 3 2 3" xfId="1965" xr:uid="{00000000-0005-0000-0000-000034000000}"/>
    <cellStyle name="Normal 4 3 3 2 3 2" xfId="4935" xr:uid="{981453DD-0D1E-47B7-A292-D9885973AC7F}"/>
    <cellStyle name="Normal 4 3 3 2 4" xfId="3491" xr:uid="{9A281187-9DCD-46C1-B9E0-90F76B343684}"/>
    <cellStyle name="Normal 4 3 3 3" xfId="895" xr:uid="{00000000-0005-0000-0000-000034000000}"/>
    <cellStyle name="Normal 4 3 3 3 2" xfId="2339" xr:uid="{00000000-0005-0000-0000-000034000000}"/>
    <cellStyle name="Normal 4 3 3 3 2 2" xfId="5309" xr:uid="{E74E7E07-D45D-4DB2-A1A6-050EAFA8A879}"/>
    <cellStyle name="Normal 4 3 3 3 3" xfId="3865" xr:uid="{510C8794-DFF7-4910-B99F-D0A2BB5D0561}"/>
    <cellStyle name="Normal 4 3 3 4" xfId="1617" xr:uid="{00000000-0005-0000-0000-000034000000}"/>
    <cellStyle name="Normal 4 3 3 4 2" xfId="4587" xr:uid="{21B6369C-7745-4887-B5F6-8D12150FC31B}"/>
    <cellStyle name="Normal 4 3 3 5" xfId="3143" xr:uid="{CCD5E56D-65F7-49FE-B329-6ABF0CAB80D1}"/>
    <cellStyle name="Normal 4 3 4" xfId="289" xr:uid="{00000000-0005-0000-0000-000034000000}"/>
    <cellStyle name="Normal 4 3 4 2" xfId="637" xr:uid="{00000000-0005-0000-0000-000034000000}"/>
    <cellStyle name="Normal 4 3 4 2 2" xfId="1359" xr:uid="{00000000-0005-0000-0000-000034000000}"/>
    <cellStyle name="Normal 4 3 4 2 2 2" xfId="2803" xr:uid="{00000000-0005-0000-0000-000034000000}"/>
    <cellStyle name="Normal 4 3 4 2 2 2 2" xfId="5773" xr:uid="{85EF5D2B-A64A-43C3-A4C9-5C934C256D03}"/>
    <cellStyle name="Normal 4 3 4 2 2 3" xfId="4329" xr:uid="{2A1E1EAD-5673-434E-BD45-25EFDC9ACAAE}"/>
    <cellStyle name="Normal 4 3 4 2 3" xfId="2081" xr:uid="{00000000-0005-0000-0000-000034000000}"/>
    <cellStyle name="Normal 4 3 4 2 3 2" xfId="5051" xr:uid="{0F9E0162-7570-42FC-835D-B4C3768F1DF8}"/>
    <cellStyle name="Normal 4 3 4 2 4" xfId="3607" xr:uid="{A9429703-C155-4AB4-A477-01EEB0D27722}"/>
    <cellStyle name="Normal 4 3 4 3" xfId="1011" xr:uid="{00000000-0005-0000-0000-000034000000}"/>
    <cellStyle name="Normal 4 3 4 3 2" xfId="2455" xr:uid="{00000000-0005-0000-0000-000034000000}"/>
    <cellStyle name="Normal 4 3 4 3 2 2" xfId="5425" xr:uid="{D756BE46-7EF5-4A0C-9883-5DFA74E4E41C}"/>
    <cellStyle name="Normal 4 3 4 3 3" xfId="3981" xr:uid="{C73B506B-E558-4F5C-AE4B-1FC19B72D20F}"/>
    <cellStyle name="Normal 4 3 4 4" xfId="1733" xr:uid="{00000000-0005-0000-0000-000034000000}"/>
    <cellStyle name="Normal 4 3 4 4 2" xfId="4703" xr:uid="{A4BF412E-9FE3-48E0-B15C-AD287A77CDFD}"/>
    <cellStyle name="Normal 4 3 4 5" xfId="3259" xr:uid="{4FA6A11D-DE17-400F-8470-BF2CFC658BBA}"/>
    <cellStyle name="Normal 4 3 5" xfId="405" xr:uid="{00000000-0005-0000-0000-000034000000}"/>
    <cellStyle name="Normal 4 3 5 2" xfId="1127" xr:uid="{00000000-0005-0000-0000-000034000000}"/>
    <cellStyle name="Normal 4 3 5 2 2" xfId="2571" xr:uid="{00000000-0005-0000-0000-000034000000}"/>
    <cellStyle name="Normal 4 3 5 2 2 2" xfId="5541" xr:uid="{005A8343-3730-47C4-AE60-52D05EA61333}"/>
    <cellStyle name="Normal 4 3 5 2 3" xfId="4097" xr:uid="{6CB15AE4-7E66-4FC2-AC41-3700323E4780}"/>
    <cellStyle name="Normal 4 3 5 3" xfId="1849" xr:uid="{00000000-0005-0000-0000-000034000000}"/>
    <cellStyle name="Normal 4 3 5 3 2" xfId="4819" xr:uid="{935960D2-D917-45CA-ABA2-1FF76DAAE5CB}"/>
    <cellStyle name="Normal 4 3 5 4" xfId="3375" xr:uid="{D0D6BB4F-81FE-44DC-B8D8-8CB9BA65A8C7}"/>
    <cellStyle name="Normal 4 3 6" xfId="779" xr:uid="{00000000-0005-0000-0000-000034000000}"/>
    <cellStyle name="Normal 4 3 6 2" xfId="2223" xr:uid="{00000000-0005-0000-0000-000034000000}"/>
    <cellStyle name="Normal 4 3 6 2 2" xfId="5193" xr:uid="{7F78EBF8-4D70-4AE3-9043-A7CF9A11326F}"/>
    <cellStyle name="Normal 4 3 6 3" xfId="3749" xr:uid="{408408CE-C600-4384-A029-1F1382E1CE04}"/>
    <cellStyle name="Normal 4 3 7" xfId="1501" xr:uid="{00000000-0005-0000-0000-000034000000}"/>
    <cellStyle name="Normal 4 3 7 2" xfId="4471" xr:uid="{A19038D2-ECCD-44EB-A28F-35AB8444F56D}"/>
    <cellStyle name="Normal 4 3 8" xfId="2945" xr:uid="{00000000-0005-0000-0000-000034000000}"/>
    <cellStyle name="Normal 4 3 8 2" xfId="5915" xr:uid="{E2B78078-BD50-4EB1-819E-AE5EF88E9BFF}"/>
    <cellStyle name="Normal 4 3 9" xfId="3027" xr:uid="{7DFDD4D8-4488-41B8-A7B4-A88A311218E5}"/>
    <cellStyle name="Normal 4 4" xfId="66" xr:uid="{00000000-0005-0000-0000-000005000000}"/>
    <cellStyle name="Normal 4 4 2" xfId="124" xr:uid="{00000000-0005-0000-0000-000005000000}"/>
    <cellStyle name="Normal 4 4 2 2" xfId="240" xr:uid="{00000000-0005-0000-0000-000005000000}"/>
    <cellStyle name="Normal 4 4 2 2 2" xfId="588" xr:uid="{00000000-0005-0000-0000-000005000000}"/>
    <cellStyle name="Normal 4 4 2 2 2 2" xfId="1310" xr:uid="{00000000-0005-0000-0000-000005000000}"/>
    <cellStyle name="Normal 4 4 2 2 2 2 2" xfId="2754" xr:uid="{00000000-0005-0000-0000-000005000000}"/>
    <cellStyle name="Normal 4 4 2 2 2 2 2 2" xfId="5724" xr:uid="{11AF8873-C583-452B-A655-49EEC8C86690}"/>
    <cellStyle name="Normal 4 4 2 2 2 2 3" xfId="4280" xr:uid="{2B173245-9E4D-467D-8B27-4A20835C5AF2}"/>
    <cellStyle name="Normal 4 4 2 2 2 3" xfId="2032" xr:uid="{00000000-0005-0000-0000-000005000000}"/>
    <cellStyle name="Normal 4 4 2 2 2 3 2" xfId="5002" xr:uid="{97F6F663-C23A-4653-8632-041F5ADDFAEB}"/>
    <cellStyle name="Normal 4 4 2 2 2 4" xfId="3558" xr:uid="{FDF21713-D1ED-45B7-8D45-2212A635B0B5}"/>
    <cellStyle name="Normal 4 4 2 2 3" xfId="962" xr:uid="{00000000-0005-0000-0000-000005000000}"/>
    <cellStyle name="Normal 4 4 2 2 3 2" xfId="2406" xr:uid="{00000000-0005-0000-0000-000005000000}"/>
    <cellStyle name="Normal 4 4 2 2 3 2 2" xfId="5376" xr:uid="{EF8A86A0-0967-425E-960F-C89DBDE9B8C4}"/>
    <cellStyle name="Normal 4 4 2 2 3 3" xfId="3932" xr:uid="{93A5EB6C-4DEE-4486-A374-C80BD47349FF}"/>
    <cellStyle name="Normal 4 4 2 2 4" xfId="1684" xr:uid="{00000000-0005-0000-0000-000005000000}"/>
    <cellStyle name="Normal 4 4 2 2 4 2" xfId="4654" xr:uid="{57DC1054-7731-422C-B0D6-182C3149CBED}"/>
    <cellStyle name="Normal 4 4 2 2 5" xfId="3210" xr:uid="{0D1FCCB7-FEED-450E-9925-F871815B70C9}"/>
    <cellStyle name="Normal 4 4 2 3" xfId="356" xr:uid="{00000000-0005-0000-0000-000005000000}"/>
    <cellStyle name="Normal 4 4 2 3 2" xfId="704" xr:uid="{00000000-0005-0000-0000-000005000000}"/>
    <cellStyle name="Normal 4 4 2 3 2 2" xfId="1426" xr:uid="{00000000-0005-0000-0000-000005000000}"/>
    <cellStyle name="Normal 4 4 2 3 2 2 2" xfId="2870" xr:uid="{00000000-0005-0000-0000-000005000000}"/>
    <cellStyle name="Normal 4 4 2 3 2 2 2 2" xfId="5840" xr:uid="{37A72923-8224-4945-A492-6321051AA615}"/>
    <cellStyle name="Normal 4 4 2 3 2 2 3" xfId="4396" xr:uid="{F1BD694B-15C4-47CF-AB99-C530063746BE}"/>
    <cellStyle name="Normal 4 4 2 3 2 3" xfId="2148" xr:uid="{00000000-0005-0000-0000-000005000000}"/>
    <cellStyle name="Normal 4 4 2 3 2 3 2" xfId="5118" xr:uid="{5A142AB9-3A28-49D8-A918-9A744D35CB4E}"/>
    <cellStyle name="Normal 4 4 2 3 2 4" xfId="3674" xr:uid="{32727B13-A625-4D3E-B5CC-DD81E85F03C4}"/>
    <cellStyle name="Normal 4 4 2 3 3" xfId="1078" xr:uid="{00000000-0005-0000-0000-000005000000}"/>
    <cellStyle name="Normal 4 4 2 3 3 2" xfId="2522" xr:uid="{00000000-0005-0000-0000-000005000000}"/>
    <cellStyle name="Normal 4 4 2 3 3 2 2" xfId="5492" xr:uid="{59E59E4A-39B9-415B-90A6-9A17A301DC6B}"/>
    <cellStyle name="Normal 4 4 2 3 3 3" xfId="4048" xr:uid="{493F6904-818A-46A8-A951-03E81BF68F24}"/>
    <cellStyle name="Normal 4 4 2 3 4" xfId="1800" xr:uid="{00000000-0005-0000-0000-000005000000}"/>
    <cellStyle name="Normal 4 4 2 3 4 2" xfId="4770" xr:uid="{8600D844-1E1F-4C79-BE32-C70F51CCB334}"/>
    <cellStyle name="Normal 4 4 2 3 5" xfId="3326" xr:uid="{9398E665-5809-459D-A01C-804018B948E5}"/>
    <cellStyle name="Normal 4 4 2 4" xfId="472" xr:uid="{00000000-0005-0000-0000-000005000000}"/>
    <cellStyle name="Normal 4 4 2 4 2" xfId="1194" xr:uid="{00000000-0005-0000-0000-000005000000}"/>
    <cellStyle name="Normal 4 4 2 4 2 2" xfId="2638" xr:uid="{00000000-0005-0000-0000-000005000000}"/>
    <cellStyle name="Normal 4 4 2 4 2 2 2" xfId="5608" xr:uid="{527AB8B7-AF75-4A72-83AF-8EEA56D5B91D}"/>
    <cellStyle name="Normal 4 4 2 4 2 3" xfId="4164" xr:uid="{B25B1534-2827-464A-9071-D8FD8387EDBD}"/>
    <cellStyle name="Normal 4 4 2 4 3" xfId="1916" xr:uid="{00000000-0005-0000-0000-000005000000}"/>
    <cellStyle name="Normal 4 4 2 4 3 2" xfId="4886" xr:uid="{7E52CB22-99E1-4D7F-A455-9DE53EDE3569}"/>
    <cellStyle name="Normal 4 4 2 4 4" xfId="3442" xr:uid="{3A316D64-4E3B-4B8B-996A-B3175954A73F}"/>
    <cellStyle name="Normal 4 4 2 5" xfId="846" xr:uid="{00000000-0005-0000-0000-000005000000}"/>
    <cellStyle name="Normal 4 4 2 5 2" xfId="2290" xr:uid="{00000000-0005-0000-0000-000005000000}"/>
    <cellStyle name="Normal 4 4 2 5 2 2" xfId="5260" xr:uid="{93FC7254-9D76-450A-BF74-ED42C38DD1A7}"/>
    <cellStyle name="Normal 4 4 2 5 3" xfId="3816" xr:uid="{DD5385BD-5D65-4383-8443-C46356D41DC1}"/>
    <cellStyle name="Normal 4 4 2 6" xfId="1568" xr:uid="{00000000-0005-0000-0000-000005000000}"/>
    <cellStyle name="Normal 4 4 2 6 2" xfId="4538" xr:uid="{CC7B276E-681D-456C-BED8-929735C2ECF9}"/>
    <cellStyle name="Normal 4 4 2 7" xfId="3094" xr:uid="{C8620990-4778-481E-9C7A-EF1A3FCF8E8C}"/>
    <cellStyle name="Normal 4 4 3" xfId="182" xr:uid="{00000000-0005-0000-0000-000005000000}"/>
    <cellStyle name="Normal 4 4 3 2" xfId="530" xr:uid="{00000000-0005-0000-0000-000005000000}"/>
    <cellStyle name="Normal 4 4 3 2 2" xfId="1252" xr:uid="{00000000-0005-0000-0000-000005000000}"/>
    <cellStyle name="Normal 4 4 3 2 2 2" xfId="2696" xr:uid="{00000000-0005-0000-0000-000005000000}"/>
    <cellStyle name="Normal 4 4 3 2 2 2 2" xfId="5666" xr:uid="{4F29B683-F487-455A-878C-570C99E1364C}"/>
    <cellStyle name="Normal 4 4 3 2 2 3" xfId="4222" xr:uid="{2B1DA8A9-8F60-484A-9D4F-8107E2E9F16B}"/>
    <cellStyle name="Normal 4 4 3 2 3" xfId="1974" xr:uid="{00000000-0005-0000-0000-000005000000}"/>
    <cellStyle name="Normal 4 4 3 2 3 2" xfId="4944" xr:uid="{756110B5-547E-4D2E-A19A-85C9242263FB}"/>
    <cellStyle name="Normal 4 4 3 2 4" xfId="3500" xr:uid="{6437322C-585A-4A8C-A9EC-4EB6E007F600}"/>
    <cellStyle name="Normal 4 4 3 3" xfId="904" xr:uid="{00000000-0005-0000-0000-000005000000}"/>
    <cellStyle name="Normal 4 4 3 3 2" xfId="2348" xr:uid="{00000000-0005-0000-0000-000005000000}"/>
    <cellStyle name="Normal 4 4 3 3 2 2" xfId="5318" xr:uid="{56712C81-6D2A-4E73-B82E-BE8CA818FDD8}"/>
    <cellStyle name="Normal 4 4 3 3 3" xfId="3874" xr:uid="{B0BC1F2D-7902-4BD7-994C-8A35CD8E2921}"/>
    <cellStyle name="Normal 4 4 3 4" xfId="1626" xr:uid="{00000000-0005-0000-0000-000005000000}"/>
    <cellStyle name="Normal 4 4 3 4 2" xfId="4596" xr:uid="{0B82F7FC-9FAC-4926-9DE5-047FA813F7D4}"/>
    <cellStyle name="Normal 4 4 3 5" xfId="3152" xr:uid="{0899E412-21C4-4CD4-A3CF-9A94E258CF4A}"/>
    <cellStyle name="Normal 4 4 4" xfId="298" xr:uid="{00000000-0005-0000-0000-000005000000}"/>
    <cellStyle name="Normal 4 4 4 2" xfId="646" xr:uid="{00000000-0005-0000-0000-000005000000}"/>
    <cellStyle name="Normal 4 4 4 2 2" xfId="1368" xr:uid="{00000000-0005-0000-0000-000005000000}"/>
    <cellStyle name="Normal 4 4 4 2 2 2" xfId="2812" xr:uid="{00000000-0005-0000-0000-000005000000}"/>
    <cellStyle name="Normal 4 4 4 2 2 2 2" xfId="5782" xr:uid="{76C90B92-3064-49E8-B7F8-BBAE963502C1}"/>
    <cellStyle name="Normal 4 4 4 2 2 3" xfId="4338" xr:uid="{88017B4E-113D-4C39-95F8-3B137B47F8E4}"/>
    <cellStyle name="Normal 4 4 4 2 3" xfId="2090" xr:uid="{00000000-0005-0000-0000-000005000000}"/>
    <cellStyle name="Normal 4 4 4 2 3 2" xfId="5060" xr:uid="{B0F03532-1CCD-4061-BAF8-DB4300C58B93}"/>
    <cellStyle name="Normal 4 4 4 2 4" xfId="3616" xr:uid="{FDA2609C-A314-4B73-AEC1-3B130C4EF76F}"/>
    <cellStyle name="Normal 4 4 4 3" xfId="1020" xr:uid="{00000000-0005-0000-0000-000005000000}"/>
    <cellStyle name="Normal 4 4 4 3 2" xfId="2464" xr:uid="{00000000-0005-0000-0000-000005000000}"/>
    <cellStyle name="Normal 4 4 4 3 2 2" xfId="5434" xr:uid="{D2326E09-960D-4B5E-9053-28A51429F655}"/>
    <cellStyle name="Normal 4 4 4 3 3" xfId="3990" xr:uid="{703464BB-8A0B-4F8A-AA85-F2EEECD1569E}"/>
    <cellStyle name="Normal 4 4 4 4" xfId="1742" xr:uid="{00000000-0005-0000-0000-000005000000}"/>
    <cellStyle name="Normal 4 4 4 4 2" xfId="4712" xr:uid="{0643381A-CAF0-40BE-946E-1401BA91CE25}"/>
    <cellStyle name="Normal 4 4 4 5" xfId="3268" xr:uid="{8BFF6908-8562-497B-8360-52D71E59DD3F}"/>
    <cellStyle name="Normal 4 4 5" xfId="414" xr:uid="{00000000-0005-0000-0000-000005000000}"/>
    <cellStyle name="Normal 4 4 5 2" xfId="1136" xr:uid="{00000000-0005-0000-0000-000005000000}"/>
    <cellStyle name="Normal 4 4 5 2 2" xfId="2580" xr:uid="{00000000-0005-0000-0000-000005000000}"/>
    <cellStyle name="Normal 4 4 5 2 2 2" xfId="5550" xr:uid="{7DC87BC0-58A1-4976-BDD5-EBDDFB776BFD}"/>
    <cellStyle name="Normal 4 4 5 2 3" xfId="4106" xr:uid="{A925E926-D2B2-43B9-8246-AE77922501F0}"/>
    <cellStyle name="Normal 4 4 5 3" xfId="1858" xr:uid="{00000000-0005-0000-0000-000005000000}"/>
    <cellStyle name="Normal 4 4 5 3 2" xfId="4828" xr:uid="{9B305559-A9C7-48D9-AF3E-09BEA10B38A9}"/>
    <cellStyle name="Normal 4 4 5 4" xfId="3384" xr:uid="{9FC7B39D-3179-4703-BF24-D0DCA923AD2C}"/>
    <cellStyle name="Normal 4 4 6" xfId="788" xr:uid="{00000000-0005-0000-0000-000005000000}"/>
    <cellStyle name="Normal 4 4 6 2" xfId="2232" xr:uid="{00000000-0005-0000-0000-000005000000}"/>
    <cellStyle name="Normal 4 4 6 2 2" xfId="5202" xr:uid="{29AD0A23-383B-4BAC-A0B6-148FAD46F3C7}"/>
    <cellStyle name="Normal 4 4 6 3" xfId="3758" xr:uid="{7A509602-F103-4D38-8562-87EC7F74A482}"/>
    <cellStyle name="Normal 4 4 7" xfId="1510" xr:uid="{00000000-0005-0000-0000-000005000000}"/>
    <cellStyle name="Normal 4 4 7 2" xfId="4480" xr:uid="{E96DCCF2-A3BF-498D-87BA-2E45A6D4985A}"/>
    <cellStyle name="Normal 4 4 8" xfId="3036" xr:uid="{A1074793-73F8-4457-BCEA-7B78C18AE776}"/>
    <cellStyle name="Normal 4 5" xfId="91" xr:uid="{00000000-0005-0000-0000-000031000000}"/>
    <cellStyle name="Normal 4 5 2" xfId="207" xr:uid="{00000000-0005-0000-0000-000031000000}"/>
    <cellStyle name="Normal 4 5 2 2" xfId="555" xr:uid="{00000000-0005-0000-0000-000031000000}"/>
    <cellStyle name="Normal 4 5 2 2 2" xfId="1277" xr:uid="{00000000-0005-0000-0000-000031000000}"/>
    <cellStyle name="Normal 4 5 2 2 2 2" xfId="2721" xr:uid="{00000000-0005-0000-0000-000031000000}"/>
    <cellStyle name="Normal 4 5 2 2 2 2 2" xfId="5691" xr:uid="{52A4ECA3-F37D-4A45-A6EA-FF36D5F227FA}"/>
    <cellStyle name="Normal 4 5 2 2 2 3" xfId="4247" xr:uid="{897DC6D0-AB01-406F-B5C9-3930C6CCEF0B}"/>
    <cellStyle name="Normal 4 5 2 2 3" xfId="1999" xr:uid="{00000000-0005-0000-0000-000031000000}"/>
    <cellStyle name="Normal 4 5 2 2 3 2" xfId="4969" xr:uid="{BF6651F3-01A8-4A2F-8483-5EBD9AFD96B3}"/>
    <cellStyle name="Normal 4 5 2 2 4" xfId="3525" xr:uid="{3BAE45C5-3213-477A-B0C1-C989982B1397}"/>
    <cellStyle name="Normal 4 5 2 3" xfId="929" xr:uid="{00000000-0005-0000-0000-000031000000}"/>
    <cellStyle name="Normal 4 5 2 3 2" xfId="2373" xr:uid="{00000000-0005-0000-0000-000031000000}"/>
    <cellStyle name="Normal 4 5 2 3 2 2" xfId="5343" xr:uid="{D82FDF03-9836-40FF-8525-F855F1B0066C}"/>
    <cellStyle name="Normal 4 5 2 3 3" xfId="3899" xr:uid="{071807C4-B0B4-49DC-B3BE-0110D2D66ED0}"/>
    <cellStyle name="Normal 4 5 2 4" xfId="1651" xr:uid="{00000000-0005-0000-0000-000031000000}"/>
    <cellStyle name="Normal 4 5 2 4 2" xfId="4621" xr:uid="{CF168A20-34A4-424E-A5F2-7B176621DD1B}"/>
    <cellStyle name="Normal 4 5 2 5" xfId="3177" xr:uid="{418F8991-AA6B-418E-B570-EEAFDF99295A}"/>
    <cellStyle name="Normal 4 5 3" xfId="323" xr:uid="{00000000-0005-0000-0000-000031000000}"/>
    <cellStyle name="Normal 4 5 3 2" xfId="671" xr:uid="{00000000-0005-0000-0000-000031000000}"/>
    <cellStyle name="Normal 4 5 3 2 2" xfId="1393" xr:uid="{00000000-0005-0000-0000-000031000000}"/>
    <cellStyle name="Normal 4 5 3 2 2 2" xfId="2837" xr:uid="{00000000-0005-0000-0000-000031000000}"/>
    <cellStyle name="Normal 4 5 3 2 2 2 2" xfId="5807" xr:uid="{5A223EC8-2771-4049-8D75-6681E9244CB2}"/>
    <cellStyle name="Normal 4 5 3 2 2 3" xfId="4363" xr:uid="{F317D440-932A-4543-B880-4ADD08E86FC6}"/>
    <cellStyle name="Normal 4 5 3 2 3" xfId="2115" xr:uid="{00000000-0005-0000-0000-000031000000}"/>
    <cellStyle name="Normal 4 5 3 2 3 2" xfId="5085" xr:uid="{87B631FE-EE6E-4BC9-AAE0-94812371A1EC}"/>
    <cellStyle name="Normal 4 5 3 2 4" xfId="3641" xr:uid="{D0F3D77B-ED82-4A2B-A5B5-DAD6363B8EEE}"/>
    <cellStyle name="Normal 4 5 3 3" xfId="1045" xr:uid="{00000000-0005-0000-0000-000031000000}"/>
    <cellStyle name="Normal 4 5 3 3 2" xfId="2489" xr:uid="{00000000-0005-0000-0000-000031000000}"/>
    <cellStyle name="Normal 4 5 3 3 2 2" xfId="5459" xr:uid="{8AB26E08-A936-4E0F-A41B-C1BAEB0A80DB}"/>
    <cellStyle name="Normal 4 5 3 3 3" xfId="4015" xr:uid="{C2C3E499-EF5D-46AF-AA4A-95404CE68829}"/>
    <cellStyle name="Normal 4 5 3 4" xfId="1767" xr:uid="{00000000-0005-0000-0000-000031000000}"/>
    <cellStyle name="Normal 4 5 3 4 2" xfId="4737" xr:uid="{552105C0-9123-4EA1-BAF9-6A4EDB70B6F6}"/>
    <cellStyle name="Normal 4 5 3 5" xfId="3293" xr:uid="{46BB116D-DB0E-4AFF-B944-3194BB9F2E10}"/>
    <cellStyle name="Normal 4 5 4" xfId="439" xr:uid="{00000000-0005-0000-0000-000031000000}"/>
    <cellStyle name="Normal 4 5 4 2" xfId="1161" xr:uid="{00000000-0005-0000-0000-000031000000}"/>
    <cellStyle name="Normal 4 5 4 2 2" xfId="2605" xr:uid="{00000000-0005-0000-0000-000031000000}"/>
    <cellStyle name="Normal 4 5 4 2 2 2" xfId="5575" xr:uid="{5DA14286-0366-4DED-B448-DC98980C7C2F}"/>
    <cellStyle name="Normal 4 5 4 2 3" xfId="4131" xr:uid="{23A45579-7983-4B8F-A18C-94824A9C1B19}"/>
    <cellStyle name="Normal 4 5 4 3" xfId="1883" xr:uid="{00000000-0005-0000-0000-000031000000}"/>
    <cellStyle name="Normal 4 5 4 3 2" xfId="4853" xr:uid="{AF4DFA25-3DCA-477D-ADF7-19579E32C9B5}"/>
    <cellStyle name="Normal 4 5 4 4" xfId="3409" xr:uid="{3C4FCCD5-108F-4477-9174-F4A560676CC1}"/>
    <cellStyle name="Normal 4 5 5" xfId="813" xr:uid="{00000000-0005-0000-0000-000031000000}"/>
    <cellStyle name="Normal 4 5 5 2" xfId="2257" xr:uid="{00000000-0005-0000-0000-000031000000}"/>
    <cellStyle name="Normal 4 5 5 2 2" xfId="5227" xr:uid="{C719A10D-2883-43E8-ADA2-722B2383C049}"/>
    <cellStyle name="Normal 4 5 5 3" xfId="3783" xr:uid="{8BCE9471-9504-4C7D-B80A-0E439380A5A0}"/>
    <cellStyle name="Normal 4 5 6" xfId="1535" xr:uid="{00000000-0005-0000-0000-000031000000}"/>
    <cellStyle name="Normal 4 5 6 2" xfId="4505" xr:uid="{7AC192B9-0612-4FAB-A0AD-26D3FDC201A6}"/>
    <cellStyle name="Normal 4 5 7" xfId="3061" xr:uid="{9E2C8D1E-5D55-4DC4-83AD-15BE248F5FDE}"/>
    <cellStyle name="Normal 4 6" xfId="149" xr:uid="{00000000-0005-0000-0000-000031000000}"/>
    <cellStyle name="Normal 4 6 2" xfId="497" xr:uid="{00000000-0005-0000-0000-000031000000}"/>
    <cellStyle name="Normal 4 6 2 2" xfId="1219" xr:uid="{00000000-0005-0000-0000-000031000000}"/>
    <cellStyle name="Normal 4 6 2 2 2" xfId="2663" xr:uid="{00000000-0005-0000-0000-000031000000}"/>
    <cellStyle name="Normal 4 6 2 2 2 2" xfId="5633" xr:uid="{02B4B9EC-E53E-4C0E-A391-F6B7C70154D2}"/>
    <cellStyle name="Normal 4 6 2 2 3" xfId="4189" xr:uid="{D6EA9D80-D9DB-4C57-BB5B-B0AF2B619077}"/>
    <cellStyle name="Normal 4 6 2 3" xfId="1941" xr:uid="{00000000-0005-0000-0000-000031000000}"/>
    <cellStyle name="Normal 4 6 2 3 2" xfId="4911" xr:uid="{9CA6CC19-7FB0-4E0C-AF0B-04884CE05B38}"/>
    <cellStyle name="Normal 4 6 2 4" xfId="3467" xr:uid="{B6C521E9-A705-4B60-929E-361B16297019}"/>
    <cellStyle name="Normal 4 6 3" xfId="871" xr:uid="{00000000-0005-0000-0000-000031000000}"/>
    <cellStyle name="Normal 4 6 3 2" xfId="2315" xr:uid="{00000000-0005-0000-0000-000031000000}"/>
    <cellStyle name="Normal 4 6 3 2 2" xfId="5285" xr:uid="{AD1C6190-36FA-4BA5-B0F6-8AB3CBC373C6}"/>
    <cellStyle name="Normal 4 6 3 3" xfId="3841" xr:uid="{2ADFEF8B-017E-4CE8-AC22-654952E8A4B8}"/>
    <cellStyle name="Normal 4 6 4" xfId="1593" xr:uid="{00000000-0005-0000-0000-000031000000}"/>
    <cellStyle name="Normal 4 6 4 2" xfId="4563" xr:uid="{F7C56528-15A3-46F3-8C0F-8CE690289A26}"/>
    <cellStyle name="Normal 4 6 5" xfId="3119" xr:uid="{0B30BC08-FEE4-40DA-BB38-9EC4BD3B85D0}"/>
    <cellStyle name="Normal 4 7" xfId="265" xr:uid="{00000000-0005-0000-0000-000031000000}"/>
    <cellStyle name="Normal 4 7 2" xfId="613" xr:uid="{00000000-0005-0000-0000-000031000000}"/>
    <cellStyle name="Normal 4 7 2 2" xfId="1335" xr:uid="{00000000-0005-0000-0000-000031000000}"/>
    <cellStyle name="Normal 4 7 2 2 2" xfId="2779" xr:uid="{00000000-0005-0000-0000-000031000000}"/>
    <cellStyle name="Normal 4 7 2 2 2 2" xfId="5749" xr:uid="{AE908EB1-5FF3-4DCB-940B-F1306158004C}"/>
    <cellStyle name="Normal 4 7 2 2 3" xfId="4305" xr:uid="{3BFCE055-44B7-40B7-A2A2-F1D51B80AF75}"/>
    <cellStyle name="Normal 4 7 2 3" xfId="2057" xr:uid="{00000000-0005-0000-0000-000031000000}"/>
    <cellStyle name="Normal 4 7 2 3 2" xfId="5027" xr:uid="{B5841C6E-42F2-4F59-87CF-607C259756BF}"/>
    <cellStyle name="Normal 4 7 2 4" xfId="3583" xr:uid="{D5089B9B-0129-45F5-8D18-15691C823784}"/>
    <cellStyle name="Normal 4 7 3" xfId="987" xr:uid="{00000000-0005-0000-0000-000031000000}"/>
    <cellStyle name="Normal 4 7 3 2" xfId="2431" xr:uid="{00000000-0005-0000-0000-000031000000}"/>
    <cellStyle name="Normal 4 7 3 2 2" xfId="5401" xr:uid="{C8A97E26-EFB6-40C8-86B0-ED24F0CD7789}"/>
    <cellStyle name="Normal 4 7 3 3" xfId="3957" xr:uid="{68183E9A-A59D-4F8C-B36D-4461C9F79B77}"/>
    <cellStyle name="Normal 4 7 4" xfId="1709" xr:uid="{00000000-0005-0000-0000-000031000000}"/>
    <cellStyle name="Normal 4 7 4 2" xfId="4679" xr:uid="{F649226C-85AE-4670-A871-7E39EE833829}"/>
    <cellStyle name="Normal 4 7 5" xfId="3235" xr:uid="{123362D6-0AAB-4CA9-8189-F3A225D0BD41}"/>
    <cellStyle name="Normal 4 8" xfId="381" xr:uid="{00000000-0005-0000-0000-000031000000}"/>
    <cellStyle name="Normal 4 8 2" xfId="1103" xr:uid="{00000000-0005-0000-0000-000031000000}"/>
    <cellStyle name="Normal 4 8 2 2" xfId="2547" xr:uid="{00000000-0005-0000-0000-000031000000}"/>
    <cellStyle name="Normal 4 8 2 2 2" xfId="5517" xr:uid="{0617F34A-0776-47F3-AB82-131A3D1D7963}"/>
    <cellStyle name="Normal 4 8 2 3" xfId="4073" xr:uid="{6F8A50D7-B37B-4572-82F3-56347BABD7C8}"/>
    <cellStyle name="Normal 4 8 3" xfId="1825" xr:uid="{00000000-0005-0000-0000-000031000000}"/>
    <cellStyle name="Normal 4 8 3 2" xfId="4795" xr:uid="{74291F79-A284-45B2-89D1-82570B89BDFA}"/>
    <cellStyle name="Normal 4 8 4" xfId="3351" xr:uid="{EC76C953-A332-40C8-A194-A061A54800EE}"/>
    <cellStyle name="Normal 4 9" xfId="730" xr:uid="{00000000-0005-0000-0000-000009000000}"/>
    <cellStyle name="Normal 4 9 2" xfId="1452" xr:uid="{00000000-0005-0000-0000-000009000000}"/>
    <cellStyle name="Normal 4 9 2 2" xfId="2896" xr:uid="{00000000-0005-0000-0000-000009000000}"/>
    <cellStyle name="Normal 4 9 2 2 2" xfId="5866" xr:uid="{CDC1608A-7B04-41E9-97FB-52B9040EEF35}"/>
    <cellStyle name="Normal 4 9 2 3" xfId="4422" xr:uid="{07B1EDC7-9997-4DD8-B6A3-9113D508E6FF}"/>
    <cellStyle name="Normal 4 9 3" xfId="2174" xr:uid="{00000000-0005-0000-0000-000009000000}"/>
    <cellStyle name="Normal 4 9 3 2" xfId="5144" xr:uid="{62C6F214-B1EB-4E7C-ACC9-59C48230DA46}"/>
    <cellStyle name="Normal 4 9 4" xfId="3700" xr:uid="{B0789022-1804-4C21-941C-24C85ABF00F1}"/>
    <cellStyle name="Normal 5" xfId="63" xr:uid="{00000000-0005-0000-0000-000056000000}"/>
    <cellStyle name="Normal 5 2" xfId="121" xr:uid="{00000000-0005-0000-0000-000056000000}"/>
    <cellStyle name="Normal 5 2 2" xfId="237" xr:uid="{00000000-0005-0000-0000-000056000000}"/>
    <cellStyle name="Normal 5 2 2 2" xfId="585" xr:uid="{00000000-0005-0000-0000-000056000000}"/>
    <cellStyle name="Normal 5 2 2 2 2" xfId="1307" xr:uid="{00000000-0005-0000-0000-000056000000}"/>
    <cellStyle name="Normal 5 2 2 2 2 2" xfId="2751" xr:uid="{00000000-0005-0000-0000-000056000000}"/>
    <cellStyle name="Normal 5 2 2 2 2 2 2" xfId="5721" xr:uid="{EF94B9D1-2783-4EED-B273-4BD97425DA06}"/>
    <cellStyle name="Normal 5 2 2 2 2 3" xfId="4277" xr:uid="{6C3B69F7-4BA0-4F6D-A710-6838EB87C859}"/>
    <cellStyle name="Normal 5 2 2 2 3" xfId="2029" xr:uid="{00000000-0005-0000-0000-000056000000}"/>
    <cellStyle name="Normal 5 2 2 2 3 2" xfId="4999" xr:uid="{2EB625F7-3310-49AB-A405-E78D7485BA04}"/>
    <cellStyle name="Normal 5 2 2 2 4" xfId="3555" xr:uid="{8CA406ED-2503-467E-BE1B-71193B5C190C}"/>
    <cellStyle name="Normal 5 2 2 3" xfId="959" xr:uid="{00000000-0005-0000-0000-000056000000}"/>
    <cellStyle name="Normal 5 2 2 3 2" xfId="2403" xr:uid="{00000000-0005-0000-0000-000056000000}"/>
    <cellStyle name="Normal 5 2 2 3 2 2" xfId="5373" xr:uid="{9EEF2E1B-B820-4791-9255-1542E15E5606}"/>
    <cellStyle name="Normal 5 2 2 3 3" xfId="3929" xr:uid="{B007D841-8D68-4772-BA9C-2F2F800A94E2}"/>
    <cellStyle name="Normal 5 2 2 4" xfId="1681" xr:uid="{00000000-0005-0000-0000-000056000000}"/>
    <cellStyle name="Normal 5 2 2 4 2" xfId="4651" xr:uid="{19DB7014-CDA6-49FF-9F1A-01AE09F8BC3B}"/>
    <cellStyle name="Normal 5 2 2 5" xfId="3207" xr:uid="{EEDA24EA-D3ED-4C74-971C-97F6D2B9B53D}"/>
    <cellStyle name="Normal 5 2 3" xfId="353" xr:uid="{00000000-0005-0000-0000-000056000000}"/>
    <cellStyle name="Normal 5 2 3 2" xfId="701" xr:uid="{00000000-0005-0000-0000-000056000000}"/>
    <cellStyle name="Normal 5 2 3 2 2" xfId="1423" xr:uid="{00000000-0005-0000-0000-000056000000}"/>
    <cellStyle name="Normal 5 2 3 2 2 2" xfId="2867" xr:uid="{00000000-0005-0000-0000-000056000000}"/>
    <cellStyle name="Normal 5 2 3 2 2 2 2" xfId="5837" xr:uid="{20B46F1C-272C-4E41-8F63-0A9DAE3646B1}"/>
    <cellStyle name="Normal 5 2 3 2 2 3" xfId="4393" xr:uid="{D94DECB9-F921-4150-9D7B-5988E3FB1D57}"/>
    <cellStyle name="Normal 5 2 3 2 3" xfId="2145" xr:uid="{00000000-0005-0000-0000-000056000000}"/>
    <cellStyle name="Normal 5 2 3 2 3 2" xfId="5115" xr:uid="{07AEF451-26AB-4364-8795-076D35AEF61A}"/>
    <cellStyle name="Normal 5 2 3 2 4" xfId="3671" xr:uid="{289D4833-168B-4807-BA6C-AB45FFBB7906}"/>
    <cellStyle name="Normal 5 2 3 3" xfId="1075" xr:uid="{00000000-0005-0000-0000-000056000000}"/>
    <cellStyle name="Normal 5 2 3 3 2" xfId="2519" xr:uid="{00000000-0005-0000-0000-000056000000}"/>
    <cellStyle name="Normal 5 2 3 3 2 2" xfId="5489" xr:uid="{F8986BD1-5177-4852-B96A-B0A78E61205F}"/>
    <cellStyle name="Normal 5 2 3 3 3" xfId="4045" xr:uid="{2B0788DF-7188-4BD4-8A9D-D615987D0011}"/>
    <cellStyle name="Normal 5 2 3 4" xfId="1797" xr:uid="{00000000-0005-0000-0000-000056000000}"/>
    <cellStyle name="Normal 5 2 3 4 2" xfId="4767" xr:uid="{2E624A60-FBDD-416F-80EA-3A611CAC9182}"/>
    <cellStyle name="Normal 5 2 3 5" xfId="3323" xr:uid="{8AB2D429-4351-4C3D-AEDC-DEA4232F88E4}"/>
    <cellStyle name="Normal 5 2 4" xfId="469" xr:uid="{00000000-0005-0000-0000-000056000000}"/>
    <cellStyle name="Normal 5 2 4 2" xfId="1191" xr:uid="{00000000-0005-0000-0000-000056000000}"/>
    <cellStyle name="Normal 5 2 4 2 2" xfId="2635" xr:uid="{00000000-0005-0000-0000-000056000000}"/>
    <cellStyle name="Normal 5 2 4 2 2 2" xfId="5605" xr:uid="{0CA9B042-833F-46A6-901B-4F4A9B9FC5D4}"/>
    <cellStyle name="Normal 5 2 4 2 3" xfId="4161" xr:uid="{E4DAA4B3-787B-4C01-8DB4-8DB7891494DC}"/>
    <cellStyle name="Normal 5 2 4 3" xfId="1913" xr:uid="{00000000-0005-0000-0000-000056000000}"/>
    <cellStyle name="Normal 5 2 4 3 2" xfId="4883" xr:uid="{3DC323A5-8AD9-48E3-A3D1-91D00A9E0A80}"/>
    <cellStyle name="Normal 5 2 4 4" xfId="3439" xr:uid="{5DC83F0B-DBCC-4C1B-B25E-2F457A6496C6}"/>
    <cellStyle name="Normal 5 2 5" xfId="843" xr:uid="{00000000-0005-0000-0000-000056000000}"/>
    <cellStyle name="Normal 5 2 5 2" xfId="2287" xr:uid="{00000000-0005-0000-0000-000056000000}"/>
    <cellStyle name="Normal 5 2 5 2 2" xfId="5257" xr:uid="{B78EF710-E41C-4AF9-8E56-85AEE5A6E983}"/>
    <cellStyle name="Normal 5 2 5 3" xfId="3813" xr:uid="{399C128D-1EBF-4F89-BC1C-F0898762F564}"/>
    <cellStyle name="Normal 5 2 6" xfId="1565" xr:uid="{00000000-0005-0000-0000-000056000000}"/>
    <cellStyle name="Normal 5 2 6 2" xfId="4535" xr:uid="{634E8E15-5093-43D2-BA00-A1E61756150A}"/>
    <cellStyle name="Normal 5 2 7" xfId="3091" xr:uid="{6A26D4D4-6047-4A39-B31C-BE87355A8D48}"/>
    <cellStyle name="Normal 5 3" xfId="179" xr:uid="{00000000-0005-0000-0000-000056000000}"/>
    <cellStyle name="Normal 5 3 2" xfId="527" xr:uid="{00000000-0005-0000-0000-000056000000}"/>
    <cellStyle name="Normal 5 3 2 2" xfId="1249" xr:uid="{00000000-0005-0000-0000-000056000000}"/>
    <cellStyle name="Normal 5 3 2 2 2" xfId="2693" xr:uid="{00000000-0005-0000-0000-000056000000}"/>
    <cellStyle name="Normal 5 3 2 2 2 2" xfId="5663" xr:uid="{14DC8CB4-4E60-4210-9534-AA7B4983E4DE}"/>
    <cellStyle name="Normal 5 3 2 2 3" xfId="4219" xr:uid="{FA7E35DC-90E6-4399-98F6-FC1037DB533B}"/>
    <cellStyle name="Normal 5 3 2 3" xfId="1971" xr:uid="{00000000-0005-0000-0000-000056000000}"/>
    <cellStyle name="Normal 5 3 2 3 2" xfId="4941" xr:uid="{3C4E9416-173F-47F9-8F04-6342AACDB171}"/>
    <cellStyle name="Normal 5 3 2 4" xfId="3497" xr:uid="{4D10BB3A-3F99-4D42-8C72-4A6FCF1C6F78}"/>
    <cellStyle name="Normal 5 3 3" xfId="901" xr:uid="{00000000-0005-0000-0000-000056000000}"/>
    <cellStyle name="Normal 5 3 3 2" xfId="2345" xr:uid="{00000000-0005-0000-0000-000056000000}"/>
    <cellStyle name="Normal 5 3 3 2 2" xfId="5315" xr:uid="{35A4FA3E-2C42-4F10-877F-B4B0AC858FE0}"/>
    <cellStyle name="Normal 5 3 3 3" xfId="3871" xr:uid="{F38F465A-4BE0-4D3A-9046-63C6DF048711}"/>
    <cellStyle name="Normal 5 3 4" xfId="1623" xr:uid="{00000000-0005-0000-0000-000056000000}"/>
    <cellStyle name="Normal 5 3 4 2" xfId="4593" xr:uid="{18DD2271-C134-41A1-9E57-4B5437943B9D}"/>
    <cellStyle name="Normal 5 3 5" xfId="3149" xr:uid="{1A2BA1A7-3021-430A-9198-98A1F1C65CE0}"/>
    <cellStyle name="Normal 5 4" xfId="295" xr:uid="{00000000-0005-0000-0000-000056000000}"/>
    <cellStyle name="Normal 5 4 2" xfId="643" xr:uid="{00000000-0005-0000-0000-000056000000}"/>
    <cellStyle name="Normal 5 4 2 2" xfId="1365" xr:uid="{00000000-0005-0000-0000-000056000000}"/>
    <cellStyle name="Normal 5 4 2 2 2" xfId="2809" xr:uid="{00000000-0005-0000-0000-000056000000}"/>
    <cellStyle name="Normal 5 4 2 2 2 2" xfId="5779" xr:uid="{6B30570D-959E-48D9-BE61-1FFA00AA6D89}"/>
    <cellStyle name="Normal 5 4 2 2 3" xfId="4335" xr:uid="{72D0F3EE-F1B3-42F7-BE84-B00FCB154372}"/>
    <cellStyle name="Normal 5 4 2 3" xfId="2087" xr:uid="{00000000-0005-0000-0000-000056000000}"/>
    <cellStyle name="Normal 5 4 2 3 2" xfId="5057" xr:uid="{8D9ECF86-6E28-46A2-8291-9614452D5669}"/>
    <cellStyle name="Normal 5 4 2 4" xfId="3613" xr:uid="{79E10039-C1B3-4E21-BE42-326B7A4F82BA}"/>
    <cellStyle name="Normal 5 4 3" xfId="1017" xr:uid="{00000000-0005-0000-0000-000056000000}"/>
    <cellStyle name="Normal 5 4 3 2" xfId="2461" xr:uid="{00000000-0005-0000-0000-000056000000}"/>
    <cellStyle name="Normal 5 4 3 2 2" xfId="5431" xr:uid="{A1ECB2D0-1258-4F60-913C-709F636AF05E}"/>
    <cellStyle name="Normal 5 4 3 3" xfId="3987" xr:uid="{D79F8A0D-39B4-4003-BD1A-20A65AA3B803}"/>
    <cellStyle name="Normal 5 4 4" xfId="1739" xr:uid="{00000000-0005-0000-0000-000056000000}"/>
    <cellStyle name="Normal 5 4 4 2" xfId="4709" xr:uid="{C5D75BF5-4D03-44C4-BC49-D09D1829EFD6}"/>
    <cellStyle name="Normal 5 4 5" xfId="3265" xr:uid="{71AFC67C-6564-4AD6-868B-8CF270A94C96}"/>
    <cellStyle name="Normal 5 5" xfId="411" xr:uid="{00000000-0005-0000-0000-000056000000}"/>
    <cellStyle name="Normal 5 5 2" xfId="1133" xr:uid="{00000000-0005-0000-0000-000056000000}"/>
    <cellStyle name="Normal 5 5 2 2" xfId="2577" xr:uid="{00000000-0005-0000-0000-000056000000}"/>
    <cellStyle name="Normal 5 5 2 2 2" xfId="5547" xr:uid="{ADF23F5D-E826-4E80-AE0E-DA4F467F2083}"/>
    <cellStyle name="Normal 5 5 2 3" xfId="4103" xr:uid="{0498D549-85CE-4629-970D-F3D2221C3AC2}"/>
    <cellStyle name="Normal 5 5 3" xfId="1855" xr:uid="{00000000-0005-0000-0000-000056000000}"/>
    <cellStyle name="Normal 5 5 3 2" xfId="4825" xr:uid="{5312F710-1986-447E-AD5F-D39013E4D760}"/>
    <cellStyle name="Normal 5 5 4" xfId="3381" xr:uid="{B19D323B-885B-43D3-BD23-8771A4AEAF81}"/>
    <cellStyle name="Normal 5 6" xfId="785" xr:uid="{00000000-0005-0000-0000-000056000000}"/>
    <cellStyle name="Normal 5 6 2" xfId="2229" xr:uid="{00000000-0005-0000-0000-000056000000}"/>
    <cellStyle name="Normal 5 6 2 2" xfId="5199" xr:uid="{603E91F6-AA6F-42A9-A1D2-210E89A48583}"/>
    <cellStyle name="Normal 5 6 3" xfId="3755" xr:uid="{6CA887D1-DBD5-4BFC-9118-5AF2A1ADDDAB}"/>
    <cellStyle name="Normal 5 7" xfId="1507" xr:uid="{00000000-0005-0000-0000-000056000000}"/>
    <cellStyle name="Normal 5 7 2" xfId="4477" xr:uid="{B13ABE98-A43E-441D-BE8D-0C77D095E661}"/>
    <cellStyle name="Normal 5 8" xfId="3033" xr:uid="{917DE0CB-D438-42D1-9279-D03820586117}"/>
    <cellStyle name="Normal 6" xfId="728" xr:uid="{00000000-0005-0000-0000-0000EE020000}"/>
    <cellStyle name="Normal 6 2" xfId="1450" xr:uid="{00000000-0005-0000-0000-0000EE020000}"/>
    <cellStyle name="Normal 6 2 2" xfId="2894" xr:uid="{00000000-0005-0000-0000-0000EE020000}"/>
    <cellStyle name="Normal 6 2 2 2" xfId="5864" xr:uid="{811FAE5B-6A32-4B3E-A6F3-D9B09526051F}"/>
    <cellStyle name="Normal 6 2 3" xfId="4420" xr:uid="{C4D54FCC-01F0-4C75-8948-E284372BC0DB}"/>
    <cellStyle name="Normal 6 3" xfId="2172" xr:uid="{00000000-0005-0000-0000-0000EE020000}"/>
    <cellStyle name="Normal 6 3 2" xfId="5142" xr:uid="{1BE93AF4-DAA2-42FF-BD7D-1688CF38BA56}"/>
    <cellStyle name="Normal 6 4" xfId="3698" xr:uid="{EEC8BC25-C336-4F90-9B88-65DFD9E28C97}"/>
    <cellStyle name="Normal 7" xfId="2957" xr:uid="{C702FE48-80D2-4A88-870F-480CC8AEB61A}"/>
    <cellStyle name="Normal 7 2" xfId="5927" xr:uid="{9790A281-5899-4953-AB35-A2FF6F00C1C3}"/>
    <cellStyle name="Normal 8" xfId="2978" xr:uid="{BB915A27-7D68-4427-A51F-E2B93708BBBE}"/>
    <cellStyle name="Normal 8 2" xfId="5948" xr:uid="{EED22352-8102-4D3E-A8C7-D9FF33648737}"/>
    <cellStyle name="Normal 9" xfId="2999" xr:uid="{24156DE3-B82E-4A90-9F90-4A364B2CBF2C}"/>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2 2" xfId="120" xr:uid="{00000000-0005-0000-0000-000038000000}"/>
    <cellStyle name="Note 2 2 2" xfId="236" xr:uid="{00000000-0005-0000-0000-000038000000}"/>
    <cellStyle name="Note 2 2 2 2" xfId="584" xr:uid="{00000000-0005-0000-0000-000038000000}"/>
    <cellStyle name="Note 2 2 2 2 2" xfId="1306" xr:uid="{00000000-0005-0000-0000-000038000000}"/>
    <cellStyle name="Note 2 2 2 2 2 2" xfId="2750" xr:uid="{00000000-0005-0000-0000-000038000000}"/>
    <cellStyle name="Note 2 2 2 2 2 2 2" xfId="5720" xr:uid="{4FEABFEF-5E32-4C26-A283-CEABD102AE95}"/>
    <cellStyle name="Note 2 2 2 2 2 3" xfId="4276" xr:uid="{E49B567A-DB98-4893-B9A6-CBF73B2E46D8}"/>
    <cellStyle name="Note 2 2 2 2 3" xfId="2028" xr:uid="{00000000-0005-0000-0000-000038000000}"/>
    <cellStyle name="Note 2 2 2 2 3 2" xfId="4998" xr:uid="{F18D21BD-3528-40C3-BF68-2A586E2B5818}"/>
    <cellStyle name="Note 2 2 2 2 4" xfId="3554" xr:uid="{71EC5681-8D51-4A97-B7BC-1EBC7BD808D9}"/>
    <cellStyle name="Note 2 2 2 3" xfId="958" xr:uid="{00000000-0005-0000-0000-000038000000}"/>
    <cellStyle name="Note 2 2 2 3 2" xfId="2402" xr:uid="{00000000-0005-0000-0000-000038000000}"/>
    <cellStyle name="Note 2 2 2 3 2 2" xfId="5372" xr:uid="{D92BC044-D385-4CE3-B471-087224F3184E}"/>
    <cellStyle name="Note 2 2 2 3 3" xfId="3928" xr:uid="{70EF4C10-815D-4356-A35C-9AE636A2F20C}"/>
    <cellStyle name="Note 2 2 2 4" xfId="1680" xr:uid="{00000000-0005-0000-0000-000038000000}"/>
    <cellStyle name="Note 2 2 2 4 2" xfId="4650" xr:uid="{BF8D7166-34A9-4482-89DA-BDE60175D823}"/>
    <cellStyle name="Note 2 2 2 5" xfId="3206" xr:uid="{40FB78D0-28E1-4B7B-A8DF-37FD2EDF745B}"/>
    <cellStyle name="Note 2 2 3" xfId="352" xr:uid="{00000000-0005-0000-0000-000038000000}"/>
    <cellStyle name="Note 2 2 3 2" xfId="700" xr:uid="{00000000-0005-0000-0000-000038000000}"/>
    <cellStyle name="Note 2 2 3 2 2" xfId="1422" xr:uid="{00000000-0005-0000-0000-000038000000}"/>
    <cellStyle name="Note 2 2 3 2 2 2" xfId="2866" xr:uid="{00000000-0005-0000-0000-000038000000}"/>
    <cellStyle name="Note 2 2 3 2 2 2 2" xfId="5836" xr:uid="{BC149026-A37F-47B1-8739-DB6369E9E80C}"/>
    <cellStyle name="Note 2 2 3 2 2 3" xfId="4392" xr:uid="{B86FB66F-7257-4AAB-A403-A6BA69A09F42}"/>
    <cellStyle name="Note 2 2 3 2 3" xfId="2144" xr:uid="{00000000-0005-0000-0000-000038000000}"/>
    <cellStyle name="Note 2 2 3 2 3 2" xfId="5114" xr:uid="{3C74CEA5-25F1-4A3E-B934-8F33D67EDC57}"/>
    <cellStyle name="Note 2 2 3 2 4" xfId="3670" xr:uid="{5F170729-D190-481F-B477-045A84FD4D71}"/>
    <cellStyle name="Note 2 2 3 3" xfId="1074" xr:uid="{00000000-0005-0000-0000-000038000000}"/>
    <cellStyle name="Note 2 2 3 3 2" xfId="2518" xr:uid="{00000000-0005-0000-0000-000038000000}"/>
    <cellStyle name="Note 2 2 3 3 2 2" xfId="5488" xr:uid="{BAA22321-F09A-4977-A2C0-79BF1A8CB795}"/>
    <cellStyle name="Note 2 2 3 3 3" xfId="4044" xr:uid="{3A95A977-1624-4AB0-B6B9-EDEEB1AAFAA4}"/>
    <cellStyle name="Note 2 2 3 4" xfId="1796" xr:uid="{00000000-0005-0000-0000-000038000000}"/>
    <cellStyle name="Note 2 2 3 4 2" xfId="4766" xr:uid="{FE27300B-079B-45F2-B33C-FB64F3A994B0}"/>
    <cellStyle name="Note 2 2 3 5" xfId="3322" xr:uid="{AC8D0B42-BF21-43C5-B1E8-7172D5021267}"/>
    <cellStyle name="Note 2 2 4" xfId="468" xr:uid="{00000000-0005-0000-0000-000038000000}"/>
    <cellStyle name="Note 2 2 4 2" xfId="1190" xr:uid="{00000000-0005-0000-0000-000038000000}"/>
    <cellStyle name="Note 2 2 4 2 2" xfId="2634" xr:uid="{00000000-0005-0000-0000-000038000000}"/>
    <cellStyle name="Note 2 2 4 2 2 2" xfId="5604" xr:uid="{850BB3B3-FB1D-4FF6-AA07-CDC6D007D4DF}"/>
    <cellStyle name="Note 2 2 4 2 3" xfId="4160" xr:uid="{76A14A6D-8F41-44F8-B232-171972C79C10}"/>
    <cellStyle name="Note 2 2 4 3" xfId="1912" xr:uid="{00000000-0005-0000-0000-000038000000}"/>
    <cellStyle name="Note 2 2 4 3 2" xfId="4882" xr:uid="{B40624D7-FAA0-4B1D-9825-D3C18638134C}"/>
    <cellStyle name="Note 2 2 4 4" xfId="3438" xr:uid="{44F53C66-308C-480C-A36C-D03779733160}"/>
    <cellStyle name="Note 2 2 5" xfId="842" xr:uid="{00000000-0005-0000-0000-000038000000}"/>
    <cellStyle name="Note 2 2 5 2" xfId="2286" xr:uid="{00000000-0005-0000-0000-000038000000}"/>
    <cellStyle name="Note 2 2 5 2 2" xfId="5256" xr:uid="{83999F4E-496C-4D01-B0E8-2A83D828133F}"/>
    <cellStyle name="Note 2 2 5 3" xfId="3812" xr:uid="{2C0BE22C-2063-4E72-A3B1-034066F5ECDF}"/>
    <cellStyle name="Note 2 2 6" xfId="1564" xr:uid="{00000000-0005-0000-0000-000038000000}"/>
    <cellStyle name="Note 2 2 6 2" xfId="4534" xr:uid="{959B50A3-FC40-4E94-B5CE-95F3748ABF1A}"/>
    <cellStyle name="Note 2 2 7" xfId="3090" xr:uid="{74198B15-7100-47A1-9C35-F8072706E803}"/>
    <cellStyle name="Note 2 3" xfId="178" xr:uid="{00000000-0005-0000-0000-000038000000}"/>
    <cellStyle name="Note 2 3 2" xfId="526" xr:uid="{00000000-0005-0000-0000-000038000000}"/>
    <cellStyle name="Note 2 3 2 2" xfId="1248" xr:uid="{00000000-0005-0000-0000-000038000000}"/>
    <cellStyle name="Note 2 3 2 2 2" xfId="2692" xr:uid="{00000000-0005-0000-0000-000038000000}"/>
    <cellStyle name="Note 2 3 2 2 2 2" xfId="5662" xr:uid="{B19EFF1A-3AF9-4CF8-A726-A9C62E2841E3}"/>
    <cellStyle name="Note 2 3 2 2 3" xfId="4218" xr:uid="{983EB3B6-AD41-4A62-AE41-DA7E387FB6E5}"/>
    <cellStyle name="Note 2 3 2 3" xfId="1970" xr:uid="{00000000-0005-0000-0000-000038000000}"/>
    <cellStyle name="Note 2 3 2 3 2" xfId="4940" xr:uid="{3CEF79D8-61BE-4FC1-A96D-5A93DBC651F2}"/>
    <cellStyle name="Note 2 3 2 4" xfId="3496" xr:uid="{86EAAE1A-1212-4570-ACAE-3D6F69231B6A}"/>
    <cellStyle name="Note 2 3 3" xfId="900" xr:uid="{00000000-0005-0000-0000-000038000000}"/>
    <cellStyle name="Note 2 3 3 2" xfId="2344" xr:uid="{00000000-0005-0000-0000-000038000000}"/>
    <cellStyle name="Note 2 3 3 2 2" xfId="5314" xr:uid="{B2BE1A77-0BC1-4B98-95EE-ADD678E20B1C}"/>
    <cellStyle name="Note 2 3 3 3" xfId="3870" xr:uid="{D79FCDAD-6DF0-4E9F-92E9-0E91AC1E4772}"/>
    <cellStyle name="Note 2 3 4" xfId="1622" xr:uid="{00000000-0005-0000-0000-000038000000}"/>
    <cellStyle name="Note 2 3 4 2" xfId="4592" xr:uid="{0BA9F10A-2A23-4593-A262-C21BC3131AE6}"/>
    <cellStyle name="Note 2 3 5" xfId="3148" xr:uid="{76BB66A4-80BD-47E2-BE80-F423B88958A3}"/>
    <cellStyle name="Note 2 4" xfId="294" xr:uid="{00000000-0005-0000-0000-000038000000}"/>
    <cellStyle name="Note 2 4 2" xfId="642" xr:uid="{00000000-0005-0000-0000-000038000000}"/>
    <cellStyle name="Note 2 4 2 2" xfId="1364" xr:uid="{00000000-0005-0000-0000-000038000000}"/>
    <cellStyle name="Note 2 4 2 2 2" xfId="2808" xr:uid="{00000000-0005-0000-0000-000038000000}"/>
    <cellStyle name="Note 2 4 2 2 2 2" xfId="5778" xr:uid="{1BE4926D-A4E7-4AF2-A3CA-1D56449F50FF}"/>
    <cellStyle name="Note 2 4 2 2 3" xfId="4334" xr:uid="{C65FB3CF-7C85-4754-8479-E3C01AA9A26C}"/>
    <cellStyle name="Note 2 4 2 3" xfId="2086" xr:uid="{00000000-0005-0000-0000-000038000000}"/>
    <cellStyle name="Note 2 4 2 3 2" xfId="5056" xr:uid="{B9D1DAEA-FE30-4A49-8A73-7734AA212A42}"/>
    <cellStyle name="Note 2 4 2 4" xfId="3612" xr:uid="{F34F45BF-98F2-490F-8BD3-4C19E5EF58C0}"/>
    <cellStyle name="Note 2 4 3" xfId="1016" xr:uid="{00000000-0005-0000-0000-000038000000}"/>
    <cellStyle name="Note 2 4 3 2" xfId="2460" xr:uid="{00000000-0005-0000-0000-000038000000}"/>
    <cellStyle name="Note 2 4 3 2 2" xfId="5430" xr:uid="{8B84B17E-A704-487F-B9FE-E4FEA3AC9A90}"/>
    <cellStyle name="Note 2 4 3 3" xfId="3986" xr:uid="{F59BB663-22A3-4C39-8D27-4862F2661FD2}"/>
    <cellStyle name="Note 2 4 4" xfId="1738" xr:uid="{00000000-0005-0000-0000-000038000000}"/>
    <cellStyle name="Note 2 4 4 2" xfId="4708" xr:uid="{B9885C4E-5840-4172-8912-193A85313288}"/>
    <cellStyle name="Note 2 4 5" xfId="3264" xr:uid="{2F08E25D-E248-4E97-B5F8-371C1450B28D}"/>
    <cellStyle name="Note 2 5" xfId="410" xr:uid="{00000000-0005-0000-0000-000038000000}"/>
    <cellStyle name="Note 2 5 2" xfId="1132" xr:uid="{00000000-0005-0000-0000-000038000000}"/>
    <cellStyle name="Note 2 5 2 2" xfId="2576" xr:uid="{00000000-0005-0000-0000-000038000000}"/>
    <cellStyle name="Note 2 5 2 2 2" xfId="5546" xr:uid="{1B64FD51-119B-4E34-B6E1-0256FE71BBF3}"/>
    <cellStyle name="Note 2 5 2 3" xfId="4102" xr:uid="{7DED0261-C50C-41F0-B9F3-44A44EBB2AB2}"/>
    <cellStyle name="Note 2 5 3" xfId="1854" xr:uid="{00000000-0005-0000-0000-000038000000}"/>
    <cellStyle name="Note 2 5 3 2" xfId="4824" xr:uid="{79D62A4B-BC76-463B-8E56-48CC01FF7728}"/>
    <cellStyle name="Note 2 5 4" xfId="3380" xr:uid="{5C0D74A6-C72C-4D64-95F4-831052ABD70E}"/>
    <cellStyle name="Note 2 6" xfId="784" xr:uid="{00000000-0005-0000-0000-000038000000}"/>
    <cellStyle name="Note 2 6 2" xfId="2228" xr:uid="{00000000-0005-0000-0000-000038000000}"/>
    <cellStyle name="Note 2 6 2 2" xfId="5198" xr:uid="{EDD8CB6F-3F4D-4FFD-99D2-5BE71B212370}"/>
    <cellStyle name="Note 2 6 3" xfId="3754" xr:uid="{84B89236-A94F-4439-AB1A-2B27DC97E731}"/>
    <cellStyle name="Note 2 7" xfId="1506" xr:uid="{00000000-0005-0000-0000-000038000000}"/>
    <cellStyle name="Note 2 7 2" xfId="4476" xr:uid="{74AD05FD-6DE1-4019-A897-1E8948F25597}"/>
    <cellStyle name="Note 2 8" xfId="2950" xr:uid="{00000000-0005-0000-0000-000038000000}"/>
    <cellStyle name="Note 2 8 2" xfId="5920" xr:uid="{11B31C3D-E249-4E0B-8A09-DA7AF4AEB7C0}"/>
    <cellStyle name="Note 2 9" xfId="3032" xr:uid="{C65D22C4-4EF8-4CF2-B394-53D194789751}"/>
    <cellStyle name="Note 3" xfId="67" xr:uid="{00000000-0005-0000-0000-000058000000}"/>
    <cellStyle name="Note 3 2" xfId="125" xr:uid="{00000000-0005-0000-0000-000058000000}"/>
    <cellStyle name="Note 3 2 2" xfId="241" xr:uid="{00000000-0005-0000-0000-000058000000}"/>
    <cellStyle name="Note 3 2 2 2" xfId="589" xr:uid="{00000000-0005-0000-0000-000058000000}"/>
    <cellStyle name="Note 3 2 2 2 2" xfId="1311" xr:uid="{00000000-0005-0000-0000-000058000000}"/>
    <cellStyle name="Note 3 2 2 2 2 2" xfId="2755" xr:uid="{00000000-0005-0000-0000-000058000000}"/>
    <cellStyle name="Note 3 2 2 2 2 2 2" xfId="5725" xr:uid="{CF40A894-12D8-4425-8A26-1F6AEC3B3230}"/>
    <cellStyle name="Note 3 2 2 2 2 3" xfId="4281" xr:uid="{2EEFA542-8186-418F-97E2-65F7A13EF4CD}"/>
    <cellStyle name="Note 3 2 2 2 3" xfId="2033" xr:uid="{00000000-0005-0000-0000-000058000000}"/>
    <cellStyle name="Note 3 2 2 2 3 2" xfId="5003" xr:uid="{A48634A5-7A0B-441A-BB49-A35A3A42EA0F}"/>
    <cellStyle name="Note 3 2 2 2 4" xfId="3559" xr:uid="{F64095CB-3195-4794-BA72-B896BC7206FB}"/>
    <cellStyle name="Note 3 2 2 3" xfId="963" xr:uid="{00000000-0005-0000-0000-000058000000}"/>
    <cellStyle name="Note 3 2 2 3 2" xfId="2407" xr:uid="{00000000-0005-0000-0000-000058000000}"/>
    <cellStyle name="Note 3 2 2 3 2 2" xfId="5377" xr:uid="{DF5A11F5-166B-4184-825D-0357D038A720}"/>
    <cellStyle name="Note 3 2 2 3 3" xfId="3933" xr:uid="{8ADF5C4C-B6FB-42A2-B036-BF58252A2FCA}"/>
    <cellStyle name="Note 3 2 2 4" xfId="1685" xr:uid="{00000000-0005-0000-0000-000058000000}"/>
    <cellStyle name="Note 3 2 2 4 2" xfId="4655" xr:uid="{E44341C3-E81D-4549-A08C-F3E9F63DE4A7}"/>
    <cellStyle name="Note 3 2 2 5" xfId="3211" xr:uid="{1E7551A6-C112-4325-9897-8BD704EE3203}"/>
    <cellStyle name="Note 3 2 3" xfId="357" xr:uid="{00000000-0005-0000-0000-000058000000}"/>
    <cellStyle name="Note 3 2 3 2" xfId="705" xr:uid="{00000000-0005-0000-0000-000058000000}"/>
    <cellStyle name="Note 3 2 3 2 2" xfId="1427" xr:uid="{00000000-0005-0000-0000-000058000000}"/>
    <cellStyle name="Note 3 2 3 2 2 2" xfId="2871" xr:uid="{00000000-0005-0000-0000-000058000000}"/>
    <cellStyle name="Note 3 2 3 2 2 2 2" xfId="5841" xr:uid="{35790F35-E593-4F5B-909D-93ABF0B123F6}"/>
    <cellStyle name="Note 3 2 3 2 2 3" xfId="4397" xr:uid="{E09CDEB3-BE13-4500-BE23-58E89860ABA1}"/>
    <cellStyle name="Note 3 2 3 2 3" xfId="2149" xr:uid="{00000000-0005-0000-0000-000058000000}"/>
    <cellStyle name="Note 3 2 3 2 3 2" xfId="5119" xr:uid="{A25D01BA-7E19-4D45-A609-5CC2CD5AC968}"/>
    <cellStyle name="Note 3 2 3 2 4" xfId="3675" xr:uid="{AFFD050F-E74E-4C6B-9C8F-8B54CBF42BF9}"/>
    <cellStyle name="Note 3 2 3 3" xfId="1079" xr:uid="{00000000-0005-0000-0000-000058000000}"/>
    <cellStyle name="Note 3 2 3 3 2" xfId="2523" xr:uid="{00000000-0005-0000-0000-000058000000}"/>
    <cellStyle name="Note 3 2 3 3 2 2" xfId="5493" xr:uid="{420C1017-A78B-408D-8252-3B8EF5435F8B}"/>
    <cellStyle name="Note 3 2 3 3 3" xfId="4049" xr:uid="{B7E7F093-2B46-4C5D-9FF6-A4EABE91553C}"/>
    <cellStyle name="Note 3 2 3 4" xfId="1801" xr:uid="{00000000-0005-0000-0000-000058000000}"/>
    <cellStyle name="Note 3 2 3 4 2" xfId="4771" xr:uid="{E91BABEF-9730-4321-A4AC-D312391F4F94}"/>
    <cellStyle name="Note 3 2 3 5" xfId="3327" xr:uid="{5781A3EE-F3AB-4AB8-B6A5-125F8148521E}"/>
    <cellStyle name="Note 3 2 4" xfId="473" xr:uid="{00000000-0005-0000-0000-000058000000}"/>
    <cellStyle name="Note 3 2 4 2" xfId="1195" xr:uid="{00000000-0005-0000-0000-000058000000}"/>
    <cellStyle name="Note 3 2 4 2 2" xfId="2639" xr:uid="{00000000-0005-0000-0000-000058000000}"/>
    <cellStyle name="Note 3 2 4 2 2 2" xfId="5609" xr:uid="{4D5FB6D6-3F33-4A4E-B8EB-615719309B76}"/>
    <cellStyle name="Note 3 2 4 2 3" xfId="4165" xr:uid="{A6E32299-A7B1-4120-8651-D8358C103DC5}"/>
    <cellStyle name="Note 3 2 4 3" xfId="1917" xr:uid="{00000000-0005-0000-0000-000058000000}"/>
    <cellStyle name="Note 3 2 4 3 2" xfId="4887" xr:uid="{AD65A797-14DB-4396-809E-05B75C878670}"/>
    <cellStyle name="Note 3 2 4 4" xfId="3443" xr:uid="{8DF0D487-27CC-4128-A866-1B5A8117BA38}"/>
    <cellStyle name="Note 3 2 5" xfId="847" xr:uid="{00000000-0005-0000-0000-000058000000}"/>
    <cellStyle name="Note 3 2 5 2" xfId="2291" xr:uid="{00000000-0005-0000-0000-000058000000}"/>
    <cellStyle name="Note 3 2 5 2 2" xfId="5261" xr:uid="{BC960055-B461-4267-8B0A-9A165E0B2A92}"/>
    <cellStyle name="Note 3 2 5 3" xfId="3817" xr:uid="{E6E97365-5262-4730-ABE8-6A88709B3A96}"/>
    <cellStyle name="Note 3 2 6" xfId="1569" xr:uid="{00000000-0005-0000-0000-000058000000}"/>
    <cellStyle name="Note 3 2 6 2" xfId="4539" xr:uid="{73B939B6-097C-4374-8D99-FAA0145196E0}"/>
    <cellStyle name="Note 3 2 7" xfId="3095" xr:uid="{69CFA3BC-EDA0-44E3-9A67-348D369F30A7}"/>
    <cellStyle name="Note 3 3" xfId="183" xr:uid="{00000000-0005-0000-0000-000058000000}"/>
    <cellStyle name="Note 3 3 2" xfId="531" xr:uid="{00000000-0005-0000-0000-000058000000}"/>
    <cellStyle name="Note 3 3 2 2" xfId="1253" xr:uid="{00000000-0005-0000-0000-000058000000}"/>
    <cellStyle name="Note 3 3 2 2 2" xfId="2697" xr:uid="{00000000-0005-0000-0000-000058000000}"/>
    <cellStyle name="Note 3 3 2 2 2 2" xfId="5667" xr:uid="{EC5FDCB9-7683-4CC2-89CC-70D8B51624F2}"/>
    <cellStyle name="Note 3 3 2 2 3" xfId="4223" xr:uid="{D4C96440-EB7D-41D3-B8F1-50242F010C91}"/>
    <cellStyle name="Note 3 3 2 3" xfId="1975" xr:uid="{00000000-0005-0000-0000-000058000000}"/>
    <cellStyle name="Note 3 3 2 3 2" xfId="4945" xr:uid="{76A9CF2E-B724-4C7A-A144-9761959E3977}"/>
    <cellStyle name="Note 3 3 2 4" xfId="3501" xr:uid="{69ED9B26-4AF9-4A94-A540-937DD90AD3AA}"/>
    <cellStyle name="Note 3 3 3" xfId="905" xr:uid="{00000000-0005-0000-0000-000058000000}"/>
    <cellStyle name="Note 3 3 3 2" xfId="2349" xr:uid="{00000000-0005-0000-0000-000058000000}"/>
    <cellStyle name="Note 3 3 3 2 2" xfId="5319" xr:uid="{65CCBA4B-DE7C-43F9-A725-8BD927F4A955}"/>
    <cellStyle name="Note 3 3 3 3" xfId="3875" xr:uid="{1B3127C1-B02E-4623-AD5B-3446A6102123}"/>
    <cellStyle name="Note 3 3 4" xfId="1627" xr:uid="{00000000-0005-0000-0000-000058000000}"/>
    <cellStyle name="Note 3 3 4 2" xfId="4597" xr:uid="{B96AA2E8-D969-4ACF-9BE7-704FFD45B18B}"/>
    <cellStyle name="Note 3 3 5" xfId="3153" xr:uid="{B3AE45B0-0AB6-47FE-B04F-D099E8A30025}"/>
    <cellStyle name="Note 3 4" xfId="299" xr:uid="{00000000-0005-0000-0000-000058000000}"/>
    <cellStyle name="Note 3 4 2" xfId="647" xr:uid="{00000000-0005-0000-0000-000058000000}"/>
    <cellStyle name="Note 3 4 2 2" xfId="1369" xr:uid="{00000000-0005-0000-0000-000058000000}"/>
    <cellStyle name="Note 3 4 2 2 2" xfId="2813" xr:uid="{00000000-0005-0000-0000-000058000000}"/>
    <cellStyle name="Note 3 4 2 2 2 2" xfId="5783" xr:uid="{1E668291-95EB-4219-9C41-FB3AED064716}"/>
    <cellStyle name="Note 3 4 2 2 3" xfId="4339" xr:uid="{21346C7F-955C-4057-9984-25A8674A13B6}"/>
    <cellStyle name="Note 3 4 2 3" xfId="2091" xr:uid="{00000000-0005-0000-0000-000058000000}"/>
    <cellStyle name="Note 3 4 2 3 2" xfId="5061" xr:uid="{F6B7B931-C536-49F5-84C1-F119FAC74FFD}"/>
    <cellStyle name="Note 3 4 2 4" xfId="3617" xr:uid="{D04CCD57-C3EB-4CF6-8109-18766C5912A4}"/>
    <cellStyle name="Note 3 4 3" xfId="1021" xr:uid="{00000000-0005-0000-0000-000058000000}"/>
    <cellStyle name="Note 3 4 3 2" xfId="2465" xr:uid="{00000000-0005-0000-0000-000058000000}"/>
    <cellStyle name="Note 3 4 3 2 2" xfId="5435" xr:uid="{1559F0F9-E61D-40C9-B6C4-E30122FF282A}"/>
    <cellStyle name="Note 3 4 3 3" xfId="3991" xr:uid="{BC5A3D39-BC78-4878-954B-6B1FC0324F30}"/>
    <cellStyle name="Note 3 4 4" xfId="1743" xr:uid="{00000000-0005-0000-0000-000058000000}"/>
    <cellStyle name="Note 3 4 4 2" xfId="4713" xr:uid="{3A5561A0-C9FE-46A5-88F9-FC9AB2946325}"/>
    <cellStyle name="Note 3 4 5" xfId="3269" xr:uid="{C2CEBF6A-95E7-42AF-8351-CA64740B4F29}"/>
    <cellStyle name="Note 3 5" xfId="415" xr:uid="{00000000-0005-0000-0000-000058000000}"/>
    <cellStyle name="Note 3 5 2" xfId="1137" xr:uid="{00000000-0005-0000-0000-000058000000}"/>
    <cellStyle name="Note 3 5 2 2" xfId="2581" xr:uid="{00000000-0005-0000-0000-000058000000}"/>
    <cellStyle name="Note 3 5 2 2 2" xfId="5551" xr:uid="{0290CFF9-0DE3-405A-A905-981FBC160CF5}"/>
    <cellStyle name="Note 3 5 2 3" xfId="4107" xr:uid="{880504B8-2BE3-4D49-9E31-653D769A337D}"/>
    <cellStyle name="Note 3 5 3" xfId="1859" xr:uid="{00000000-0005-0000-0000-000058000000}"/>
    <cellStyle name="Note 3 5 3 2" xfId="4829" xr:uid="{F0289C19-D747-439D-965D-1F9CC6CF08F4}"/>
    <cellStyle name="Note 3 5 4" xfId="3385" xr:uid="{52BD0267-A080-4D7A-8608-5FD4AB0E117C}"/>
    <cellStyle name="Note 3 6" xfId="789" xr:uid="{00000000-0005-0000-0000-000058000000}"/>
    <cellStyle name="Note 3 6 2" xfId="2233" xr:uid="{00000000-0005-0000-0000-000058000000}"/>
    <cellStyle name="Note 3 6 2 2" xfId="5203" xr:uid="{41B1D1F7-990F-4F4E-AC63-D7E44C9F9DD8}"/>
    <cellStyle name="Note 3 6 3" xfId="3759" xr:uid="{DBED03E5-F909-4C31-BFCF-90867972A22E}"/>
    <cellStyle name="Note 3 7" xfId="1511" xr:uid="{00000000-0005-0000-0000-000058000000}"/>
    <cellStyle name="Note 3 7 2" xfId="4481" xr:uid="{697361DC-DF05-40DB-92CC-A7D7B500790C}"/>
    <cellStyle name="Note 3 8" xfId="3037" xr:uid="{F499DD05-D50E-4D4C-A5BB-E2AE4CD80A6F}"/>
    <cellStyle name="Note 4" xfId="734" xr:uid="{00000000-0005-0000-0000-0000EF020000}"/>
    <cellStyle name="Note 4 2" xfId="1456" xr:uid="{00000000-0005-0000-0000-0000EF020000}"/>
    <cellStyle name="Note 4 2 2" xfId="2900" xr:uid="{00000000-0005-0000-0000-0000EF020000}"/>
    <cellStyle name="Note 4 2 2 2" xfId="5870" xr:uid="{FB132DC4-F44A-400A-B61F-F1EECF4CE8E6}"/>
    <cellStyle name="Note 4 2 3" xfId="4426" xr:uid="{0BC490BB-7199-4269-91AA-3D33C9BC080F}"/>
    <cellStyle name="Note 4 3" xfId="2178" xr:uid="{00000000-0005-0000-0000-0000EF020000}"/>
    <cellStyle name="Note 4 3 2" xfId="5148" xr:uid="{11AAF45E-709F-437F-BB9D-217EAE6B98E5}"/>
    <cellStyle name="Note 4 4" xfId="3704" xr:uid="{FA77AA70-2CCE-496C-84A2-F223BF491324}"/>
    <cellStyle name="Note 5" xfId="2958" xr:uid="{C8E82089-12AE-4B99-861C-9E6B9D210AAA}"/>
    <cellStyle name="Note 5 2" xfId="5928" xr:uid="{E0CFA836-865D-41AD-AC8F-C865DF9C2FCD}"/>
    <cellStyle name="Note 6" xfId="2979" xr:uid="{79224C48-ED8F-42AE-852F-5F594796F5FC}"/>
    <cellStyle name="Note 6 2" xfId="5949" xr:uid="{32171AB7-DA2E-462D-A5E4-1A923C7EDBEF}"/>
    <cellStyle name="Note 7" xfId="3005" xr:uid="{C0ACA5BD-1141-42A9-A5D1-7FFEF78C92E9}"/>
    <cellStyle name="Output" xfId="25" builtinId="21" customBuiltin="1"/>
    <cellStyle name="Percent" xfId="7" builtinId="5"/>
    <cellStyle name="Percent 2" xfId="13" xr:uid="{00000000-0005-0000-0000-00003B000000}"/>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25</xdr:col>
      <xdr:colOff>466005</xdr:colOff>
      <xdr:row>34</xdr:row>
      <xdr:rowOff>16934</xdr:rowOff>
    </xdr:to>
    <xdr:pic>
      <xdr:nvPicPr>
        <xdr:cNvPr id="2" name="Picture 1">
          <a:extLst>
            <a:ext uri="{FF2B5EF4-FFF2-40B4-BE49-F238E27FC236}">
              <a16:creationId xmlns:a16="http://schemas.microsoft.com/office/drawing/2014/main" id="{5C68F60E-4C1E-463F-89FB-D78335BFB7D1}"/>
            </a:ext>
          </a:extLst>
        </xdr:cNvPr>
        <xdr:cNvPicPr>
          <a:picLocks noChangeAspect="1"/>
        </xdr:cNvPicPr>
      </xdr:nvPicPr>
      <xdr:blipFill>
        <a:blip xmlns:r="http://schemas.openxmlformats.org/officeDocument/2006/relationships" r:embed="rId1"/>
        <a:stretch>
          <a:fillRect/>
        </a:stretch>
      </xdr:blipFill>
      <xdr:spPr>
        <a:xfrm>
          <a:off x="0" y="2"/>
          <a:ext cx="15706005" cy="57742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23</xdr:col>
      <xdr:colOff>160021</xdr:colOff>
      <xdr:row>31</xdr:row>
      <xdr:rowOff>141250</xdr:rowOff>
    </xdr:to>
    <xdr:pic>
      <xdr:nvPicPr>
        <xdr:cNvPr id="2" name="Picture 1">
          <a:extLst>
            <a:ext uri="{FF2B5EF4-FFF2-40B4-BE49-F238E27FC236}">
              <a16:creationId xmlns:a16="http://schemas.microsoft.com/office/drawing/2014/main" id="{572AECD2-3B2F-4E82-9804-61112929D696}"/>
            </a:ext>
          </a:extLst>
        </xdr:cNvPr>
        <xdr:cNvPicPr>
          <a:picLocks noChangeAspect="1"/>
        </xdr:cNvPicPr>
      </xdr:nvPicPr>
      <xdr:blipFill>
        <a:blip xmlns:r="http://schemas.openxmlformats.org/officeDocument/2006/relationships" r:embed="rId1"/>
        <a:stretch>
          <a:fillRect/>
        </a:stretch>
      </xdr:blipFill>
      <xdr:spPr>
        <a:xfrm>
          <a:off x="1" y="0"/>
          <a:ext cx="14180820" cy="53380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Z30"/>
  <sheetViews>
    <sheetView showGridLines="0" tabSelected="1" topLeftCell="A2" zoomScale="78" zoomScaleNormal="78" workbookViewId="0">
      <selection activeCell="A2" sqref="A2:M2"/>
    </sheetView>
  </sheetViews>
  <sheetFormatPr defaultColWidth="10.33203125" defaultRowHeight="13.8" x14ac:dyDescent="0.25"/>
  <cols>
    <col min="1" max="1" width="1" style="164" customWidth="1"/>
    <col min="2" max="2" width="33.88671875" style="1" customWidth="1"/>
    <col min="3" max="3" width="0.88671875" style="5" customWidth="1"/>
    <col min="4" max="4" width="11.77734375" style="1" customWidth="1"/>
    <col min="5" max="5" width="12.88671875" style="1" bestFit="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3.6640625"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292"/>
      <c r="C1" s="292"/>
      <c r="D1" s="292"/>
      <c r="E1" s="292"/>
      <c r="F1" s="292"/>
      <c r="G1" s="292"/>
      <c r="H1" s="292"/>
      <c r="I1" s="292"/>
      <c r="J1" s="292"/>
      <c r="K1" s="292"/>
      <c r="L1" s="292"/>
      <c r="M1" s="292"/>
      <c r="N1" s="292"/>
      <c r="O1" s="292"/>
      <c r="P1" s="292"/>
      <c r="Q1" s="292"/>
      <c r="R1" s="292"/>
      <c r="S1" s="292"/>
      <c r="T1" s="292"/>
      <c r="U1" s="292"/>
      <c r="V1" s="292"/>
      <c r="W1" s="292"/>
      <c r="X1" s="292"/>
      <c r="Y1" s="292"/>
      <c r="Z1" s="292"/>
    </row>
    <row r="2" spans="1:26" s="72" customFormat="1" ht="17.399999999999999" x14ac:dyDescent="0.3">
      <c r="A2" s="390" t="s">
        <v>332</v>
      </c>
      <c r="B2" s="390"/>
      <c r="C2" s="390"/>
      <c r="D2" s="390"/>
      <c r="E2" s="390"/>
      <c r="F2" s="390"/>
      <c r="G2" s="390"/>
      <c r="H2" s="390"/>
      <c r="I2" s="390"/>
      <c r="J2" s="390"/>
      <c r="K2" s="390"/>
      <c r="L2" s="390"/>
      <c r="M2" s="390"/>
      <c r="N2" s="293" t="s">
        <v>321</v>
      </c>
      <c r="O2" s="292"/>
      <c r="P2" s="292"/>
      <c r="Q2" s="292"/>
      <c r="R2" s="292"/>
      <c r="S2" s="292"/>
      <c r="T2" s="292"/>
      <c r="U2" s="292"/>
      <c r="V2" s="292"/>
      <c r="W2" s="292"/>
      <c r="X2" s="292"/>
      <c r="Y2" s="292"/>
      <c r="Z2" s="292"/>
    </row>
    <row r="3" spans="1:26" s="72" customFormat="1" ht="16.5" customHeight="1" x14ac:dyDescent="0.25">
      <c r="A3" s="164"/>
      <c r="B3" s="1"/>
      <c r="C3" s="5"/>
      <c r="D3" s="1"/>
      <c r="E3" s="1"/>
      <c r="F3" s="5"/>
      <c r="G3" s="1"/>
      <c r="H3" s="1"/>
      <c r="I3" s="1"/>
      <c r="J3" s="1"/>
      <c r="K3" s="1"/>
      <c r="L3" s="1"/>
      <c r="M3" s="1"/>
      <c r="N3" s="1"/>
      <c r="O3" s="5"/>
      <c r="P3" s="1"/>
      <c r="Q3" s="1"/>
      <c r="R3" s="5"/>
      <c r="S3" s="1"/>
      <c r="T3" s="1"/>
      <c r="V3" s="405" t="s">
        <v>334</v>
      </c>
      <c r="W3" s="405"/>
      <c r="X3" s="351"/>
      <c r="Y3" s="405" t="s">
        <v>335</v>
      </c>
      <c r="Z3" s="405"/>
    </row>
    <row r="4" spans="1:26" s="72" customFormat="1" ht="32.25" customHeight="1" x14ac:dyDescent="0.25">
      <c r="A4" s="164"/>
      <c r="B4" s="74"/>
      <c r="C4" s="22"/>
      <c r="D4" s="394" t="s">
        <v>86</v>
      </c>
      <c r="E4" s="394"/>
      <c r="F4" s="22"/>
      <c r="G4" s="397" t="s">
        <v>10</v>
      </c>
      <c r="H4" s="398"/>
      <c r="I4" s="401" t="s">
        <v>10</v>
      </c>
      <c r="J4" s="402"/>
      <c r="K4" s="403" t="s">
        <v>10</v>
      </c>
      <c r="L4" s="402"/>
      <c r="M4" s="399" t="s">
        <v>10</v>
      </c>
      <c r="N4" s="400"/>
      <c r="O4" s="22"/>
      <c r="P4" s="394" t="s">
        <v>85</v>
      </c>
      <c r="Q4" s="394"/>
      <c r="R4" s="22"/>
      <c r="S4" s="382" t="s">
        <v>333</v>
      </c>
      <c r="T4" s="383"/>
      <c r="V4" s="406"/>
      <c r="W4" s="406"/>
      <c r="X4" s="351"/>
      <c r="Y4" s="406"/>
      <c r="Z4" s="406"/>
    </row>
    <row r="5" spans="1:26" s="8" customFormat="1" ht="13.8" customHeight="1" x14ac:dyDescent="0.25">
      <c r="A5" s="165"/>
      <c r="B5" s="75"/>
      <c r="C5" s="22"/>
      <c r="D5" s="394"/>
      <c r="E5" s="394"/>
      <c r="F5" s="22"/>
      <c r="G5" s="386" t="s">
        <v>82</v>
      </c>
      <c r="H5" s="387"/>
      <c r="I5" s="395" t="s">
        <v>83</v>
      </c>
      <c r="J5" s="396"/>
      <c r="K5" s="404" t="s">
        <v>84</v>
      </c>
      <c r="L5" s="396"/>
      <c r="M5" s="388" t="s">
        <v>79</v>
      </c>
      <c r="N5" s="389"/>
      <c r="O5" s="22"/>
      <c r="P5" s="394"/>
      <c r="Q5" s="394"/>
      <c r="R5" s="22"/>
      <c r="S5" s="384"/>
      <c r="T5" s="385"/>
      <c r="V5" s="407" t="s">
        <v>8</v>
      </c>
      <c r="W5" s="391" t="s">
        <v>78</v>
      </c>
      <c r="X5" s="5"/>
      <c r="Y5" s="391" t="s">
        <v>8</v>
      </c>
      <c r="Z5" s="393" t="s">
        <v>78</v>
      </c>
    </row>
    <row r="6" spans="1:26" s="7" customFormat="1" ht="30.6" customHeight="1" x14ac:dyDescent="0.25">
      <c r="A6" s="167">
        <v>40909</v>
      </c>
      <c r="B6" s="169" t="s">
        <v>0</v>
      </c>
      <c r="C6" s="90"/>
      <c r="D6" s="234" t="s">
        <v>9</v>
      </c>
      <c r="E6" s="234" t="s">
        <v>11</v>
      </c>
      <c r="F6" s="90"/>
      <c r="G6" s="91" t="s">
        <v>9</v>
      </c>
      <c r="H6" s="91" t="s">
        <v>11</v>
      </c>
      <c r="I6" s="92" t="s">
        <v>9</v>
      </c>
      <c r="J6" s="92" t="s">
        <v>11</v>
      </c>
      <c r="K6" s="91" t="s">
        <v>9</v>
      </c>
      <c r="L6" s="91" t="s">
        <v>11</v>
      </c>
      <c r="M6" s="234" t="s">
        <v>9</v>
      </c>
      <c r="N6" s="234" t="s">
        <v>11</v>
      </c>
      <c r="O6" s="90"/>
      <c r="P6" s="234" t="s">
        <v>9</v>
      </c>
      <c r="Q6" s="234" t="s">
        <v>11</v>
      </c>
      <c r="R6" s="90"/>
      <c r="S6" s="233" t="s">
        <v>8</v>
      </c>
      <c r="T6" s="233" t="s">
        <v>12</v>
      </c>
      <c r="V6" s="408"/>
      <c r="W6" s="391"/>
      <c r="X6" s="5"/>
      <c r="Y6" s="391"/>
      <c r="Z6" s="393"/>
    </row>
    <row r="7" spans="1:26" s="7" customFormat="1" ht="13.95" customHeight="1" x14ac:dyDescent="0.25">
      <c r="A7" s="167"/>
      <c r="B7" s="220">
        <v>2000</v>
      </c>
      <c r="C7" s="221"/>
      <c r="D7" s="222">
        <v>4</v>
      </c>
      <c r="E7" s="309">
        <v>11.85</v>
      </c>
      <c r="F7" s="221"/>
      <c r="G7" s="281">
        <v>2</v>
      </c>
      <c r="H7" s="281">
        <v>11.04</v>
      </c>
      <c r="I7" s="281">
        <v>0</v>
      </c>
      <c r="J7" s="281">
        <v>0</v>
      </c>
      <c r="K7" s="281">
        <v>0</v>
      </c>
      <c r="L7" s="281">
        <v>0</v>
      </c>
      <c r="M7" s="281">
        <f t="shared" ref="M7:M25" si="0">SUM(G7+I7+K7)</f>
        <v>2</v>
      </c>
      <c r="N7" s="281">
        <f t="shared" ref="N7:N25" si="1">SUM(H7+J7+L7)</f>
        <v>11.04</v>
      </c>
      <c r="O7" s="221"/>
      <c r="P7" s="222">
        <v>0</v>
      </c>
      <c r="Q7" s="222">
        <v>0</v>
      </c>
      <c r="R7" s="221"/>
      <c r="S7" s="280">
        <f t="shared" ref="S7:S15" si="2">SUM(D7+M7+P7)</f>
        <v>6</v>
      </c>
      <c r="T7" s="280">
        <f t="shared" ref="T7:T15" si="3">SUM(E7+N7+Q7)</f>
        <v>22.89</v>
      </c>
      <c r="U7" s="223"/>
      <c r="V7" s="280">
        <v>6</v>
      </c>
      <c r="W7" s="280">
        <v>22.89</v>
      </c>
      <c r="X7" s="224"/>
      <c r="Y7" s="296">
        <f t="shared" ref="Y7:Y24" si="4">S7-V7</f>
        <v>0</v>
      </c>
      <c r="Z7" s="297">
        <f t="shared" ref="Z7:Z24" si="5">T7-W7</f>
        <v>0</v>
      </c>
    </row>
    <row r="8" spans="1:26" s="7" customFormat="1" ht="13.95" customHeight="1" x14ac:dyDescent="0.25">
      <c r="A8" s="167"/>
      <c r="B8" s="220">
        <v>2001</v>
      </c>
      <c r="C8" s="221"/>
      <c r="D8" s="222">
        <v>2</v>
      </c>
      <c r="E8" s="309">
        <v>5.25</v>
      </c>
      <c r="F8" s="221"/>
      <c r="G8" s="281">
        <v>0</v>
      </c>
      <c r="H8" s="281">
        <v>0</v>
      </c>
      <c r="I8" s="281">
        <v>0</v>
      </c>
      <c r="J8" s="281">
        <v>0</v>
      </c>
      <c r="K8" s="281">
        <v>0</v>
      </c>
      <c r="L8" s="281">
        <v>0</v>
      </c>
      <c r="M8" s="281">
        <f t="shared" si="0"/>
        <v>0</v>
      </c>
      <c r="N8" s="281">
        <f t="shared" si="1"/>
        <v>0</v>
      </c>
      <c r="O8" s="221"/>
      <c r="P8" s="222">
        <v>0</v>
      </c>
      <c r="Q8" s="222">
        <v>0</v>
      </c>
      <c r="R8" s="221"/>
      <c r="S8" s="280">
        <f t="shared" si="2"/>
        <v>2</v>
      </c>
      <c r="T8" s="280">
        <f t="shared" si="3"/>
        <v>5.25</v>
      </c>
      <c r="U8" s="223"/>
      <c r="V8" s="280">
        <v>2</v>
      </c>
      <c r="W8" s="280">
        <v>5.25</v>
      </c>
      <c r="X8" s="224"/>
      <c r="Y8" s="296">
        <f t="shared" si="4"/>
        <v>0</v>
      </c>
      <c r="Z8" s="297">
        <f t="shared" si="5"/>
        <v>0</v>
      </c>
    </row>
    <row r="9" spans="1:26" s="7" customFormat="1" ht="13.95" customHeight="1" x14ac:dyDescent="0.25">
      <c r="A9" s="167"/>
      <c r="B9" s="220">
        <v>2002</v>
      </c>
      <c r="C9" s="221"/>
      <c r="D9" s="222">
        <v>25</v>
      </c>
      <c r="E9" s="309">
        <v>72.819999999999993</v>
      </c>
      <c r="F9" s="221"/>
      <c r="G9" s="281">
        <v>9</v>
      </c>
      <c r="H9" s="281">
        <v>324</v>
      </c>
      <c r="I9" s="281">
        <v>1</v>
      </c>
      <c r="J9" s="281">
        <v>262.14</v>
      </c>
      <c r="K9" s="281">
        <v>0</v>
      </c>
      <c r="L9" s="281">
        <v>0</v>
      </c>
      <c r="M9" s="281">
        <f t="shared" si="0"/>
        <v>10</v>
      </c>
      <c r="N9" s="281">
        <f t="shared" si="1"/>
        <v>586.14</v>
      </c>
      <c r="O9" s="221"/>
      <c r="P9" s="222">
        <v>0</v>
      </c>
      <c r="Q9" s="222">
        <v>0</v>
      </c>
      <c r="R9" s="221"/>
      <c r="S9" s="280">
        <f t="shared" si="2"/>
        <v>35</v>
      </c>
      <c r="T9" s="280">
        <f t="shared" si="3"/>
        <v>658.96</v>
      </c>
      <c r="U9" s="223"/>
      <c r="V9" s="280">
        <v>35</v>
      </c>
      <c r="W9" s="280">
        <v>658.96</v>
      </c>
      <c r="X9" s="224"/>
      <c r="Y9" s="296">
        <f t="shared" si="4"/>
        <v>0</v>
      </c>
      <c r="Z9" s="297">
        <f t="shared" si="5"/>
        <v>0</v>
      </c>
    </row>
    <row r="10" spans="1:26" s="7" customFormat="1" ht="13.95" customHeight="1" x14ac:dyDescent="0.25">
      <c r="A10" s="167"/>
      <c r="B10" s="254">
        <v>2003</v>
      </c>
      <c r="C10" s="255"/>
      <c r="D10" s="256">
        <v>64</v>
      </c>
      <c r="E10" s="310">
        <v>359.72199999999998</v>
      </c>
      <c r="F10" s="255"/>
      <c r="G10" s="281">
        <v>17</v>
      </c>
      <c r="H10" s="281">
        <v>281.89999999999998</v>
      </c>
      <c r="I10" s="281">
        <v>1</v>
      </c>
      <c r="J10" s="281">
        <v>479.8</v>
      </c>
      <c r="K10" s="281">
        <v>0</v>
      </c>
      <c r="L10" s="281">
        <v>0</v>
      </c>
      <c r="M10" s="281">
        <f t="shared" si="0"/>
        <v>18</v>
      </c>
      <c r="N10" s="281">
        <f t="shared" si="1"/>
        <v>761.7</v>
      </c>
      <c r="O10" s="221"/>
      <c r="P10" s="222">
        <v>0</v>
      </c>
      <c r="Q10" s="222">
        <v>0</v>
      </c>
      <c r="R10" s="221"/>
      <c r="S10" s="280">
        <f t="shared" si="2"/>
        <v>82</v>
      </c>
      <c r="T10" s="280">
        <f t="shared" si="3"/>
        <v>1121.422</v>
      </c>
      <c r="U10" s="223"/>
      <c r="V10" s="280">
        <v>82</v>
      </c>
      <c r="W10" s="280">
        <v>1121.422</v>
      </c>
      <c r="X10" s="224"/>
      <c r="Y10" s="296">
        <f t="shared" si="4"/>
        <v>0</v>
      </c>
      <c r="Z10" s="297">
        <f t="shared" si="5"/>
        <v>0</v>
      </c>
    </row>
    <row r="11" spans="1:26" s="7" customFormat="1" ht="13.95" customHeight="1" x14ac:dyDescent="0.25">
      <c r="A11" s="167"/>
      <c r="B11" s="220">
        <v>2004</v>
      </c>
      <c r="C11" s="221"/>
      <c r="D11" s="222">
        <v>251</v>
      </c>
      <c r="E11" s="309">
        <v>1519.258</v>
      </c>
      <c r="F11" s="221"/>
      <c r="G11" s="281">
        <v>42</v>
      </c>
      <c r="H11" s="281">
        <v>382.00599999999997</v>
      </c>
      <c r="I11" s="281">
        <v>2</v>
      </c>
      <c r="J11" s="281">
        <v>623.38499999999999</v>
      </c>
      <c r="K11" s="281">
        <v>0</v>
      </c>
      <c r="L11" s="281">
        <v>0</v>
      </c>
      <c r="M11" s="281">
        <f t="shared" si="0"/>
        <v>44</v>
      </c>
      <c r="N11" s="281">
        <f t="shared" si="1"/>
        <v>1005.391</v>
      </c>
      <c r="O11" s="221"/>
      <c r="P11" s="222">
        <v>0</v>
      </c>
      <c r="Q11" s="222">
        <v>0</v>
      </c>
      <c r="R11" s="221"/>
      <c r="S11" s="280">
        <f t="shared" si="2"/>
        <v>295</v>
      </c>
      <c r="T11" s="280">
        <f t="shared" si="3"/>
        <v>2524.6489999999999</v>
      </c>
      <c r="U11" s="223"/>
      <c r="V11" s="280">
        <v>295</v>
      </c>
      <c r="W11" s="280">
        <v>2524.6489999999999</v>
      </c>
      <c r="X11" s="224"/>
      <c r="Y11" s="296">
        <f t="shared" si="4"/>
        <v>0</v>
      </c>
      <c r="Z11" s="297">
        <f t="shared" si="5"/>
        <v>0</v>
      </c>
    </row>
    <row r="12" spans="1:26" s="257" customFormat="1" ht="13.95" customHeight="1" x14ac:dyDescent="0.25">
      <c r="A12" s="253"/>
      <c r="B12" s="254">
        <v>2005</v>
      </c>
      <c r="C12" s="255"/>
      <c r="D12" s="281">
        <v>625</v>
      </c>
      <c r="E12" s="310">
        <v>4621.4859999999999</v>
      </c>
      <c r="F12" s="255"/>
      <c r="G12" s="281">
        <v>78</v>
      </c>
      <c r="H12" s="281">
        <v>1029.883</v>
      </c>
      <c r="I12" s="281">
        <v>16</v>
      </c>
      <c r="J12" s="281">
        <v>3923.08</v>
      </c>
      <c r="K12" s="281">
        <v>0</v>
      </c>
      <c r="L12" s="281">
        <v>0</v>
      </c>
      <c r="M12" s="281">
        <f t="shared" si="0"/>
        <v>94</v>
      </c>
      <c r="N12" s="281">
        <f t="shared" si="1"/>
        <v>4952.9629999999997</v>
      </c>
      <c r="O12" s="255"/>
      <c r="P12" s="281">
        <v>0</v>
      </c>
      <c r="Q12" s="281">
        <v>0</v>
      </c>
      <c r="R12" s="255"/>
      <c r="S12" s="280">
        <f t="shared" si="2"/>
        <v>719</v>
      </c>
      <c r="T12" s="280">
        <f t="shared" si="3"/>
        <v>9574.4490000000005</v>
      </c>
      <c r="U12" s="44"/>
      <c r="V12" s="280">
        <v>720</v>
      </c>
      <c r="W12" s="280">
        <v>9572.8289999999997</v>
      </c>
      <c r="X12" s="224"/>
      <c r="Y12" s="298">
        <f t="shared" si="4"/>
        <v>-1</v>
      </c>
      <c r="Z12" s="299">
        <f t="shared" si="5"/>
        <v>1.6200000000008004</v>
      </c>
    </row>
    <row r="13" spans="1:26" s="7" customFormat="1" ht="13.95" customHeight="1" x14ac:dyDescent="0.25">
      <c r="A13" s="167"/>
      <c r="B13" s="254">
        <v>2006</v>
      </c>
      <c r="C13" s="255"/>
      <c r="D13" s="281">
        <v>740</v>
      </c>
      <c r="E13" s="310">
        <v>5283.1540000000005</v>
      </c>
      <c r="F13" s="255"/>
      <c r="G13" s="281">
        <v>105</v>
      </c>
      <c r="H13" s="281">
        <v>1881.529</v>
      </c>
      <c r="I13" s="281">
        <v>36</v>
      </c>
      <c r="J13" s="281">
        <v>11097.32</v>
      </c>
      <c r="K13" s="281">
        <v>0</v>
      </c>
      <c r="L13" s="281">
        <v>0</v>
      </c>
      <c r="M13" s="281">
        <f t="shared" si="0"/>
        <v>141</v>
      </c>
      <c r="N13" s="281">
        <f t="shared" si="1"/>
        <v>12978.849</v>
      </c>
      <c r="O13" s="255"/>
      <c r="P13" s="281">
        <v>0</v>
      </c>
      <c r="Q13" s="281">
        <v>0</v>
      </c>
      <c r="R13" s="221"/>
      <c r="S13" s="280">
        <f t="shared" si="2"/>
        <v>881</v>
      </c>
      <c r="T13" s="280">
        <f t="shared" si="3"/>
        <v>18262.003000000001</v>
      </c>
      <c r="U13" s="223"/>
      <c r="V13" s="280">
        <v>882</v>
      </c>
      <c r="W13" s="280">
        <v>18271.183000000001</v>
      </c>
      <c r="X13" s="224"/>
      <c r="Y13" s="296">
        <f t="shared" si="4"/>
        <v>-1</v>
      </c>
      <c r="Z13" s="297">
        <f t="shared" si="5"/>
        <v>-9.180000000000291</v>
      </c>
    </row>
    <row r="14" spans="1:26" s="7" customFormat="1" ht="13.95" customHeight="1" x14ac:dyDescent="0.25">
      <c r="A14" s="167"/>
      <c r="B14" s="220">
        <v>2007</v>
      </c>
      <c r="C14" s="221"/>
      <c r="D14" s="222">
        <v>522</v>
      </c>
      <c r="E14" s="309">
        <v>3787.471</v>
      </c>
      <c r="F14" s="221"/>
      <c r="G14" s="281">
        <v>95</v>
      </c>
      <c r="H14" s="281">
        <v>2123.4450000000002</v>
      </c>
      <c r="I14" s="281">
        <v>26</v>
      </c>
      <c r="J14" s="281">
        <v>8352.9079999999994</v>
      </c>
      <c r="K14" s="281">
        <v>0</v>
      </c>
      <c r="L14" s="281">
        <v>0</v>
      </c>
      <c r="M14" s="281">
        <f t="shared" si="0"/>
        <v>121</v>
      </c>
      <c r="N14" s="281">
        <f t="shared" si="1"/>
        <v>10476.352999999999</v>
      </c>
      <c r="O14" s="221"/>
      <c r="P14" s="222">
        <v>0</v>
      </c>
      <c r="Q14" s="222">
        <v>0</v>
      </c>
      <c r="R14" s="221"/>
      <c r="S14" s="280">
        <f t="shared" si="2"/>
        <v>643</v>
      </c>
      <c r="T14" s="280">
        <f t="shared" si="3"/>
        <v>14263.823999999999</v>
      </c>
      <c r="U14" s="223"/>
      <c r="V14" s="280">
        <v>644</v>
      </c>
      <c r="W14" s="280">
        <v>14273.624</v>
      </c>
      <c r="X14" s="224"/>
      <c r="Y14" s="296">
        <f t="shared" si="4"/>
        <v>-1</v>
      </c>
      <c r="Z14" s="297">
        <f t="shared" si="5"/>
        <v>-9.8000000000010914</v>
      </c>
    </row>
    <row r="15" spans="1:26" s="7" customFormat="1" ht="13.95" customHeight="1" x14ac:dyDescent="0.25">
      <c r="A15" s="167"/>
      <c r="B15" s="220">
        <v>2008</v>
      </c>
      <c r="C15" s="221"/>
      <c r="D15" s="222">
        <v>654</v>
      </c>
      <c r="E15" s="309">
        <v>4949.7650000000003</v>
      </c>
      <c r="F15" s="221"/>
      <c r="G15" s="281">
        <v>170</v>
      </c>
      <c r="H15" s="281">
        <v>3874.1970000000001</v>
      </c>
      <c r="I15" s="281">
        <v>44</v>
      </c>
      <c r="J15" s="281">
        <v>13247.054</v>
      </c>
      <c r="K15" s="281">
        <v>4</v>
      </c>
      <c r="L15" s="281">
        <v>6134.26</v>
      </c>
      <c r="M15" s="281">
        <f t="shared" si="0"/>
        <v>218</v>
      </c>
      <c r="N15" s="281">
        <f t="shared" si="1"/>
        <v>23255.510999999999</v>
      </c>
      <c r="O15" s="221"/>
      <c r="P15" s="222">
        <v>0</v>
      </c>
      <c r="Q15" s="222">
        <v>0</v>
      </c>
      <c r="R15" s="221"/>
      <c r="S15" s="280">
        <f t="shared" si="2"/>
        <v>872</v>
      </c>
      <c r="T15" s="280">
        <f t="shared" si="3"/>
        <v>28205.275999999998</v>
      </c>
      <c r="U15" s="223"/>
      <c r="V15" s="280">
        <v>872</v>
      </c>
      <c r="W15" s="280">
        <v>28205.275999999998</v>
      </c>
      <c r="X15" s="224"/>
      <c r="Y15" s="296">
        <f t="shared" si="4"/>
        <v>0</v>
      </c>
      <c r="Z15" s="297">
        <f t="shared" si="5"/>
        <v>0</v>
      </c>
    </row>
    <row r="16" spans="1:26" s="257" customFormat="1" ht="13.95" customHeight="1" x14ac:dyDescent="0.25">
      <c r="A16" s="253"/>
      <c r="B16" s="254">
        <v>2009</v>
      </c>
      <c r="C16" s="255"/>
      <c r="D16" s="256">
        <v>1057</v>
      </c>
      <c r="E16" s="310">
        <v>8007.9340000000002</v>
      </c>
      <c r="F16" s="255"/>
      <c r="G16" s="281">
        <v>242</v>
      </c>
      <c r="H16" s="281">
        <v>6797.9930000000004</v>
      </c>
      <c r="I16" s="281">
        <v>88</v>
      </c>
      <c r="J16" s="281">
        <v>24235.758000000002</v>
      </c>
      <c r="K16" s="281">
        <v>8</v>
      </c>
      <c r="L16" s="281">
        <v>14085.91</v>
      </c>
      <c r="M16" s="281">
        <f t="shared" si="0"/>
        <v>338</v>
      </c>
      <c r="N16" s="281">
        <f t="shared" si="1"/>
        <v>45119.661000000007</v>
      </c>
      <c r="O16" s="255"/>
      <c r="P16" s="256">
        <v>5</v>
      </c>
      <c r="Q16" s="256">
        <v>3370.56</v>
      </c>
      <c r="R16" s="255"/>
      <c r="S16" s="280">
        <f t="shared" ref="S16:S25" si="6">SUM(D16+M16+P16)</f>
        <v>1400</v>
      </c>
      <c r="T16" s="280">
        <f t="shared" ref="T16:T25" si="7">SUM(E16+N16+Q16)</f>
        <v>56498.155000000006</v>
      </c>
      <c r="U16" s="44"/>
      <c r="V16" s="280">
        <v>1400</v>
      </c>
      <c r="W16" s="280">
        <v>56498.155000000006</v>
      </c>
      <c r="X16" s="224"/>
      <c r="Y16" s="298">
        <f t="shared" si="4"/>
        <v>0</v>
      </c>
      <c r="Z16" s="299">
        <f t="shared" si="5"/>
        <v>0</v>
      </c>
    </row>
    <row r="17" spans="1:26" s="7" customFormat="1" ht="13.95" customHeight="1" x14ac:dyDescent="0.25">
      <c r="A17" s="167"/>
      <c r="B17" s="220">
        <v>2010</v>
      </c>
      <c r="C17" s="221"/>
      <c r="D17" s="222">
        <v>2133</v>
      </c>
      <c r="E17" s="309">
        <v>16461.492999999999</v>
      </c>
      <c r="F17" s="221"/>
      <c r="G17" s="281">
        <v>379</v>
      </c>
      <c r="H17" s="281">
        <v>12718.866</v>
      </c>
      <c r="I17" s="281">
        <v>154</v>
      </c>
      <c r="J17" s="281">
        <v>45624.902000000002</v>
      </c>
      <c r="K17" s="281">
        <v>12</v>
      </c>
      <c r="L17" s="281">
        <v>20986.6</v>
      </c>
      <c r="M17" s="281">
        <f t="shared" si="0"/>
        <v>545</v>
      </c>
      <c r="N17" s="281">
        <f t="shared" si="1"/>
        <v>79330.368000000002</v>
      </c>
      <c r="O17" s="221"/>
      <c r="P17" s="222">
        <v>19</v>
      </c>
      <c r="Q17" s="222">
        <v>25187.34</v>
      </c>
      <c r="R17" s="221"/>
      <c r="S17" s="280">
        <f t="shared" si="6"/>
        <v>2697</v>
      </c>
      <c r="T17" s="280">
        <f t="shared" si="7"/>
        <v>120979.201</v>
      </c>
      <c r="U17" s="223"/>
      <c r="V17" s="280">
        <v>2698</v>
      </c>
      <c r="W17" s="280">
        <v>120984.80100000001</v>
      </c>
      <c r="X17" s="224"/>
      <c r="Y17" s="296">
        <f t="shared" si="4"/>
        <v>-1</v>
      </c>
      <c r="Z17" s="297">
        <f t="shared" si="5"/>
        <v>-5.6000000000058208</v>
      </c>
    </row>
    <row r="18" spans="1:26" s="7" customFormat="1" ht="13.95" customHeight="1" x14ac:dyDescent="0.25">
      <c r="A18" s="167"/>
      <c r="B18" s="254">
        <v>2011</v>
      </c>
      <c r="C18" s="255"/>
      <c r="D18" s="281">
        <v>5097</v>
      </c>
      <c r="E18" s="310">
        <v>40526.519999999997</v>
      </c>
      <c r="F18" s="255"/>
      <c r="G18" s="281">
        <v>827</v>
      </c>
      <c r="H18" s="281">
        <v>26589.861000000001</v>
      </c>
      <c r="I18" s="281">
        <v>442</v>
      </c>
      <c r="J18" s="281">
        <v>135561.99</v>
      </c>
      <c r="K18" s="281">
        <v>50</v>
      </c>
      <c r="L18" s="281">
        <v>106495.59299999999</v>
      </c>
      <c r="M18" s="281">
        <f t="shared" si="0"/>
        <v>1319</v>
      </c>
      <c r="N18" s="281">
        <f t="shared" si="1"/>
        <v>268647.44400000002</v>
      </c>
      <c r="O18" s="255"/>
      <c r="P18" s="281">
        <v>51</v>
      </c>
      <c r="Q18" s="281">
        <v>137618.951</v>
      </c>
      <c r="R18" s="255"/>
      <c r="S18" s="280">
        <f t="shared" si="6"/>
        <v>6467</v>
      </c>
      <c r="T18" s="280">
        <f t="shared" si="7"/>
        <v>446792.91500000004</v>
      </c>
      <c r="U18" s="44"/>
      <c r="V18" s="280">
        <v>6468</v>
      </c>
      <c r="W18" s="280">
        <v>446801.16500000004</v>
      </c>
      <c r="X18" s="224"/>
      <c r="Y18" s="298">
        <f t="shared" si="4"/>
        <v>-1</v>
      </c>
      <c r="Z18" s="299">
        <f t="shared" si="5"/>
        <v>-8.25</v>
      </c>
    </row>
    <row r="19" spans="1:26" s="7" customFormat="1" ht="13.95" customHeight="1" x14ac:dyDescent="0.25">
      <c r="A19" s="167">
        <v>41640</v>
      </c>
      <c r="B19" s="220">
        <v>2012</v>
      </c>
      <c r="C19" s="221"/>
      <c r="D19" s="279">
        <v>5287</v>
      </c>
      <c r="E19" s="309">
        <v>42078.336000000003</v>
      </c>
      <c r="F19" s="278"/>
      <c r="G19" s="281">
        <v>639</v>
      </c>
      <c r="H19" s="281">
        <v>22885.776999999998</v>
      </c>
      <c r="I19" s="281">
        <v>425</v>
      </c>
      <c r="J19" s="281">
        <v>123615.47199999999</v>
      </c>
      <c r="K19" s="281">
        <v>47</v>
      </c>
      <c r="L19" s="281">
        <v>87882.441000000006</v>
      </c>
      <c r="M19" s="281">
        <f t="shared" si="0"/>
        <v>1111</v>
      </c>
      <c r="N19" s="281">
        <f t="shared" si="1"/>
        <v>234383.69</v>
      </c>
      <c r="O19" s="278"/>
      <c r="P19" s="279">
        <v>23</v>
      </c>
      <c r="Q19" s="279">
        <v>56793.803999999996</v>
      </c>
      <c r="R19" s="221"/>
      <c r="S19" s="280">
        <f t="shared" si="6"/>
        <v>6421</v>
      </c>
      <c r="T19" s="280">
        <f t="shared" si="7"/>
        <v>333255.83</v>
      </c>
      <c r="U19" s="223"/>
      <c r="V19" s="280">
        <v>6421</v>
      </c>
      <c r="W19" s="280">
        <v>333255.83</v>
      </c>
      <c r="X19" s="224"/>
      <c r="Y19" s="296">
        <f t="shared" si="4"/>
        <v>0</v>
      </c>
      <c r="Z19" s="297">
        <f t="shared" si="5"/>
        <v>0</v>
      </c>
    </row>
    <row r="20" spans="1:26" s="21" customFormat="1" ht="14.4" customHeight="1" x14ac:dyDescent="0.3">
      <c r="A20" s="166"/>
      <c r="B20" s="220">
        <v>2013</v>
      </c>
      <c r="C20" s="221"/>
      <c r="D20" s="279">
        <v>5947</v>
      </c>
      <c r="E20" s="309">
        <v>46548.616000000002</v>
      </c>
      <c r="F20" s="278"/>
      <c r="G20" s="281">
        <v>281</v>
      </c>
      <c r="H20" s="281">
        <v>11453.664000000001</v>
      </c>
      <c r="I20" s="281">
        <v>233</v>
      </c>
      <c r="J20" s="281">
        <v>74992.531000000003</v>
      </c>
      <c r="K20" s="281">
        <v>26</v>
      </c>
      <c r="L20" s="281">
        <v>64412.160000000003</v>
      </c>
      <c r="M20" s="281">
        <f t="shared" si="0"/>
        <v>540</v>
      </c>
      <c r="N20" s="281">
        <f t="shared" si="1"/>
        <v>150858.35500000001</v>
      </c>
      <c r="O20" s="278"/>
      <c r="P20" s="279">
        <v>18</v>
      </c>
      <c r="Q20" s="279">
        <v>23162.1</v>
      </c>
      <c r="R20" s="221"/>
      <c r="S20" s="280">
        <f t="shared" si="6"/>
        <v>6505</v>
      </c>
      <c r="T20" s="280">
        <f t="shared" si="7"/>
        <v>220569.07100000003</v>
      </c>
      <c r="U20" s="225"/>
      <c r="V20" s="280">
        <v>6504</v>
      </c>
      <c r="W20" s="280">
        <v>220563.82100000003</v>
      </c>
      <c r="X20" s="224"/>
      <c r="Y20" s="296">
        <f t="shared" si="4"/>
        <v>1</v>
      </c>
      <c r="Z20" s="297">
        <f t="shared" si="5"/>
        <v>5.25</v>
      </c>
    </row>
    <row r="21" spans="1:26" s="21" customFormat="1" ht="14.4" x14ac:dyDescent="0.3">
      <c r="A21" s="166"/>
      <c r="B21" s="220">
        <v>2014</v>
      </c>
      <c r="C21" s="221"/>
      <c r="D21" s="279">
        <v>6823</v>
      </c>
      <c r="E21" s="309">
        <v>54715.224000000002</v>
      </c>
      <c r="F21" s="278"/>
      <c r="G21" s="281">
        <v>117</v>
      </c>
      <c r="H21" s="281">
        <v>4343.174</v>
      </c>
      <c r="I21" s="281">
        <v>104</v>
      </c>
      <c r="J21" s="281">
        <v>36123.718000000001</v>
      </c>
      <c r="K21" s="281">
        <v>10</v>
      </c>
      <c r="L21" s="281">
        <v>45163.02</v>
      </c>
      <c r="M21" s="281">
        <f t="shared" si="0"/>
        <v>231</v>
      </c>
      <c r="N21" s="281">
        <f t="shared" si="1"/>
        <v>85629.911999999997</v>
      </c>
      <c r="O21" s="278"/>
      <c r="P21" s="279">
        <v>8</v>
      </c>
      <c r="Q21" s="279">
        <v>63370.64</v>
      </c>
      <c r="R21" s="221"/>
      <c r="S21" s="280">
        <f t="shared" si="6"/>
        <v>7062</v>
      </c>
      <c r="T21" s="280">
        <f t="shared" si="7"/>
        <v>203715.77600000001</v>
      </c>
      <c r="U21" s="225"/>
      <c r="V21" s="280">
        <v>7062</v>
      </c>
      <c r="W21" s="280">
        <v>203715.77600000001</v>
      </c>
      <c r="X21" s="224"/>
      <c r="Y21" s="296">
        <f t="shared" si="4"/>
        <v>0</v>
      </c>
      <c r="Z21" s="297">
        <f t="shared" si="5"/>
        <v>0</v>
      </c>
    </row>
    <row r="22" spans="1:26" s="7" customFormat="1" x14ac:dyDescent="0.25">
      <c r="A22" s="167">
        <v>42005</v>
      </c>
      <c r="B22" s="220">
        <v>2015</v>
      </c>
      <c r="C22" s="243"/>
      <c r="D22" s="276">
        <v>12882</v>
      </c>
      <c r="E22" s="311">
        <v>101878.81</v>
      </c>
      <c r="F22" s="243"/>
      <c r="G22" s="283">
        <v>110</v>
      </c>
      <c r="H22" s="282">
        <v>3689.21</v>
      </c>
      <c r="I22" s="283">
        <v>86</v>
      </c>
      <c r="J22" s="282">
        <v>27254.1</v>
      </c>
      <c r="K22" s="283">
        <v>7</v>
      </c>
      <c r="L22" s="282">
        <v>21629.63</v>
      </c>
      <c r="M22" s="281">
        <f t="shared" si="0"/>
        <v>203</v>
      </c>
      <c r="N22" s="281">
        <f t="shared" si="1"/>
        <v>52572.94</v>
      </c>
      <c r="O22" s="243"/>
      <c r="P22" s="283">
        <v>8</v>
      </c>
      <c r="Q22" s="282">
        <v>41683.64</v>
      </c>
      <c r="R22" s="243"/>
      <c r="S22" s="277">
        <f t="shared" si="6"/>
        <v>13093</v>
      </c>
      <c r="T22" s="277">
        <f t="shared" si="7"/>
        <v>196135.39</v>
      </c>
      <c r="U22" s="223"/>
      <c r="V22" s="277">
        <v>13094</v>
      </c>
      <c r="W22" s="277">
        <v>196141.87</v>
      </c>
      <c r="X22" s="224"/>
      <c r="Y22" s="296">
        <f t="shared" si="4"/>
        <v>-1</v>
      </c>
      <c r="Z22" s="297">
        <f t="shared" si="5"/>
        <v>-6.4799999999813735</v>
      </c>
    </row>
    <row r="23" spans="1:26" s="7" customFormat="1" x14ac:dyDescent="0.25">
      <c r="A23" s="167">
        <v>42370</v>
      </c>
      <c r="B23" s="220">
        <v>2016</v>
      </c>
      <c r="C23" s="243"/>
      <c r="D23" s="276">
        <v>21899</v>
      </c>
      <c r="E23" s="311">
        <v>180164.23</v>
      </c>
      <c r="F23" s="243"/>
      <c r="G23" s="283">
        <v>211</v>
      </c>
      <c r="H23" s="282">
        <v>6519.27</v>
      </c>
      <c r="I23" s="283">
        <v>123</v>
      </c>
      <c r="J23" s="282">
        <v>42752.5</v>
      </c>
      <c r="K23" s="283">
        <v>18</v>
      </c>
      <c r="L23" s="282">
        <v>42479.69</v>
      </c>
      <c r="M23" s="281">
        <f t="shared" si="0"/>
        <v>352</v>
      </c>
      <c r="N23" s="281">
        <f t="shared" si="1"/>
        <v>91751.46</v>
      </c>
      <c r="O23" s="243"/>
      <c r="P23" s="283">
        <v>22</v>
      </c>
      <c r="Q23" s="282">
        <v>136223.31</v>
      </c>
      <c r="R23" s="243"/>
      <c r="S23" s="280">
        <f t="shared" si="6"/>
        <v>22273</v>
      </c>
      <c r="T23" s="280">
        <f t="shared" si="7"/>
        <v>408139</v>
      </c>
      <c r="U23" s="223"/>
      <c r="V23" s="280">
        <v>22274</v>
      </c>
      <c r="W23" s="280">
        <v>408152.93</v>
      </c>
      <c r="X23" s="224"/>
      <c r="Y23" s="296">
        <f t="shared" si="4"/>
        <v>-1</v>
      </c>
      <c r="Z23" s="297">
        <f t="shared" si="5"/>
        <v>-13.929999999993015</v>
      </c>
    </row>
    <row r="24" spans="1:26" s="7" customFormat="1" x14ac:dyDescent="0.25">
      <c r="A24" s="167">
        <v>42736</v>
      </c>
      <c r="B24" s="220">
        <v>2017</v>
      </c>
      <c r="C24" s="243"/>
      <c r="D24" s="276">
        <v>18548</v>
      </c>
      <c r="E24" s="311">
        <v>158942.42499999999</v>
      </c>
      <c r="F24" s="243"/>
      <c r="G24" s="283">
        <v>280</v>
      </c>
      <c r="H24" s="282">
        <v>9656.4500000000007</v>
      </c>
      <c r="I24" s="283">
        <v>174</v>
      </c>
      <c r="J24" s="282">
        <v>65123.59</v>
      </c>
      <c r="K24" s="283">
        <v>22</v>
      </c>
      <c r="L24" s="282">
        <v>57718.49</v>
      </c>
      <c r="M24" s="281">
        <f t="shared" si="0"/>
        <v>476</v>
      </c>
      <c r="N24" s="281">
        <f t="shared" si="1"/>
        <v>132498.53</v>
      </c>
      <c r="O24" s="243"/>
      <c r="P24" s="283">
        <v>8</v>
      </c>
      <c r="Q24" s="282">
        <v>60129.63</v>
      </c>
      <c r="R24" s="243"/>
      <c r="S24" s="280">
        <f t="shared" si="6"/>
        <v>19032</v>
      </c>
      <c r="T24" s="280">
        <f t="shared" si="7"/>
        <v>351570.58499999996</v>
      </c>
      <c r="U24" s="223"/>
      <c r="V24" s="280">
        <v>19030</v>
      </c>
      <c r="W24" s="280">
        <v>351547.685</v>
      </c>
      <c r="X24" s="224"/>
      <c r="Y24" s="296">
        <f t="shared" si="4"/>
        <v>2</v>
      </c>
      <c r="Z24" s="297">
        <f t="shared" si="5"/>
        <v>22.899999999965075</v>
      </c>
    </row>
    <row r="25" spans="1:26" s="7" customFormat="1" x14ac:dyDescent="0.25">
      <c r="A25" s="167">
        <v>42736</v>
      </c>
      <c r="B25" s="220">
        <v>2018</v>
      </c>
      <c r="C25" s="243"/>
      <c r="D25" s="276">
        <v>17178</v>
      </c>
      <c r="E25" s="311">
        <v>149409.07</v>
      </c>
      <c r="F25" s="243"/>
      <c r="G25" s="283">
        <v>331</v>
      </c>
      <c r="H25" s="282">
        <v>10937.73</v>
      </c>
      <c r="I25" s="283">
        <v>203</v>
      </c>
      <c r="J25" s="282">
        <v>70258.75</v>
      </c>
      <c r="K25" s="283">
        <v>26</v>
      </c>
      <c r="L25" s="282">
        <v>56308.67</v>
      </c>
      <c r="M25" s="281">
        <f t="shared" si="0"/>
        <v>560</v>
      </c>
      <c r="N25" s="281">
        <f t="shared" si="1"/>
        <v>137505.15</v>
      </c>
      <c r="O25" s="243"/>
      <c r="P25" s="283">
        <v>4</v>
      </c>
      <c r="Q25" s="282">
        <v>43687.12</v>
      </c>
      <c r="R25" s="243"/>
      <c r="S25" s="280">
        <f t="shared" si="6"/>
        <v>17742</v>
      </c>
      <c r="T25" s="280">
        <f t="shared" si="7"/>
        <v>330601.33999999997</v>
      </c>
      <c r="U25" s="223"/>
      <c r="V25" s="280">
        <v>17741</v>
      </c>
      <c r="W25" s="280">
        <v>330591.61</v>
      </c>
      <c r="X25" s="224"/>
      <c r="Y25" s="296">
        <f t="shared" ref="Y25" si="8">S25-V25</f>
        <v>1</v>
      </c>
      <c r="Z25" s="297">
        <f t="shared" ref="Z25" si="9">T25-W25</f>
        <v>9.7299999999813735</v>
      </c>
    </row>
    <row r="26" spans="1:26" s="7" customFormat="1" x14ac:dyDescent="0.25">
      <c r="A26" s="167">
        <v>42736</v>
      </c>
      <c r="B26" s="220">
        <v>2019</v>
      </c>
      <c r="C26" s="243"/>
      <c r="D26" s="276">
        <v>14718</v>
      </c>
      <c r="E26" s="311">
        <v>133020.44</v>
      </c>
      <c r="F26" s="243"/>
      <c r="G26" s="283">
        <v>307</v>
      </c>
      <c r="H26" s="311">
        <v>10252.700000000001</v>
      </c>
      <c r="I26" s="283">
        <v>202</v>
      </c>
      <c r="J26" s="311">
        <v>73602.86</v>
      </c>
      <c r="K26" s="283">
        <v>37</v>
      </c>
      <c r="L26" s="311">
        <v>130019.93</v>
      </c>
      <c r="M26" s="281">
        <f t="shared" ref="M26" si="10">SUM(G26+I26+K26)</f>
        <v>546</v>
      </c>
      <c r="N26" s="281">
        <f t="shared" ref="N26" si="11">SUM(H26+J26+L26)</f>
        <v>213875.49</v>
      </c>
      <c r="O26" s="243"/>
      <c r="P26" s="283">
        <v>6</v>
      </c>
      <c r="Q26" s="311">
        <v>76312.13</v>
      </c>
      <c r="R26" s="243"/>
      <c r="S26" s="280">
        <f t="shared" ref="S26" si="12">SUM(D26+M26+P26)</f>
        <v>15270</v>
      </c>
      <c r="T26" s="280">
        <f t="shared" ref="T26" si="13">SUM(E26+N26+Q26)</f>
        <v>423208.06</v>
      </c>
      <c r="U26" s="223"/>
      <c r="V26" s="280">
        <v>13170</v>
      </c>
      <c r="W26" s="280">
        <v>354500.06</v>
      </c>
      <c r="X26" s="224"/>
      <c r="Y26" s="296">
        <f t="shared" ref="Y26" si="14">S26-V26</f>
        <v>2100</v>
      </c>
      <c r="Z26" s="297">
        <f t="shared" ref="Z26" si="15">T26-W26</f>
        <v>68708</v>
      </c>
    </row>
    <row r="27" spans="1:26" ht="4.8" customHeight="1" x14ac:dyDescent="0.3">
      <c r="B27" s="226"/>
      <c r="C27" s="226"/>
      <c r="D27" s="226"/>
      <c r="E27" s="312"/>
      <c r="F27" s="226"/>
      <c r="G27" s="226"/>
      <c r="H27" s="226"/>
      <c r="I27" s="226"/>
      <c r="J27" s="226"/>
      <c r="K27" s="226"/>
      <c r="L27" s="226"/>
      <c r="M27" s="226"/>
      <c r="N27" s="313"/>
      <c r="O27" s="227"/>
      <c r="P27" s="227"/>
      <c r="Q27" s="227"/>
      <c r="R27" s="227"/>
      <c r="S27" s="227"/>
      <c r="T27" s="235"/>
      <c r="U27" s="228"/>
      <c r="V27" s="295"/>
      <c r="W27" s="295"/>
      <c r="X27" s="228"/>
      <c r="Y27" s="295"/>
      <c r="Z27" s="295"/>
    </row>
    <row r="28" spans="1:26" s="4" customFormat="1" ht="14.4" customHeight="1" x14ac:dyDescent="0.25">
      <c r="A28" s="168"/>
      <c r="B28" s="242" t="s">
        <v>1</v>
      </c>
      <c r="C28" s="239"/>
      <c r="D28" s="240">
        <f>SUM(D7:D26)</f>
        <v>114456</v>
      </c>
      <c r="E28" s="308">
        <f>SUM(E7:E26)</f>
        <v>952363.87400000007</v>
      </c>
      <c r="F28" s="239"/>
      <c r="G28" s="241">
        <f>SUM(G7:G26)</f>
        <v>4242</v>
      </c>
      <c r="H28" s="241">
        <f t="shared" ref="H28:L28" si="16">SUM(H7:H26)</f>
        <v>135752.69500000001</v>
      </c>
      <c r="I28" s="241">
        <f t="shared" si="16"/>
        <v>2360</v>
      </c>
      <c r="J28" s="241">
        <f t="shared" si="16"/>
        <v>757131.85800000001</v>
      </c>
      <c r="K28" s="241">
        <f t="shared" si="16"/>
        <v>267</v>
      </c>
      <c r="L28" s="241">
        <f t="shared" si="16"/>
        <v>653316.39400000009</v>
      </c>
      <c r="M28" s="240">
        <f>SUM(M7:M26)</f>
        <v>6869</v>
      </c>
      <c r="N28" s="308">
        <f>SUM(N7:N26)</f>
        <v>1546200.9469999999</v>
      </c>
      <c r="O28" s="239"/>
      <c r="P28" s="240">
        <f>SUM(P7:P26)</f>
        <v>172</v>
      </c>
      <c r="Q28" s="308">
        <f>SUM(Q7:Q26)</f>
        <v>667539.22499999998</v>
      </c>
      <c r="R28" s="239"/>
      <c r="S28" s="238">
        <f>SUM(S7:S26)</f>
        <v>121497</v>
      </c>
      <c r="T28" s="238">
        <f>SUM(T7:T26)</f>
        <v>3166104.0460000001</v>
      </c>
      <c r="U28" s="227"/>
      <c r="V28" s="237">
        <f>SUM(V7:V26)</f>
        <v>119400</v>
      </c>
      <c r="W28" s="327">
        <f>SUM(W7:W26)</f>
        <v>3097409.7859999998</v>
      </c>
      <c r="X28" s="224"/>
      <c r="Y28" s="236">
        <f>SUM(Y7:Y26)</f>
        <v>2097</v>
      </c>
      <c r="Z28" s="236">
        <f>SUM(Z7:Z26)</f>
        <v>68694.259999999966</v>
      </c>
    </row>
    <row r="29" spans="1:26" x14ac:dyDescent="0.25">
      <c r="B29" s="218"/>
      <c r="C29" s="219"/>
      <c r="D29" s="218"/>
      <c r="E29" s="290"/>
      <c r="F29" s="219"/>
      <c r="G29" s="218"/>
      <c r="H29" s="218"/>
      <c r="I29" s="218"/>
      <c r="J29" s="218"/>
      <c r="K29" s="218"/>
      <c r="L29" s="218"/>
      <c r="M29" s="218"/>
      <c r="N29" s="218"/>
      <c r="O29" s="219"/>
      <c r="P29" s="218"/>
      <c r="Q29" s="218"/>
      <c r="R29" s="219"/>
      <c r="S29" s="218"/>
      <c r="T29" s="218"/>
    </row>
    <row r="30" spans="1:26" x14ac:dyDescent="0.25">
      <c r="B30" s="353"/>
      <c r="C30" s="352"/>
      <c r="D30" s="392"/>
      <c r="E30" s="392"/>
      <c r="F30" s="392"/>
      <c r="G30" s="392"/>
      <c r="H30" s="392"/>
      <c r="I30" s="392"/>
      <c r="J30" s="392"/>
      <c r="K30" s="392"/>
      <c r="L30" s="392"/>
      <c r="M30" s="392"/>
      <c r="N30" s="392"/>
      <c r="O30" s="392"/>
      <c r="P30" s="392"/>
      <c r="Q30" s="392"/>
      <c r="R30" s="392"/>
      <c r="S30" s="392"/>
      <c r="T30" s="392"/>
      <c r="U30" s="392"/>
      <c r="V30" s="392"/>
      <c r="W30" s="354"/>
      <c r="X30" s="354"/>
      <c r="Y30" s="354"/>
      <c r="Z30" s="354"/>
    </row>
  </sheetData>
  <mergeCells count="19">
    <mergeCell ref="D30:V30"/>
    <mergeCell ref="Z5:Z6"/>
    <mergeCell ref="P4:Q5"/>
    <mergeCell ref="I5:J5"/>
    <mergeCell ref="D4:E5"/>
    <mergeCell ref="G4:H4"/>
    <mergeCell ref="M4:N4"/>
    <mergeCell ref="I4:J4"/>
    <mergeCell ref="K4:L4"/>
    <mergeCell ref="K5:L5"/>
    <mergeCell ref="V3:W4"/>
    <mergeCell ref="Y3:Z4"/>
    <mergeCell ref="V5:V6"/>
    <mergeCell ref="W5:W6"/>
    <mergeCell ref="S4:T5"/>
    <mergeCell ref="G5:H5"/>
    <mergeCell ref="M5:N5"/>
    <mergeCell ref="A2:M2"/>
    <mergeCell ref="Y5:Y6"/>
  </mergeCells>
  <printOptions horizontalCentered="1"/>
  <pageMargins left="0.25" right="0.25" top="1.5" bottom="0.75" header="0.3" footer="0.3"/>
  <pageSetup scale="50"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election activeCell="AB36" sqref="AB36"/>
    </sheetView>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V67"/>
  <sheetViews>
    <sheetView workbookViewId="0"/>
  </sheetViews>
  <sheetFormatPr defaultRowHeight="13.2" x14ac:dyDescent="0.25"/>
  <cols>
    <col min="1" max="1" width="18" style="263" bestFit="1" customWidth="1"/>
    <col min="2" max="2" width="17.44140625" style="263" bestFit="1" customWidth="1"/>
    <col min="3" max="3" width="13.44140625" style="263" customWidth="1"/>
    <col min="4" max="4" width="16.6640625" style="263" bestFit="1" customWidth="1"/>
    <col min="5" max="5" width="23.44140625" style="263" customWidth="1"/>
    <col min="6" max="6" width="27.44140625" style="263" customWidth="1"/>
    <col min="7" max="7" width="20.109375" style="263" bestFit="1" customWidth="1"/>
    <col min="8" max="8" width="13.44140625" style="270" bestFit="1" customWidth="1"/>
    <col min="9" max="9" width="14.6640625" style="263" bestFit="1" customWidth="1"/>
    <col min="10" max="10" width="21.109375" style="271" customWidth="1"/>
    <col min="11" max="11" width="17.33203125" style="263" customWidth="1"/>
    <col min="12" max="12" width="11" style="263" customWidth="1"/>
    <col min="13" max="13" width="13.33203125" style="263" customWidth="1"/>
    <col min="14" max="14" width="15" style="263" customWidth="1"/>
    <col min="15" max="15" width="12.5546875" style="263" customWidth="1"/>
    <col min="16" max="16" width="10.109375" style="263" customWidth="1"/>
    <col min="17" max="17" width="14" style="263" customWidth="1"/>
    <col min="18" max="18" width="11.21875" style="263" customWidth="1"/>
    <col min="19" max="19" width="20.5546875" style="263" bestFit="1" customWidth="1"/>
    <col min="20" max="20" width="19.33203125" style="263" bestFit="1" customWidth="1"/>
    <col min="21" max="21" width="12.21875" style="271" customWidth="1"/>
    <col min="22" max="22" width="11" style="271" customWidth="1"/>
    <col min="23" max="16384" width="8.88671875" style="263"/>
  </cols>
  <sheetData>
    <row r="1" spans="1:22" s="264" customFormat="1" ht="21" x14ac:dyDescent="0.4">
      <c r="A1" s="264" t="s">
        <v>310</v>
      </c>
      <c r="H1" s="265"/>
      <c r="J1" s="266"/>
      <c r="U1" s="266"/>
      <c r="V1" s="266"/>
    </row>
    <row r="2" spans="1:22" s="267" customFormat="1" ht="14.4" x14ac:dyDescent="0.3">
      <c r="A2" s="267" t="s">
        <v>311</v>
      </c>
      <c r="H2" s="268"/>
      <c r="J2" s="269"/>
      <c r="U2" s="269"/>
      <c r="V2" s="269"/>
    </row>
    <row r="3" spans="1:22" x14ac:dyDescent="0.25">
      <c r="A3" s="263" t="s">
        <v>312</v>
      </c>
    </row>
    <row r="4" spans="1:22" x14ac:dyDescent="0.25">
      <c r="A4" s="263" t="s">
        <v>313</v>
      </c>
    </row>
    <row r="6" spans="1:22" s="267" customFormat="1" ht="28.8" x14ac:dyDescent="0.3">
      <c r="A6" s="267" t="s">
        <v>166</v>
      </c>
      <c r="B6" s="267" t="s">
        <v>104</v>
      </c>
      <c r="C6" s="267" t="s">
        <v>167</v>
      </c>
      <c r="D6" s="267" t="s">
        <v>168</v>
      </c>
      <c r="E6" s="267" t="s">
        <v>169</v>
      </c>
      <c r="F6" s="267" t="s">
        <v>314</v>
      </c>
      <c r="G6" s="267" t="s">
        <v>170</v>
      </c>
      <c r="H6" s="268" t="s">
        <v>315</v>
      </c>
      <c r="I6" s="267" t="s">
        <v>44</v>
      </c>
      <c r="J6" s="272" t="s">
        <v>171</v>
      </c>
      <c r="K6" s="273" t="s">
        <v>172</v>
      </c>
      <c r="L6" s="273" t="s">
        <v>76</v>
      </c>
      <c r="M6" s="273" t="s">
        <v>173</v>
      </c>
      <c r="N6" s="273" t="s">
        <v>174</v>
      </c>
      <c r="O6" s="273" t="s">
        <v>103</v>
      </c>
      <c r="P6" s="273" t="s">
        <v>175</v>
      </c>
      <c r="Q6" s="273" t="s">
        <v>176</v>
      </c>
      <c r="R6" s="273" t="s">
        <v>177</v>
      </c>
      <c r="S6" s="273" t="s">
        <v>178</v>
      </c>
      <c r="T6" s="273" t="s">
        <v>179</v>
      </c>
      <c r="U6" s="272" t="s">
        <v>180</v>
      </c>
      <c r="V6" s="272" t="s">
        <v>181</v>
      </c>
    </row>
    <row r="7" spans="1:22" x14ac:dyDescent="0.25">
      <c r="B7" s="263" t="s">
        <v>105</v>
      </c>
      <c r="C7" s="263" t="s">
        <v>182</v>
      </c>
      <c r="D7" s="263" t="s">
        <v>183</v>
      </c>
      <c r="E7" s="263" t="s">
        <v>184</v>
      </c>
      <c r="G7" s="263" t="s">
        <v>185</v>
      </c>
      <c r="H7" s="270">
        <v>8530</v>
      </c>
      <c r="I7" s="263">
        <v>4</v>
      </c>
      <c r="J7" s="271">
        <v>37242</v>
      </c>
      <c r="K7" s="263">
        <v>1.49</v>
      </c>
      <c r="L7" s="263" t="s">
        <v>5</v>
      </c>
      <c r="M7" s="263" t="s">
        <v>184</v>
      </c>
      <c r="N7" s="263" t="s">
        <v>186</v>
      </c>
      <c r="R7" s="263" t="s">
        <v>184</v>
      </c>
      <c r="S7" s="263" t="s">
        <v>187</v>
      </c>
      <c r="T7" s="263" t="s">
        <v>13</v>
      </c>
      <c r="U7" s="271">
        <v>37077</v>
      </c>
      <c r="V7" s="271">
        <v>37242</v>
      </c>
    </row>
    <row r="8" spans="1:22" x14ac:dyDescent="0.25">
      <c r="B8" s="263" t="s">
        <v>106</v>
      </c>
      <c r="C8" s="263" t="s">
        <v>182</v>
      </c>
      <c r="D8" s="263" t="s">
        <v>188</v>
      </c>
      <c r="E8" s="263" t="s">
        <v>184</v>
      </c>
      <c r="G8" s="263" t="s">
        <v>189</v>
      </c>
      <c r="H8" s="270">
        <v>7704</v>
      </c>
      <c r="I8" s="263">
        <v>17</v>
      </c>
      <c r="J8" s="271">
        <v>37257</v>
      </c>
      <c r="K8" s="263">
        <v>2.2599999999999998</v>
      </c>
      <c r="L8" s="263" t="s">
        <v>5</v>
      </c>
      <c r="M8" s="263" t="s">
        <v>184</v>
      </c>
      <c r="N8" s="263" t="s">
        <v>186</v>
      </c>
      <c r="R8" s="263" t="s">
        <v>184</v>
      </c>
      <c r="S8" s="263" t="s">
        <v>187</v>
      </c>
      <c r="T8" s="263" t="s">
        <v>13</v>
      </c>
      <c r="U8" s="271">
        <v>37081</v>
      </c>
      <c r="V8" s="271">
        <v>37242</v>
      </c>
    </row>
    <row r="9" spans="1:22" x14ac:dyDescent="0.25">
      <c r="B9" s="263" t="s">
        <v>107</v>
      </c>
      <c r="C9" s="263" t="s">
        <v>182</v>
      </c>
      <c r="D9" s="263" t="s">
        <v>190</v>
      </c>
      <c r="E9" s="263" t="s">
        <v>184</v>
      </c>
      <c r="G9" s="263" t="s">
        <v>191</v>
      </c>
      <c r="H9" s="270">
        <v>7838</v>
      </c>
      <c r="I9" s="263">
        <v>2</v>
      </c>
      <c r="J9" s="271">
        <v>37242</v>
      </c>
      <c r="K9" s="263">
        <v>3.76</v>
      </c>
      <c r="L9" s="263" t="s">
        <v>5</v>
      </c>
      <c r="M9" s="263" t="s">
        <v>184</v>
      </c>
      <c r="N9" s="263" t="s">
        <v>186</v>
      </c>
      <c r="R9" s="263" t="s">
        <v>184</v>
      </c>
      <c r="S9" s="263" t="s">
        <v>187</v>
      </c>
      <c r="T9" s="263" t="s">
        <v>13</v>
      </c>
      <c r="U9" s="271">
        <v>37067</v>
      </c>
      <c r="V9" s="271">
        <v>37242</v>
      </c>
    </row>
    <row r="10" spans="1:22" x14ac:dyDescent="0.25">
      <c r="B10" s="263" t="s">
        <v>108</v>
      </c>
      <c r="C10" s="263" t="s">
        <v>182</v>
      </c>
      <c r="D10" s="263" t="s">
        <v>192</v>
      </c>
      <c r="E10" s="263" t="s">
        <v>184</v>
      </c>
      <c r="G10" s="263" t="s">
        <v>193</v>
      </c>
      <c r="H10" s="270">
        <v>8230</v>
      </c>
      <c r="I10" s="263">
        <v>21</v>
      </c>
      <c r="J10" s="271">
        <v>37267</v>
      </c>
      <c r="K10" s="263">
        <v>0.26</v>
      </c>
      <c r="L10" s="263" t="s">
        <v>5</v>
      </c>
      <c r="M10" s="263" t="s">
        <v>184</v>
      </c>
      <c r="N10" s="263" t="s">
        <v>186</v>
      </c>
      <c r="R10" s="263" t="s">
        <v>184</v>
      </c>
      <c r="S10" s="263" t="s">
        <v>194</v>
      </c>
      <c r="T10" s="263" t="s">
        <v>13</v>
      </c>
      <c r="U10" s="271">
        <v>37216</v>
      </c>
      <c r="V10" s="271">
        <v>37267</v>
      </c>
    </row>
    <row r="11" spans="1:22" x14ac:dyDescent="0.25">
      <c r="B11" s="263" t="s">
        <v>109</v>
      </c>
      <c r="C11" s="263" t="s">
        <v>182</v>
      </c>
      <c r="D11" s="263" t="s">
        <v>195</v>
      </c>
      <c r="E11" s="263" t="s">
        <v>184</v>
      </c>
      <c r="G11" s="263" t="s">
        <v>196</v>
      </c>
      <c r="H11" s="270">
        <v>8551</v>
      </c>
      <c r="I11" s="263">
        <v>4</v>
      </c>
      <c r="J11" s="271">
        <v>37288</v>
      </c>
      <c r="K11" s="263">
        <v>3.72</v>
      </c>
      <c r="L11" s="263" t="s">
        <v>5</v>
      </c>
      <c r="M11" s="263" t="s">
        <v>184</v>
      </c>
      <c r="N11" s="263" t="s">
        <v>186</v>
      </c>
      <c r="R11" s="263" t="s">
        <v>184</v>
      </c>
      <c r="S11" s="263" t="s">
        <v>187</v>
      </c>
      <c r="T11" s="263" t="s">
        <v>13</v>
      </c>
      <c r="U11" s="271">
        <v>37083</v>
      </c>
      <c r="V11" s="271">
        <v>37320</v>
      </c>
    </row>
    <row r="12" spans="1:22" x14ac:dyDescent="0.25">
      <c r="B12" s="263" t="s">
        <v>110</v>
      </c>
      <c r="C12" s="263" t="s">
        <v>182</v>
      </c>
      <c r="D12" s="263" t="s">
        <v>197</v>
      </c>
      <c r="E12" s="263" t="s">
        <v>184</v>
      </c>
      <c r="G12" s="263" t="s">
        <v>198</v>
      </c>
      <c r="H12" s="270">
        <v>7039</v>
      </c>
      <c r="I12" s="263">
        <v>9</v>
      </c>
      <c r="J12" s="271">
        <v>37314</v>
      </c>
      <c r="K12" s="263">
        <v>2.2599999999999998</v>
      </c>
      <c r="L12" s="263" t="s">
        <v>5</v>
      </c>
      <c r="M12" s="263" t="s">
        <v>184</v>
      </c>
      <c r="N12" s="263" t="s">
        <v>186</v>
      </c>
      <c r="R12" s="263" t="s">
        <v>184</v>
      </c>
      <c r="S12" s="263" t="s">
        <v>199</v>
      </c>
      <c r="T12" s="263" t="s">
        <v>13</v>
      </c>
      <c r="U12" s="271">
        <v>37085</v>
      </c>
      <c r="V12" s="271">
        <v>37329</v>
      </c>
    </row>
    <row r="13" spans="1:22" x14ac:dyDescent="0.25">
      <c r="B13" s="263" t="s">
        <v>111</v>
      </c>
      <c r="C13" s="263" t="s">
        <v>182</v>
      </c>
      <c r="D13" s="263" t="s">
        <v>200</v>
      </c>
      <c r="E13" s="263" t="s">
        <v>184</v>
      </c>
      <c r="G13" s="263" t="s">
        <v>201</v>
      </c>
      <c r="H13" s="270">
        <v>8060</v>
      </c>
      <c r="I13" s="263">
        <v>13</v>
      </c>
      <c r="J13" s="271">
        <v>37336</v>
      </c>
      <c r="K13" s="263">
        <v>1.9</v>
      </c>
      <c r="L13" s="263" t="s">
        <v>5</v>
      </c>
      <c r="M13" s="263" t="s">
        <v>184</v>
      </c>
      <c r="N13" s="263" t="s">
        <v>186</v>
      </c>
      <c r="R13" s="263" t="s">
        <v>184</v>
      </c>
      <c r="S13" s="263" t="s">
        <v>199</v>
      </c>
      <c r="T13" s="263" t="s">
        <v>13</v>
      </c>
      <c r="U13" s="271">
        <v>37109</v>
      </c>
      <c r="V13" s="271">
        <v>37336</v>
      </c>
    </row>
    <row r="14" spans="1:22" x14ac:dyDescent="0.25">
      <c r="B14" s="263" t="s">
        <v>112</v>
      </c>
      <c r="C14" s="263" t="s">
        <v>182</v>
      </c>
      <c r="D14" s="263" t="s">
        <v>202</v>
      </c>
      <c r="E14" s="263" t="s">
        <v>184</v>
      </c>
      <c r="G14" s="263" t="s">
        <v>203</v>
      </c>
      <c r="H14" s="270">
        <v>8501</v>
      </c>
      <c r="I14" s="263">
        <v>17</v>
      </c>
      <c r="J14" s="271">
        <v>37280</v>
      </c>
      <c r="K14" s="263">
        <v>2.69</v>
      </c>
      <c r="L14" s="263" t="s">
        <v>5</v>
      </c>
      <c r="M14" s="263" t="s">
        <v>184</v>
      </c>
      <c r="N14" s="263" t="s">
        <v>186</v>
      </c>
      <c r="R14" s="263" t="s">
        <v>184</v>
      </c>
      <c r="S14" s="263" t="s">
        <v>199</v>
      </c>
      <c r="T14" s="263" t="s">
        <v>13</v>
      </c>
      <c r="U14" s="271">
        <v>37162</v>
      </c>
      <c r="V14" s="271">
        <v>37357</v>
      </c>
    </row>
    <row r="15" spans="1:22" x14ac:dyDescent="0.25">
      <c r="B15" s="263" t="s">
        <v>113</v>
      </c>
      <c r="C15" s="263" t="s">
        <v>182</v>
      </c>
      <c r="D15" s="263" t="s">
        <v>184</v>
      </c>
      <c r="E15" s="263" t="s">
        <v>204</v>
      </c>
      <c r="G15" s="263" t="s">
        <v>205</v>
      </c>
      <c r="H15" s="270">
        <v>7430</v>
      </c>
      <c r="I15" s="263">
        <v>7</v>
      </c>
      <c r="J15" s="271">
        <v>37361</v>
      </c>
      <c r="K15" s="263">
        <v>2</v>
      </c>
      <c r="L15" s="263" t="s">
        <v>100</v>
      </c>
      <c r="M15" s="263" t="s">
        <v>184</v>
      </c>
      <c r="N15" s="263" t="s">
        <v>186</v>
      </c>
      <c r="R15" s="263" t="s">
        <v>184</v>
      </c>
      <c r="S15" s="263" t="s">
        <v>206</v>
      </c>
      <c r="T15" s="263" t="s">
        <v>13</v>
      </c>
      <c r="U15" s="271">
        <v>37280</v>
      </c>
      <c r="V15" s="271">
        <v>37361</v>
      </c>
    </row>
    <row r="16" spans="1:22" x14ac:dyDescent="0.25">
      <c r="B16" s="263" t="s">
        <v>114</v>
      </c>
      <c r="C16" s="263" t="s">
        <v>182</v>
      </c>
      <c r="D16" s="263" t="s">
        <v>207</v>
      </c>
      <c r="E16" s="263" t="s">
        <v>184</v>
      </c>
      <c r="G16" s="263" t="s">
        <v>208</v>
      </c>
      <c r="H16" s="270">
        <v>7627</v>
      </c>
      <c r="I16" s="263">
        <v>7</v>
      </c>
      <c r="J16" s="271">
        <v>37361</v>
      </c>
      <c r="K16" s="263">
        <v>2.2599999999999998</v>
      </c>
      <c r="L16" s="263" t="s">
        <v>5</v>
      </c>
      <c r="M16" s="263" t="s">
        <v>184</v>
      </c>
      <c r="N16" s="263" t="s">
        <v>186</v>
      </c>
      <c r="R16" s="263" t="s">
        <v>184</v>
      </c>
      <c r="S16" s="263" t="s">
        <v>206</v>
      </c>
      <c r="T16" s="263" t="s">
        <v>13</v>
      </c>
      <c r="U16" s="271">
        <v>37152</v>
      </c>
      <c r="V16" s="271">
        <v>37361</v>
      </c>
    </row>
    <row r="17" spans="2:22" x14ac:dyDescent="0.25">
      <c r="B17" s="263" t="s">
        <v>115</v>
      </c>
      <c r="C17" s="263" t="s">
        <v>182</v>
      </c>
      <c r="D17" s="263" t="s">
        <v>184</v>
      </c>
      <c r="E17" s="263" t="s">
        <v>209</v>
      </c>
      <c r="G17" s="263" t="s">
        <v>210</v>
      </c>
      <c r="H17" s="270">
        <v>7043</v>
      </c>
      <c r="I17" s="263">
        <v>9</v>
      </c>
      <c r="J17" s="271">
        <v>37382</v>
      </c>
      <c r="K17" s="263">
        <v>2</v>
      </c>
      <c r="L17" s="263" t="s">
        <v>100</v>
      </c>
      <c r="M17" s="263" t="s">
        <v>184</v>
      </c>
      <c r="N17" s="263" t="s">
        <v>186</v>
      </c>
      <c r="R17" s="263" t="s">
        <v>184</v>
      </c>
      <c r="S17" s="263" t="s">
        <v>199</v>
      </c>
      <c r="T17" s="263" t="s">
        <v>13</v>
      </c>
      <c r="U17" s="271">
        <v>37379</v>
      </c>
      <c r="V17" s="271">
        <v>37382</v>
      </c>
    </row>
    <row r="18" spans="2:22" x14ac:dyDescent="0.25">
      <c r="B18" s="263" t="s">
        <v>116</v>
      </c>
      <c r="C18" s="263" t="s">
        <v>182</v>
      </c>
      <c r="D18" s="263" t="s">
        <v>212</v>
      </c>
      <c r="E18" s="263" t="s">
        <v>184</v>
      </c>
      <c r="G18" s="263" t="s">
        <v>213</v>
      </c>
      <c r="H18" s="270">
        <v>8008</v>
      </c>
      <c r="I18" s="263">
        <v>18</v>
      </c>
      <c r="J18" s="271">
        <v>37377</v>
      </c>
      <c r="K18" s="263">
        <v>2.71</v>
      </c>
      <c r="L18" s="263" t="s">
        <v>5</v>
      </c>
      <c r="M18" s="263" t="s">
        <v>184</v>
      </c>
      <c r="N18" s="263" t="s">
        <v>186</v>
      </c>
      <c r="R18" s="263" t="s">
        <v>184</v>
      </c>
      <c r="S18" s="263" t="s">
        <v>194</v>
      </c>
      <c r="T18" s="263" t="s">
        <v>13</v>
      </c>
      <c r="U18" s="271">
        <v>37298</v>
      </c>
      <c r="V18" s="271">
        <v>37420</v>
      </c>
    </row>
    <row r="19" spans="2:22" x14ac:dyDescent="0.25">
      <c r="B19" s="263" t="s">
        <v>117</v>
      </c>
      <c r="C19" s="263" t="s">
        <v>182</v>
      </c>
      <c r="D19" s="263" t="s">
        <v>214</v>
      </c>
      <c r="E19" s="263" t="s">
        <v>184</v>
      </c>
      <c r="G19" s="263" t="s">
        <v>215</v>
      </c>
      <c r="H19" s="270">
        <v>8251</v>
      </c>
      <c r="I19" s="263">
        <v>21</v>
      </c>
      <c r="J19" s="271">
        <v>37424</v>
      </c>
      <c r="K19" s="263">
        <v>0.89</v>
      </c>
      <c r="L19" s="263" t="s">
        <v>5</v>
      </c>
      <c r="M19" s="263" t="s">
        <v>184</v>
      </c>
      <c r="N19" s="263" t="s">
        <v>186</v>
      </c>
      <c r="R19" s="263" t="s">
        <v>184</v>
      </c>
      <c r="S19" s="263" t="s">
        <v>194</v>
      </c>
      <c r="T19" s="263" t="s">
        <v>13</v>
      </c>
      <c r="U19" s="271">
        <v>37090</v>
      </c>
      <c r="V19" s="271">
        <v>37424</v>
      </c>
    </row>
    <row r="20" spans="2:22" x14ac:dyDescent="0.25">
      <c r="B20" s="263" t="s">
        <v>118</v>
      </c>
      <c r="C20" s="263" t="s">
        <v>182</v>
      </c>
      <c r="D20" s="263" t="s">
        <v>184</v>
      </c>
      <c r="E20" s="263" t="s">
        <v>216</v>
      </c>
      <c r="F20" s="263" t="s">
        <v>217</v>
      </c>
      <c r="G20" s="263" t="s">
        <v>218</v>
      </c>
      <c r="H20" s="270">
        <v>8096</v>
      </c>
      <c r="I20" s="263">
        <v>15</v>
      </c>
      <c r="J20" s="271">
        <v>37434</v>
      </c>
      <c r="K20" s="263">
        <v>62.23</v>
      </c>
      <c r="L20" s="263" t="s">
        <v>4</v>
      </c>
      <c r="M20" s="263" t="s">
        <v>184</v>
      </c>
      <c r="N20" s="263" t="s">
        <v>186</v>
      </c>
      <c r="R20" s="263" t="s">
        <v>184</v>
      </c>
      <c r="S20" s="263" t="s">
        <v>199</v>
      </c>
      <c r="T20" s="263" t="s">
        <v>13</v>
      </c>
      <c r="U20" s="271">
        <v>37060</v>
      </c>
      <c r="V20" s="271">
        <v>37434</v>
      </c>
    </row>
    <row r="21" spans="2:22" x14ac:dyDescent="0.25">
      <c r="B21" s="263" t="s">
        <v>119</v>
      </c>
      <c r="C21" s="263" t="s">
        <v>182</v>
      </c>
      <c r="D21" s="263" t="s">
        <v>219</v>
      </c>
      <c r="E21" s="263" t="s">
        <v>184</v>
      </c>
      <c r="G21" s="263" t="s">
        <v>220</v>
      </c>
      <c r="H21" s="270">
        <v>7732</v>
      </c>
      <c r="I21" s="263">
        <v>17</v>
      </c>
      <c r="J21" s="271">
        <v>37377</v>
      </c>
      <c r="K21" s="263">
        <v>2.69</v>
      </c>
      <c r="L21" s="263" t="s">
        <v>5</v>
      </c>
      <c r="M21" s="263" t="s">
        <v>184</v>
      </c>
      <c r="N21" s="263" t="s">
        <v>186</v>
      </c>
      <c r="R21" s="263" t="s">
        <v>184</v>
      </c>
      <c r="S21" s="263" t="s">
        <v>187</v>
      </c>
      <c r="T21" s="263" t="s">
        <v>13</v>
      </c>
      <c r="U21" s="271">
        <v>37330</v>
      </c>
      <c r="V21" s="271">
        <v>37439</v>
      </c>
    </row>
    <row r="22" spans="2:22" x14ac:dyDescent="0.25">
      <c r="B22" s="263" t="s">
        <v>120</v>
      </c>
      <c r="C22" s="263" t="s">
        <v>182</v>
      </c>
      <c r="D22" s="263" t="s">
        <v>221</v>
      </c>
      <c r="E22" s="263" t="s">
        <v>184</v>
      </c>
      <c r="G22" s="263" t="s">
        <v>222</v>
      </c>
      <c r="H22" s="270">
        <v>8822</v>
      </c>
      <c r="I22" s="263">
        <v>4</v>
      </c>
      <c r="J22" s="271">
        <v>37408</v>
      </c>
      <c r="K22" s="263">
        <v>3.46</v>
      </c>
      <c r="L22" s="263" t="s">
        <v>5</v>
      </c>
      <c r="M22" s="263" t="s">
        <v>184</v>
      </c>
      <c r="N22" s="263" t="s">
        <v>186</v>
      </c>
      <c r="R22" s="263" t="s">
        <v>184</v>
      </c>
      <c r="S22" s="263" t="s">
        <v>187</v>
      </c>
      <c r="T22" s="263" t="s">
        <v>13</v>
      </c>
      <c r="U22" s="271">
        <v>37146</v>
      </c>
      <c r="V22" s="271">
        <v>37439</v>
      </c>
    </row>
    <row r="23" spans="2:22" x14ac:dyDescent="0.25">
      <c r="B23" s="263" t="s">
        <v>121</v>
      </c>
      <c r="C23" s="263" t="s">
        <v>182</v>
      </c>
      <c r="D23" s="263" t="s">
        <v>184</v>
      </c>
      <c r="E23" s="263" t="s">
        <v>223</v>
      </c>
      <c r="F23" s="263" t="s">
        <v>224</v>
      </c>
      <c r="G23" s="263" t="s">
        <v>225</v>
      </c>
      <c r="H23" s="270">
        <v>7059</v>
      </c>
      <c r="I23" s="263">
        <v>5</v>
      </c>
      <c r="J23" s="271">
        <v>37440</v>
      </c>
      <c r="K23" s="263">
        <v>68.400000000000006</v>
      </c>
      <c r="L23" s="263" t="s">
        <v>4</v>
      </c>
      <c r="M23" s="263" t="s">
        <v>184</v>
      </c>
      <c r="N23" s="263" t="s">
        <v>186</v>
      </c>
      <c r="R23" s="263" t="s">
        <v>184</v>
      </c>
      <c r="S23" s="263" t="s">
        <v>187</v>
      </c>
      <c r="T23" s="263" t="s">
        <v>13</v>
      </c>
      <c r="U23" s="271">
        <v>37063</v>
      </c>
      <c r="V23" s="271">
        <v>37440</v>
      </c>
    </row>
    <row r="24" spans="2:22" x14ac:dyDescent="0.25">
      <c r="B24" s="263" t="s">
        <v>122</v>
      </c>
      <c r="C24" s="263" t="s">
        <v>182</v>
      </c>
      <c r="D24" s="263" t="s">
        <v>226</v>
      </c>
      <c r="E24" s="263" t="s">
        <v>184</v>
      </c>
      <c r="G24" s="263" t="s">
        <v>227</v>
      </c>
      <c r="H24" s="270">
        <v>7722</v>
      </c>
      <c r="I24" s="263">
        <v>17</v>
      </c>
      <c r="J24" s="271">
        <v>37460</v>
      </c>
      <c r="K24" s="263">
        <v>8.3699999999999992</v>
      </c>
      <c r="L24" s="263" t="s">
        <v>5</v>
      </c>
      <c r="M24" s="263" t="s">
        <v>184</v>
      </c>
      <c r="N24" s="263" t="s">
        <v>186</v>
      </c>
      <c r="R24" s="263" t="s">
        <v>184</v>
      </c>
      <c r="S24" s="263" t="s">
        <v>187</v>
      </c>
      <c r="T24" s="263" t="s">
        <v>13</v>
      </c>
      <c r="U24" s="271">
        <v>37139</v>
      </c>
      <c r="V24" s="271">
        <v>37460</v>
      </c>
    </row>
    <row r="25" spans="2:22" x14ac:dyDescent="0.25">
      <c r="B25" s="263" t="s">
        <v>123</v>
      </c>
      <c r="C25" s="263" t="s">
        <v>182</v>
      </c>
      <c r="D25" s="263" t="s">
        <v>228</v>
      </c>
      <c r="E25" s="263" t="s">
        <v>184</v>
      </c>
      <c r="G25" s="263" t="s">
        <v>229</v>
      </c>
      <c r="H25" s="270">
        <v>8527</v>
      </c>
      <c r="I25" s="263">
        <v>18</v>
      </c>
      <c r="J25" s="271">
        <v>37469</v>
      </c>
      <c r="K25" s="263">
        <v>1.5</v>
      </c>
      <c r="L25" s="263" t="s">
        <v>5</v>
      </c>
      <c r="M25" s="263" t="s">
        <v>184</v>
      </c>
      <c r="N25" s="263" t="s">
        <v>186</v>
      </c>
      <c r="R25" s="263" t="s">
        <v>184</v>
      </c>
      <c r="S25" s="263" t="s">
        <v>187</v>
      </c>
      <c r="T25" s="263" t="s">
        <v>13</v>
      </c>
      <c r="U25" s="271">
        <v>37203</v>
      </c>
      <c r="V25" s="271">
        <v>37469</v>
      </c>
    </row>
    <row r="26" spans="2:22" x14ac:dyDescent="0.25">
      <c r="B26" s="263" t="s">
        <v>124</v>
      </c>
      <c r="C26" s="263" t="s">
        <v>182</v>
      </c>
      <c r="D26" s="263" t="s">
        <v>230</v>
      </c>
      <c r="E26" s="263" t="s">
        <v>184</v>
      </c>
      <c r="G26" s="263" t="s">
        <v>196</v>
      </c>
      <c r="H26" s="270">
        <v>8551</v>
      </c>
      <c r="I26" s="263">
        <v>4</v>
      </c>
      <c r="J26" s="271">
        <v>37470</v>
      </c>
      <c r="K26" s="263">
        <v>2.71</v>
      </c>
      <c r="L26" s="263" t="s">
        <v>5</v>
      </c>
      <c r="M26" s="263" t="s">
        <v>184</v>
      </c>
      <c r="N26" s="263" t="s">
        <v>186</v>
      </c>
      <c r="R26" s="263" t="s">
        <v>184</v>
      </c>
      <c r="S26" s="263" t="s">
        <v>187</v>
      </c>
      <c r="T26" s="263" t="s">
        <v>13</v>
      </c>
      <c r="U26" s="271">
        <v>37330</v>
      </c>
      <c r="V26" s="271">
        <v>37489</v>
      </c>
    </row>
    <row r="27" spans="2:22" x14ac:dyDescent="0.25">
      <c r="B27" s="263" t="s">
        <v>125</v>
      </c>
      <c r="C27" s="263" t="s">
        <v>182</v>
      </c>
      <c r="D27" s="263" t="s">
        <v>231</v>
      </c>
      <c r="E27" s="263" t="s">
        <v>184</v>
      </c>
      <c r="G27" s="263" t="s">
        <v>232</v>
      </c>
      <c r="H27" s="270">
        <v>7470</v>
      </c>
      <c r="I27" s="263">
        <v>6</v>
      </c>
      <c r="J27" s="271">
        <v>36739</v>
      </c>
      <c r="K27" s="263">
        <v>2.5</v>
      </c>
      <c r="L27" s="263" t="s">
        <v>5</v>
      </c>
      <c r="M27" s="263" t="s">
        <v>184</v>
      </c>
      <c r="N27" s="263" t="s">
        <v>186</v>
      </c>
      <c r="R27" s="263" t="s">
        <v>184</v>
      </c>
      <c r="S27" s="263" t="s">
        <v>187</v>
      </c>
      <c r="T27" s="263" t="s">
        <v>13</v>
      </c>
      <c r="U27" s="271">
        <v>37379</v>
      </c>
      <c r="V27" s="271">
        <v>37522</v>
      </c>
    </row>
    <row r="28" spans="2:22" x14ac:dyDescent="0.25">
      <c r="B28" s="263" t="s">
        <v>126</v>
      </c>
      <c r="C28" s="263" t="s">
        <v>182</v>
      </c>
      <c r="D28" s="263" t="s">
        <v>233</v>
      </c>
      <c r="E28" s="263" t="s">
        <v>184</v>
      </c>
      <c r="G28" s="263" t="s">
        <v>222</v>
      </c>
      <c r="H28" s="270">
        <v>8822</v>
      </c>
      <c r="I28" s="263">
        <v>4</v>
      </c>
      <c r="J28" s="271">
        <v>37523</v>
      </c>
      <c r="K28" s="263">
        <v>3.01</v>
      </c>
      <c r="L28" s="263" t="s">
        <v>5</v>
      </c>
      <c r="M28" s="263" t="s">
        <v>184</v>
      </c>
      <c r="N28" s="263" t="s">
        <v>186</v>
      </c>
      <c r="R28" s="263" t="s">
        <v>184</v>
      </c>
      <c r="S28" s="263" t="s">
        <v>187</v>
      </c>
      <c r="T28" s="263" t="s">
        <v>13</v>
      </c>
      <c r="U28" s="271">
        <v>37309</v>
      </c>
      <c r="V28" s="271">
        <v>37523</v>
      </c>
    </row>
    <row r="29" spans="2:22" x14ac:dyDescent="0.25">
      <c r="B29" s="263" t="s">
        <v>127</v>
      </c>
      <c r="C29" s="263" t="s">
        <v>182</v>
      </c>
      <c r="D29" s="263" t="s">
        <v>234</v>
      </c>
      <c r="E29" s="263" t="s">
        <v>184</v>
      </c>
      <c r="G29" s="263" t="s">
        <v>235</v>
      </c>
      <c r="H29" s="270">
        <v>7825</v>
      </c>
      <c r="I29" s="263">
        <v>2</v>
      </c>
      <c r="J29" s="271">
        <v>37469</v>
      </c>
      <c r="K29" s="263">
        <v>1.84</v>
      </c>
      <c r="L29" s="263" t="s">
        <v>5</v>
      </c>
      <c r="M29" s="263" t="s">
        <v>184</v>
      </c>
      <c r="N29" s="263" t="s">
        <v>186</v>
      </c>
      <c r="R29" s="263" t="s">
        <v>184</v>
      </c>
      <c r="S29" s="263" t="s">
        <v>187</v>
      </c>
      <c r="T29" s="263" t="s">
        <v>13</v>
      </c>
      <c r="U29" s="271">
        <v>37391</v>
      </c>
      <c r="V29" s="271">
        <v>37545</v>
      </c>
    </row>
    <row r="30" spans="2:22" x14ac:dyDescent="0.25">
      <c r="B30" s="263" t="s">
        <v>128</v>
      </c>
      <c r="C30" s="263" t="s">
        <v>182</v>
      </c>
      <c r="D30" s="263" t="s">
        <v>236</v>
      </c>
      <c r="E30" s="263" t="s">
        <v>184</v>
      </c>
      <c r="G30" s="263" t="s">
        <v>237</v>
      </c>
      <c r="H30" s="270">
        <v>8055</v>
      </c>
      <c r="I30" s="263">
        <v>13</v>
      </c>
      <c r="J30" s="271">
        <v>37530</v>
      </c>
      <c r="K30" s="263">
        <v>7.5</v>
      </c>
      <c r="L30" s="263" t="s">
        <v>5</v>
      </c>
      <c r="M30" s="263" t="s">
        <v>184</v>
      </c>
      <c r="N30" s="263" t="s">
        <v>186</v>
      </c>
      <c r="S30" s="263" t="s">
        <v>199</v>
      </c>
      <c r="T30" s="263" t="s">
        <v>13</v>
      </c>
      <c r="U30" s="271">
        <v>37274</v>
      </c>
      <c r="V30" s="271">
        <v>37582</v>
      </c>
    </row>
    <row r="31" spans="2:22" x14ac:dyDescent="0.25">
      <c r="B31" s="263" t="s">
        <v>129</v>
      </c>
      <c r="C31" s="263" t="s">
        <v>182</v>
      </c>
      <c r="D31" s="263" t="s">
        <v>184</v>
      </c>
      <c r="E31" s="263" t="s">
        <v>238</v>
      </c>
      <c r="F31" s="263" t="s">
        <v>239</v>
      </c>
      <c r="G31" s="263" t="s">
        <v>240</v>
      </c>
      <c r="H31" s="270">
        <v>8648</v>
      </c>
      <c r="I31" s="263">
        <v>12</v>
      </c>
      <c r="J31" s="271">
        <v>37600</v>
      </c>
      <c r="K31" s="263">
        <v>25.54</v>
      </c>
      <c r="L31" s="263" t="s">
        <v>4</v>
      </c>
      <c r="M31" s="263" t="s">
        <v>184</v>
      </c>
      <c r="N31" s="263" t="s">
        <v>186</v>
      </c>
      <c r="R31" s="263" t="s">
        <v>184</v>
      </c>
      <c r="S31" s="263" t="s">
        <v>199</v>
      </c>
      <c r="T31" s="263" t="s">
        <v>13</v>
      </c>
      <c r="U31" s="271">
        <v>37389</v>
      </c>
      <c r="V31" s="271">
        <v>37600</v>
      </c>
    </row>
    <row r="32" spans="2:22" x14ac:dyDescent="0.25">
      <c r="B32" s="263" t="s">
        <v>130</v>
      </c>
      <c r="C32" s="263" t="s">
        <v>182</v>
      </c>
      <c r="D32" s="263" t="s">
        <v>184</v>
      </c>
      <c r="E32" s="263" t="s">
        <v>241</v>
      </c>
      <c r="F32" s="263" t="s">
        <v>239</v>
      </c>
      <c r="G32" s="263" t="s">
        <v>240</v>
      </c>
      <c r="H32" s="270">
        <v>8648</v>
      </c>
      <c r="I32" s="263">
        <v>12</v>
      </c>
      <c r="J32" s="271">
        <v>37600</v>
      </c>
      <c r="K32" s="263">
        <v>31.58</v>
      </c>
      <c r="L32" s="263" t="s">
        <v>4</v>
      </c>
      <c r="M32" s="263" t="s">
        <v>184</v>
      </c>
      <c r="N32" s="263" t="s">
        <v>186</v>
      </c>
      <c r="R32" s="263" t="s">
        <v>184</v>
      </c>
      <c r="S32" s="263" t="s">
        <v>199</v>
      </c>
      <c r="T32" s="263" t="s">
        <v>13</v>
      </c>
      <c r="U32" s="271">
        <v>37371</v>
      </c>
      <c r="V32" s="271">
        <v>37600</v>
      </c>
    </row>
    <row r="33" spans="2:22" x14ac:dyDescent="0.25">
      <c r="B33" s="263" t="s">
        <v>131</v>
      </c>
      <c r="C33" s="263" t="s">
        <v>182</v>
      </c>
      <c r="D33" s="263" t="s">
        <v>184</v>
      </c>
      <c r="E33" s="263" t="s">
        <v>242</v>
      </c>
      <c r="F33" s="263" t="s">
        <v>243</v>
      </c>
      <c r="G33" s="263" t="s">
        <v>244</v>
      </c>
      <c r="H33" s="270">
        <v>7940</v>
      </c>
      <c r="I33" s="263">
        <v>3</v>
      </c>
      <c r="J33" s="271">
        <v>37600</v>
      </c>
      <c r="K33" s="263">
        <v>60.67</v>
      </c>
      <c r="L33" s="263" t="s">
        <v>4</v>
      </c>
      <c r="M33" s="263" t="s">
        <v>184</v>
      </c>
      <c r="N33" s="263" t="s">
        <v>186</v>
      </c>
      <c r="R33" s="263" t="s">
        <v>184</v>
      </c>
      <c r="S33" s="263" t="s">
        <v>199</v>
      </c>
      <c r="T33" s="263" t="s">
        <v>13</v>
      </c>
      <c r="U33" s="271">
        <v>37301</v>
      </c>
      <c r="V33" s="271">
        <v>37600</v>
      </c>
    </row>
    <row r="34" spans="2:22" x14ac:dyDescent="0.25">
      <c r="B34" s="263" t="s">
        <v>132</v>
      </c>
      <c r="C34" s="263" t="s">
        <v>182</v>
      </c>
      <c r="D34" s="263" t="s">
        <v>245</v>
      </c>
      <c r="E34" s="263" t="s">
        <v>184</v>
      </c>
      <c r="G34" s="263" t="s">
        <v>213</v>
      </c>
      <c r="H34" s="270">
        <v>8008</v>
      </c>
      <c r="I34" s="263">
        <v>18</v>
      </c>
      <c r="J34" s="271">
        <v>37601</v>
      </c>
      <c r="K34" s="263">
        <v>2.8</v>
      </c>
      <c r="L34" s="263" t="s">
        <v>5</v>
      </c>
      <c r="M34" s="263" t="s">
        <v>184</v>
      </c>
      <c r="N34" s="263" t="s">
        <v>186</v>
      </c>
      <c r="R34" s="263" t="s">
        <v>184</v>
      </c>
      <c r="S34" s="263" t="s">
        <v>194</v>
      </c>
      <c r="T34" s="263" t="s">
        <v>13</v>
      </c>
      <c r="U34" s="271">
        <v>37496</v>
      </c>
      <c r="V34" s="271">
        <v>37601</v>
      </c>
    </row>
    <row r="35" spans="2:22" x14ac:dyDescent="0.25">
      <c r="B35" s="263" t="s">
        <v>133</v>
      </c>
      <c r="C35" s="263" t="s">
        <v>182</v>
      </c>
      <c r="D35" s="263" t="s">
        <v>246</v>
      </c>
      <c r="E35" s="263" t="s">
        <v>184</v>
      </c>
      <c r="G35" s="263" t="s">
        <v>247</v>
      </c>
      <c r="H35" s="270">
        <v>8006</v>
      </c>
      <c r="I35" s="263">
        <v>18</v>
      </c>
      <c r="J35" s="271">
        <v>37572</v>
      </c>
      <c r="K35" s="263">
        <v>2.8</v>
      </c>
      <c r="L35" s="263" t="s">
        <v>5</v>
      </c>
      <c r="M35" s="263" t="s">
        <v>184</v>
      </c>
      <c r="N35" s="263" t="s">
        <v>186</v>
      </c>
      <c r="R35" s="263" t="s">
        <v>184</v>
      </c>
      <c r="S35" s="263" t="s">
        <v>194</v>
      </c>
      <c r="T35" s="263" t="s">
        <v>13</v>
      </c>
      <c r="U35" s="271">
        <v>37539</v>
      </c>
      <c r="V35" s="271">
        <v>37601</v>
      </c>
    </row>
    <row r="36" spans="2:22" x14ac:dyDescent="0.25">
      <c r="B36" s="263" t="s">
        <v>134</v>
      </c>
      <c r="C36" s="263" t="s">
        <v>182</v>
      </c>
      <c r="D36" s="263" t="s">
        <v>183</v>
      </c>
      <c r="E36" s="263" t="s">
        <v>184</v>
      </c>
      <c r="G36" s="263" t="s">
        <v>185</v>
      </c>
      <c r="H36" s="270">
        <v>8530</v>
      </c>
      <c r="I36" s="263">
        <v>4</v>
      </c>
      <c r="J36" s="271">
        <v>37606</v>
      </c>
      <c r="K36" s="263">
        <v>2.92</v>
      </c>
      <c r="L36" s="263" t="s">
        <v>5</v>
      </c>
      <c r="M36" s="263" t="s">
        <v>184</v>
      </c>
      <c r="N36" s="263" t="s">
        <v>186</v>
      </c>
      <c r="R36" s="263" t="s">
        <v>184</v>
      </c>
      <c r="S36" s="263" t="s">
        <v>187</v>
      </c>
      <c r="T36" s="263" t="s">
        <v>13</v>
      </c>
      <c r="U36" s="271">
        <v>37292</v>
      </c>
      <c r="V36" s="271">
        <v>37606</v>
      </c>
    </row>
    <row r="37" spans="2:22" x14ac:dyDescent="0.25">
      <c r="B37" s="263" t="s">
        <v>135</v>
      </c>
      <c r="C37" s="263" t="s">
        <v>182</v>
      </c>
      <c r="D37" s="263" t="s">
        <v>248</v>
      </c>
      <c r="E37" s="263" t="s">
        <v>184</v>
      </c>
      <c r="G37" s="263" t="s">
        <v>249</v>
      </c>
      <c r="H37" s="270">
        <v>8086</v>
      </c>
      <c r="I37" s="263">
        <v>15</v>
      </c>
      <c r="J37" s="271">
        <v>37602</v>
      </c>
      <c r="K37" s="263">
        <v>3.7</v>
      </c>
      <c r="L37" s="263" t="s">
        <v>5</v>
      </c>
      <c r="M37" s="263" t="s">
        <v>184</v>
      </c>
      <c r="N37" s="263" t="s">
        <v>186</v>
      </c>
      <c r="R37" s="263" t="s">
        <v>184</v>
      </c>
      <c r="S37" s="263" t="s">
        <v>199</v>
      </c>
      <c r="T37" s="263" t="s">
        <v>13</v>
      </c>
      <c r="U37" s="271">
        <v>37551</v>
      </c>
      <c r="V37" s="271">
        <v>37614</v>
      </c>
    </row>
    <row r="38" spans="2:22" x14ac:dyDescent="0.25">
      <c r="B38" s="263" t="s">
        <v>136</v>
      </c>
      <c r="C38" s="263" t="s">
        <v>182</v>
      </c>
      <c r="D38" s="263" t="s">
        <v>184</v>
      </c>
      <c r="E38" s="263" t="s">
        <v>250</v>
      </c>
      <c r="F38" s="263" t="s">
        <v>251</v>
      </c>
      <c r="G38" s="263" t="s">
        <v>252</v>
      </c>
      <c r="H38" s="270">
        <v>8066</v>
      </c>
      <c r="I38" s="263">
        <v>15</v>
      </c>
      <c r="J38" s="271">
        <v>37621</v>
      </c>
      <c r="K38" s="263">
        <v>262.14</v>
      </c>
      <c r="L38" s="263" t="s">
        <v>4</v>
      </c>
      <c r="M38" s="263" t="s">
        <v>184</v>
      </c>
      <c r="N38" s="263" t="s">
        <v>186</v>
      </c>
      <c r="R38" s="263" t="s">
        <v>184</v>
      </c>
      <c r="S38" s="263" t="s">
        <v>194</v>
      </c>
      <c r="T38" s="263" t="s">
        <v>13</v>
      </c>
      <c r="U38" s="271">
        <v>37267</v>
      </c>
      <c r="V38" s="271">
        <v>37621</v>
      </c>
    </row>
    <row r="39" spans="2:22" x14ac:dyDescent="0.25">
      <c r="B39" s="263" t="s">
        <v>137</v>
      </c>
      <c r="C39" s="263" t="s">
        <v>182</v>
      </c>
      <c r="D39" s="263" t="s">
        <v>253</v>
      </c>
      <c r="E39" s="263" t="s">
        <v>184</v>
      </c>
      <c r="G39" s="263" t="s">
        <v>254</v>
      </c>
      <c r="H39" s="270">
        <v>8094</v>
      </c>
      <c r="I39" s="263">
        <v>15</v>
      </c>
      <c r="J39" s="271">
        <v>37591</v>
      </c>
      <c r="K39" s="263">
        <v>3.74</v>
      </c>
      <c r="L39" s="263" t="s">
        <v>5</v>
      </c>
      <c r="M39" s="263" t="s">
        <v>184</v>
      </c>
      <c r="N39" s="263" t="s">
        <v>186</v>
      </c>
      <c r="R39" s="263" t="s">
        <v>184</v>
      </c>
      <c r="S39" s="263" t="s">
        <v>194</v>
      </c>
      <c r="T39" s="263" t="s">
        <v>13</v>
      </c>
      <c r="U39" s="271">
        <v>37454</v>
      </c>
      <c r="V39" s="271">
        <v>37627</v>
      </c>
    </row>
    <row r="40" spans="2:22" x14ac:dyDescent="0.25">
      <c r="B40" s="263" t="s">
        <v>138</v>
      </c>
      <c r="C40" s="263" t="s">
        <v>182</v>
      </c>
      <c r="D40" s="263" t="s">
        <v>255</v>
      </c>
      <c r="E40" s="263" t="s">
        <v>184</v>
      </c>
      <c r="G40" s="263" t="s">
        <v>198</v>
      </c>
      <c r="H40" s="270">
        <v>7039</v>
      </c>
      <c r="I40" s="263">
        <v>9</v>
      </c>
      <c r="J40" s="271">
        <v>37622</v>
      </c>
      <c r="K40" s="263">
        <v>10.26</v>
      </c>
      <c r="L40" s="263" t="s">
        <v>5</v>
      </c>
      <c r="M40" s="263" t="s">
        <v>184</v>
      </c>
      <c r="N40" s="263" t="s">
        <v>186</v>
      </c>
      <c r="R40" s="263" t="s">
        <v>184</v>
      </c>
      <c r="S40" s="263" t="s">
        <v>187</v>
      </c>
      <c r="T40" s="263" t="s">
        <v>13</v>
      </c>
      <c r="U40" s="271">
        <v>37390</v>
      </c>
      <c r="V40" s="271">
        <v>37636</v>
      </c>
    </row>
    <row r="41" spans="2:22" x14ac:dyDescent="0.25">
      <c r="B41" s="263" t="s">
        <v>139</v>
      </c>
      <c r="C41" s="263" t="s">
        <v>182</v>
      </c>
      <c r="D41" s="263" t="s">
        <v>256</v>
      </c>
      <c r="E41" s="263" t="s">
        <v>184</v>
      </c>
      <c r="G41" s="263" t="s">
        <v>201</v>
      </c>
      <c r="H41" s="270">
        <v>8060</v>
      </c>
      <c r="I41" s="263">
        <v>13</v>
      </c>
      <c r="J41" s="271">
        <v>37601</v>
      </c>
      <c r="K41" s="263">
        <v>2.27</v>
      </c>
      <c r="L41" s="263" t="s">
        <v>5</v>
      </c>
      <c r="M41" s="263" t="s">
        <v>184</v>
      </c>
      <c r="N41" s="263" t="s">
        <v>186</v>
      </c>
      <c r="R41" s="263" t="s">
        <v>184</v>
      </c>
      <c r="S41" s="263" t="s">
        <v>199</v>
      </c>
      <c r="T41" s="263" t="s">
        <v>13</v>
      </c>
      <c r="U41" s="271">
        <v>37540</v>
      </c>
      <c r="V41" s="271">
        <v>37644</v>
      </c>
    </row>
    <row r="42" spans="2:22" x14ac:dyDescent="0.25">
      <c r="B42" s="263" t="s">
        <v>140</v>
      </c>
      <c r="C42" s="263" t="s">
        <v>182</v>
      </c>
      <c r="D42" s="263" t="s">
        <v>257</v>
      </c>
      <c r="E42" s="263" t="s">
        <v>184</v>
      </c>
      <c r="G42" s="263" t="s">
        <v>258</v>
      </c>
      <c r="H42" s="270">
        <v>8873</v>
      </c>
      <c r="I42" s="263">
        <v>5</v>
      </c>
      <c r="J42" s="271">
        <v>37644</v>
      </c>
      <c r="K42" s="263">
        <v>4.53</v>
      </c>
      <c r="L42" s="263" t="s">
        <v>5</v>
      </c>
      <c r="M42" s="263" t="s">
        <v>184</v>
      </c>
      <c r="N42" s="263" t="s">
        <v>186</v>
      </c>
      <c r="R42" s="263" t="s">
        <v>184</v>
      </c>
      <c r="S42" s="263" t="s">
        <v>199</v>
      </c>
      <c r="T42" s="263" t="s">
        <v>13</v>
      </c>
      <c r="U42" s="271">
        <v>37546</v>
      </c>
      <c r="V42" s="271">
        <v>37644</v>
      </c>
    </row>
    <row r="43" spans="2:22" x14ac:dyDescent="0.25">
      <c r="B43" s="263" t="s">
        <v>141</v>
      </c>
      <c r="C43" s="263" t="s">
        <v>182</v>
      </c>
      <c r="D43" s="263" t="s">
        <v>259</v>
      </c>
      <c r="E43" s="263" t="s">
        <v>184</v>
      </c>
      <c r="G43" s="263" t="s">
        <v>260</v>
      </c>
      <c r="H43" s="270">
        <v>8110</v>
      </c>
      <c r="I43" s="263">
        <v>14</v>
      </c>
      <c r="J43" s="271">
        <v>37658</v>
      </c>
      <c r="K43" s="263">
        <v>4.96</v>
      </c>
      <c r="L43" s="263" t="s">
        <v>5</v>
      </c>
      <c r="M43" s="263" t="s">
        <v>184</v>
      </c>
      <c r="N43" s="263" t="s">
        <v>186</v>
      </c>
      <c r="R43" s="263" t="s">
        <v>184</v>
      </c>
      <c r="S43" s="263" t="s">
        <v>199</v>
      </c>
      <c r="T43" s="263" t="s">
        <v>13</v>
      </c>
      <c r="U43" s="271">
        <v>37515</v>
      </c>
      <c r="V43" s="271">
        <v>37658</v>
      </c>
    </row>
    <row r="44" spans="2:22" x14ac:dyDescent="0.25">
      <c r="B44" s="263" t="s">
        <v>142</v>
      </c>
      <c r="C44" s="263" t="s">
        <v>182</v>
      </c>
      <c r="D44" s="263" t="s">
        <v>261</v>
      </c>
      <c r="E44" s="263" t="s">
        <v>184</v>
      </c>
      <c r="G44" s="263" t="s">
        <v>213</v>
      </c>
      <c r="H44" s="270">
        <v>8008</v>
      </c>
      <c r="I44" s="263">
        <v>18</v>
      </c>
      <c r="J44" s="271">
        <v>37663</v>
      </c>
      <c r="K44" s="263">
        <v>2.48</v>
      </c>
      <c r="L44" s="263" t="s">
        <v>5</v>
      </c>
      <c r="M44" s="263" t="s">
        <v>184</v>
      </c>
      <c r="N44" s="263" t="s">
        <v>186</v>
      </c>
      <c r="R44" s="263" t="s">
        <v>184</v>
      </c>
      <c r="S44" s="263" t="s">
        <v>194</v>
      </c>
      <c r="T44" s="263" t="s">
        <v>13</v>
      </c>
      <c r="U44" s="271">
        <v>37567</v>
      </c>
      <c r="V44" s="271">
        <v>37663</v>
      </c>
    </row>
    <row r="45" spans="2:22" x14ac:dyDescent="0.25">
      <c r="B45" s="263" t="s">
        <v>143</v>
      </c>
      <c r="C45" s="263" t="s">
        <v>182</v>
      </c>
      <c r="D45" s="263" t="s">
        <v>262</v>
      </c>
      <c r="E45" s="263" t="s">
        <v>184</v>
      </c>
      <c r="G45" s="263" t="s">
        <v>211</v>
      </c>
      <c r="H45" s="270">
        <v>8302</v>
      </c>
      <c r="I45" s="263">
        <v>20</v>
      </c>
      <c r="J45" s="271">
        <v>37677</v>
      </c>
      <c r="K45" s="263">
        <v>9.94</v>
      </c>
      <c r="L45" s="263" t="s">
        <v>5</v>
      </c>
      <c r="M45" s="263" t="s">
        <v>184</v>
      </c>
      <c r="N45" s="263" t="s">
        <v>186</v>
      </c>
      <c r="R45" s="263" t="s">
        <v>184</v>
      </c>
      <c r="S45" s="263" t="s">
        <v>194</v>
      </c>
      <c r="T45" s="263" t="s">
        <v>13</v>
      </c>
      <c r="U45" s="271">
        <v>37529</v>
      </c>
      <c r="V45" s="271">
        <v>37694</v>
      </c>
    </row>
    <row r="46" spans="2:22" x14ac:dyDescent="0.25">
      <c r="B46" s="263" t="s">
        <v>144</v>
      </c>
      <c r="C46" s="263" t="s">
        <v>182</v>
      </c>
      <c r="D46" s="263" t="s">
        <v>263</v>
      </c>
      <c r="E46" s="263" t="s">
        <v>184</v>
      </c>
      <c r="G46" s="263" t="s">
        <v>264</v>
      </c>
      <c r="H46" s="270">
        <v>7052</v>
      </c>
      <c r="I46" s="263">
        <v>9</v>
      </c>
      <c r="J46" s="271">
        <v>37705</v>
      </c>
      <c r="K46" s="263">
        <v>4.6100000000000003</v>
      </c>
      <c r="L46" s="263" t="s">
        <v>5</v>
      </c>
      <c r="M46" s="263" t="s">
        <v>184</v>
      </c>
      <c r="N46" s="263" t="s">
        <v>186</v>
      </c>
      <c r="R46" s="263" t="s">
        <v>184</v>
      </c>
      <c r="S46" s="263" t="s">
        <v>199</v>
      </c>
      <c r="T46" s="263" t="s">
        <v>13</v>
      </c>
      <c r="U46" s="271">
        <v>37596</v>
      </c>
      <c r="V46" s="271">
        <v>37705</v>
      </c>
    </row>
    <row r="47" spans="2:22" x14ac:dyDescent="0.25">
      <c r="B47" s="263" t="s">
        <v>145</v>
      </c>
      <c r="C47" s="263" t="s">
        <v>182</v>
      </c>
      <c r="D47" s="263" t="s">
        <v>265</v>
      </c>
      <c r="E47" s="263" t="s">
        <v>184</v>
      </c>
      <c r="G47" s="263" t="s">
        <v>266</v>
      </c>
      <c r="H47" s="270">
        <v>8005</v>
      </c>
      <c r="I47" s="263">
        <v>18</v>
      </c>
      <c r="J47" s="271">
        <v>37712</v>
      </c>
      <c r="K47" s="263">
        <v>2.82</v>
      </c>
      <c r="L47" s="263" t="s">
        <v>5</v>
      </c>
      <c r="M47" s="263" t="s">
        <v>184</v>
      </c>
      <c r="N47" s="263" t="s">
        <v>186</v>
      </c>
      <c r="R47" s="263" t="s">
        <v>184</v>
      </c>
      <c r="S47" s="263" t="s">
        <v>187</v>
      </c>
      <c r="T47" s="263" t="s">
        <v>13</v>
      </c>
      <c r="U47" s="271">
        <v>37645</v>
      </c>
      <c r="V47" s="271">
        <v>37727</v>
      </c>
    </row>
    <row r="48" spans="2:22" x14ac:dyDescent="0.25">
      <c r="B48" s="263" t="s">
        <v>146</v>
      </c>
      <c r="C48" s="263" t="s">
        <v>182</v>
      </c>
      <c r="D48" s="263" t="s">
        <v>267</v>
      </c>
      <c r="E48" s="263" t="s">
        <v>184</v>
      </c>
      <c r="G48" s="263" t="s">
        <v>268</v>
      </c>
      <c r="H48" s="270">
        <v>8009</v>
      </c>
      <c r="I48" s="263">
        <v>14</v>
      </c>
      <c r="J48" s="271">
        <v>37739</v>
      </c>
      <c r="K48" s="263">
        <v>4.5199999999999996</v>
      </c>
      <c r="L48" s="263" t="s">
        <v>5</v>
      </c>
      <c r="M48" s="263" t="s">
        <v>184</v>
      </c>
      <c r="N48" s="263" t="s">
        <v>186</v>
      </c>
      <c r="R48" s="263" t="s">
        <v>184</v>
      </c>
      <c r="S48" s="263" t="s">
        <v>194</v>
      </c>
      <c r="T48" s="263" t="s">
        <v>13</v>
      </c>
      <c r="U48" s="271">
        <v>37574</v>
      </c>
      <c r="V48" s="271">
        <v>37739</v>
      </c>
    </row>
    <row r="49" spans="2:22" x14ac:dyDescent="0.25">
      <c r="B49" s="263" t="s">
        <v>147</v>
      </c>
      <c r="C49" s="263" t="s">
        <v>182</v>
      </c>
      <c r="D49" s="263" t="s">
        <v>269</v>
      </c>
      <c r="E49" s="263" t="s">
        <v>184</v>
      </c>
      <c r="G49" s="263" t="s">
        <v>270</v>
      </c>
      <c r="H49" s="270">
        <v>7040</v>
      </c>
      <c r="I49" s="263">
        <v>9</v>
      </c>
      <c r="J49" s="271">
        <v>37712</v>
      </c>
      <c r="K49" s="263">
        <v>2.78</v>
      </c>
      <c r="L49" s="263" t="s">
        <v>5</v>
      </c>
      <c r="M49" s="263" t="s">
        <v>184</v>
      </c>
      <c r="N49" s="263" t="s">
        <v>186</v>
      </c>
      <c r="R49" s="263" t="s">
        <v>184</v>
      </c>
      <c r="S49" s="263" t="s">
        <v>199</v>
      </c>
      <c r="T49" s="263" t="s">
        <v>13</v>
      </c>
      <c r="U49" s="271">
        <v>37573</v>
      </c>
      <c r="V49" s="271">
        <v>37749</v>
      </c>
    </row>
    <row r="50" spans="2:22" x14ac:dyDescent="0.25">
      <c r="B50" s="263" t="s">
        <v>148</v>
      </c>
      <c r="C50" s="263" t="s">
        <v>182</v>
      </c>
      <c r="D50" s="263" t="s">
        <v>271</v>
      </c>
      <c r="E50" s="263" t="s">
        <v>184</v>
      </c>
      <c r="G50" s="263" t="s">
        <v>272</v>
      </c>
      <c r="H50" s="270">
        <v>8525</v>
      </c>
      <c r="I50" s="263">
        <v>12</v>
      </c>
      <c r="J50" s="271">
        <v>37706</v>
      </c>
      <c r="K50" s="263">
        <v>4.79</v>
      </c>
      <c r="L50" s="263" t="s">
        <v>5</v>
      </c>
      <c r="M50" s="263" t="s">
        <v>184</v>
      </c>
      <c r="N50" s="263" t="s">
        <v>186</v>
      </c>
      <c r="R50" s="263" t="s">
        <v>184</v>
      </c>
      <c r="S50" s="263" t="s">
        <v>199</v>
      </c>
      <c r="T50" s="263" t="s">
        <v>13</v>
      </c>
      <c r="U50" s="271">
        <v>37583</v>
      </c>
      <c r="V50" s="271">
        <v>37749</v>
      </c>
    </row>
    <row r="51" spans="2:22" x14ac:dyDescent="0.25">
      <c r="B51" s="263" t="s">
        <v>149</v>
      </c>
      <c r="C51" s="263" t="s">
        <v>182</v>
      </c>
      <c r="D51" s="263" t="s">
        <v>184</v>
      </c>
      <c r="E51" s="263" t="s">
        <v>273</v>
      </c>
      <c r="F51" s="263" t="s">
        <v>274</v>
      </c>
      <c r="G51" s="263" t="s">
        <v>275</v>
      </c>
      <c r="H51" s="270">
        <v>7827</v>
      </c>
      <c r="I51" s="263">
        <v>1</v>
      </c>
      <c r="J51" s="271">
        <v>37752</v>
      </c>
      <c r="K51" s="263">
        <v>4.1900000000000004</v>
      </c>
      <c r="L51" s="263" t="s">
        <v>4</v>
      </c>
      <c r="M51" s="263" t="s">
        <v>184</v>
      </c>
      <c r="N51" s="263" t="s">
        <v>186</v>
      </c>
      <c r="R51" s="263" t="s">
        <v>184</v>
      </c>
      <c r="S51" s="263" t="s">
        <v>187</v>
      </c>
      <c r="T51" s="263" t="s">
        <v>13</v>
      </c>
      <c r="U51" s="271">
        <v>37462</v>
      </c>
      <c r="V51" s="271">
        <v>37752</v>
      </c>
    </row>
    <row r="52" spans="2:22" x14ac:dyDescent="0.25">
      <c r="B52" s="263" t="s">
        <v>150</v>
      </c>
      <c r="C52" s="263" t="s">
        <v>182</v>
      </c>
      <c r="D52" s="263" t="s">
        <v>276</v>
      </c>
      <c r="E52" s="263" t="s">
        <v>184</v>
      </c>
      <c r="G52" s="263" t="s">
        <v>275</v>
      </c>
      <c r="H52" s="270">
        <v>7827</v>
      </c>
      <c r="I52" s="263">
        <v>1</v>
      </c>
      <c r="J52" s="271">
        <v>37750</v>
      </c>
      <c r="K52" s="263">
        <v>8.3800000000000008</v>
      </c>
      <c r="L52" s="263" t="s">
        <v>5</v>
      </c>
      <c r="M52" s="263" t="s">
        <v>184</v>
      </c>
      <c r="N52" s="263" t="s">
        <v>186</v>
      </c>
      <c r="R52" s="263" t="s">
        <v>184</v>
      </c>
      <c r="S52" s="263" t="s">
        <v>187</v>
      </c>
      <c r="T52" s="263" t="s">
        <v>13</v>
      </c>
      <c r="U52" s="271">
        <v>37582</v>
      </c>
      <c r="V52" s="271">
        <v>37752</v>
      </c>
    </row>
    <row r="53" spans="2:22" x14ac:dyDescent="0.25">
      <c r="B53" s="263" t="s">
        <v>151</v>
      </c>
      <c r="C53" s="263" t="s">
        <v>182</v>
      </c>
      <c r="D53" s="263" t="s">
        <v>184</v>
      </c>
      <c r="E53" s="263" t="s">
        <v>273</v>
      </c>
      <c r="F53" s="263" t="s">
        <v>274</v>
      </c>
      <c r="G53" s="263" t="s">
        <v>275</v>
      </c>
      <c r="H53" s="270">
        <v>7827</v>
      </c>
      <c r="I53" s="263">
        <v>1</v>
      </c>
      <c r="J53" s="271">
        <v>37752</v>
      </c>
      <c r="K53" s="263">
        <v>9.77</v>
      </c>
      <c r="L53" s="263" t="s">
        <v>4</v>
      </c>
      <c r="M53" s="263" t="s">
        <v>184</v>
      </c>
      <c r="N53" s="263" t="s">
        <v>186</v>
      </c>
      <c r="R53" s="263" t="s">
        <v>184</v>
      </c>
      <c r="S53" s="263" t="s">
        <v>187</v>
      </c>
      <c r="T53" s="263" t="s">
        <v>13</v>
      </c>
      <c r="U53" s="271">
        <v>37462</v>
      </c>
      <c r="V53" s="271">
        <v>37752</v>
      </c>
    </row>
    <row r="54" spans="2:22" x14ac:dyDescent="0.25">
      <c r="B54" s="263" t="s">
        <v>152</v>
      </c>
      <c r="C54" s="263" t="s">
        <v>182</v>
      </c>
      <c r="D54" s="263" t="s">
        <v>184</v>
      </c>
      <c r="E54" s="263" t="s">
        <v>277</v>
      </c>
      <c r="F54" s="263" t="s">
        <v>278</v>
      </c>
      <c r="G54" s="263" t="s">
        <v>279</v>
      </c>
      <c r="H54" s="270">
        <v>8560</v>
      </c>
      <c r="I54" s="263">
        <v>12</v>
      </c>
      <c r="J54" s="271">
        <v>37764</v>
      </c>
      <c r="K54" s="263">
        <v>479.8</v>
      </c>
      <c r="L54" s="263" t="s">
        <v>4</v>
      </c>
      <c r="M54" s="263" t="s">
        <v>184</v>
      </c>
      <c r="N54" s="263" t="s">
        <v>186</v>
      </c>
      <c r="R54" s="263" t="s">
        <v>184</v>
      </c>
      <c r="S54" s="263" t="s">
        <v>199</v>
      </c>
      <c r="T54" s="263" t="s">
        <v>13</v>
      </c>
      <c r="U54" s="271">
        <v>37477</v>
      </c>
      <c r="V54" s="271">
        <v>37764</v>
      </c>
    </row>
    <row r="55" spans="2:22" x14ac:dyDescent="0.25">
      <c r="B55" s="263" t="s">
        <v>153</v>
      </c>
      <c r="C55" s="263" t="s">
        <v>182</v>
      </c>
      <c r="D55" s="263" t="s">
        <v>280</v>
      </c>
      <c r="E55" s="263" t="s">
        <v>184</v>
      </c>
      <c r="G55" s="263" t="s">
        <v>272</v>
      </c>
      <c r="H55" s="270">
        <v>8525</v>
      </c>
      <c r="I55" s="263">
        <v>12</v>
      </c>
      <c r="J55" s="271">
        <v>37750</v>
      </c>
      <c r="K55" s="263">
        <v>2.8</v>
      </c>
      <c r="L55" s="263" t="s">
        <v>5</v>
      </c>
      <c r="M55" s="263" t="s">
        <v>184</v>
      </c>
      <c r="N55" s="263" t="s">
        <v>186</v>
      </c>
      <c r="R55" s="263" t="s">
        <v>184</v>
      </c>
      <c r="S55" s="263" t="s">
        <v>199</v>
      </c>
      <c r="T55" s="263" t="s">
        <v>13</v>
      </c>
      <c r="U55" s="271">
        <v>37708</v>
      </c>
      <c r="V55" s="271">
        <v>37784</v>
      </c>
    </row>
    <row r="56" spans="2:22" x14ac:dyDescent="0.25">
      <c r="B56" s="263" t="s">
        <v>154</v>
      </c>
      <c r="C56" s="263" t="s">
        <v>182</v>
      </c>
      <c r="D56" s="263" t="s">
        <v>281</v>
      </c>
      <c r="E56" s="263" t="s">
        <v>184</v>
      </c>
      <c r="G56" s="263" t="s">
        <v>210</v>
      </c>
      <c r="H56" s="270">
        <v>7042</v>
      </c>
      <c r="I56" s="263">
        <v>9</v>
      </c>
      <c r="J56" s="271">
        <v>37742</v>
      </c>
      <c r="K56" s="263">
        <v>4.6100000000000003</v>
      </c>
      <c r="L56" s="263" t="s">
        <v>5</v>
      </c>
      <c r="M56" s="263" t="s">
        <v>184</v>
      </c>
      <c r="N56" s="263" t="s">
        <v>186</v>
      </c>
      <c r="R56" s="263" t="s">
        <v>184</v>
      </c>
      <c r="S56" s="263" t="s">
        <v>199</v>
      </c>
      <c r="T56" s="263" t="s">
        <v>13</v>
      </c>
      <c r="U56" s="271">
        <v>37683</v>
      </c>
      <c r="V56" s="271">
        <v>37784</v>
      </c>
    </row>
    <row r="57" spans="2:22" x14ac:dyDescent="0.25">
      <c r="B57" s="263" t="s">
        <v>155</v>
      </c>
      <c r="C57" s="263" t="s">
        <v>182</v>
      </c>
      <c r="D57" s="263" t="s">
        <v>282</v>
      </c>
      <c r="E57" s="263" t="s">
        <v>184</v>
      </c>
      <c r="G57" s="263" t="s">
        <v>283</v>
      </c>
      <c r="H57" s="270">
        <v>7438</v>
      </c>
      <c r="I57" s="263">
        <v>6</v>
      </c>
      <c r="J57" s="271">
        <v>37770</v>
      </c>
      <c r="K57" s="263">
        <v>2.88</v>
      </c>
      <c r="L57" s="263" t="s">
        <v>5</v>
      </c>
      <c r="M57" s="263" t="s">
        <v>184</v>
      </c>
      <c r="N57" s="263" t="s">
        <v>186</v>
      </c>
      <c r="R57" s="263" t="s">
        <v>184</v>
      </c>
      <c r="S57" s="263" t="s">
        <v>187</v>
      </c>
      <c r="T57" s="263" t="s">
        <v>13</v>
      </c>
      <c r="U57" s="271">
        <v>37683</v>
      </c>
      <c r="V57" s="271">
        <v>37813</v>
      </c>
    </row>
    <row r="58" spans="2:22" x14ac:dyDescent="0.25">
      <c r="B58" s="263" t="s">
        <v>156</v>
      </c>
      <c r="C58" s="263" t="s">
        <v>182</v>
      </c>
      <c r="D58" s="263" t="s">
        <v>288</v>
      </c>
      <c r="E58" s="263" t="s">
        <v>184</v>
      </c>
      <c r="G58" s="263" t="s">
        <v>289</v>
      </c>
      <c r="H58" s="270">
        <v>7865</v>
      </c>
      <c r="I58" s="263">
        <v>2</v>
      </c>
      <c r="J58" s="271">
        <v>36739</v>
      </c>
      <c r="K58" s="263">
        <v>4.4000000000000004</v>
      </c>
      <c r="L58" s="263" t="s">
        <v>5</v>
      </c>
      <c r="M58" s="263" t="s">
        <v>184</v>
      </c>
      <c r="N58" s="263" t="s">
        <v>186</v>
      </c>
      <c r="R58" s="263" t="s">
        <v>287</v>
      </c>
      <c r="S58" s="263" t="s">
        <v>187</v>
      </c>
      <c r="T58" s="263" t="s">
        <v>13</v>
      </c>
      <c r="U58" s="271">
        <v>37783</v>
      </c>
      <c r="V58" s="271">
        <v>37923</v>
      </c>
    </row>
    <row r="59" spans="2:22" x14ac:dyDescent="0.25">
      <c r="B59" s="263" t="s">
        <v>157</v>
      </c>
      <c r="C59" s="263" t="s">
        <v>182</v>
      </c>
      <c r="D59" s="263" t="s">
        <v>291</v>
      </c>
      <c r="E59" s="263" t="s">
        <v>184</v>
      </c>
      <c r="G59" s="263" t="s">
        <v>292</v>
      </c>
      <c r="H59" s="270">
        <v>7421</v>
      </c>
      <c r="I59" s="263">
        <v>6</v>
      </c>
      <c r="J59" s="271">
        <v>36739</v>
      </c>
      <c r="K59" s="263">
        <v>2.64</v>
      </c>
      <c r="L59" s="263" t="s">
        <v>5</v>
      </c>
      <c r="M59" s="263" t="s">
        <v>184</v>
      </c>
      <c r="N59" s="263" t="s">
        <v>186</v>
      </c>
      <c r="R59" s="263" t="s">
        <v>287</v>
      </c>
      <c r="S59" s="263" t="s">
        <v>206</v>
      </c>
      <c r="T59" s="263" t="s">
        <v>13</v>
      </c>
      <c r="U59" s="271">
        <v>37852</v>
      </c>
      <c r="V59" s="271">
        <v>37935</v>
      </c>
    </row>
    <row r="60" spans="2:22" x14ac:dyDescent="0.25">
      <c r="B60" s="263" t="s">
        <v>158</v>
      </c>
      <c r="C60" s="263" t="s">
        <v>182</v>
      </c>
      <c r="D60" s="263" t="s">
        <v>293</v>
      </c>
      <c r="E60" s="263" t="s">
        <v>184</v>
      </c>
      <c r="G60" s="263" t="s">
        <v>235</v>
      </c>
      <c r="H60" s="270">
        <v>7825</v>
      </c>
      <c r="I60" s="263">
        <v>2</v>
      </c>
      <c r="J60" s="271">
        <v>36800</v>
      </c>
      <c r="K60" s="263">
        <v>2.31</v>
      </c>
      <c r="L60" s="263" t="s">
        <v>5</v>
      </c>
      <c r="M60" s="263" t="s">
        <v>184</v>
      </c>
      <c r="N60" s="263" t="s">
        <v>186</v>
      </c>
      <c r="R60" s="263" t="s">
        <v>287</v>
      </c>
      <c r="S60" s="263" t="s">
        <v>187</v>
      </c>
      <c r="T60" s="263" t="s">
        <v>13</v>
      </c>
      <c r="U60" s="271">
        <v>37869</v>
      </c>
      <c r="V60" s="271">
        <v>37958</v>
      </c>
    </row>
    <row r="61" spans="2:22" x14ac:dyDescent="0.25">
      <c r="B61" s="263" t="s">
        <v>159</v>
      </c>
      <c r="C61" s="263" t="s">
        <v>182</v>
      </c>
      <c r="D61" s="263" t="s">
        <v>294</v>
      </c>
      <c r="E61" s="263" t="s">
        <v>295</v>
      </c>
      <c r="G61" s="263" t="s">
        <v>235</v>
      </c>
      <c r="H61" s="270">
        <v>7825</v>
      </c>
      <c r="I61" s="263">
        <v>2</v>
      </c>
      <c r="J61" s="271">
        <v>36831</v>
      </c>
      <c r="K61" s="263">
        <v>9.1999999999999993</v>
      </c>
      <c r="L61" s="263" t="s">
        <v>2</v>
      </c>
      <c r="M61" s="263" t="s">
        <v>184</v>
      </c>
      <c r="N61" s="263" t="s">
        <v>186</v>
      </c>
      <c r="R61" s="263" t="s">
        <v>287</v>
      </c>
      <c r="S61" s="263" t="s">
        <v>187</v>
      </c>
      <c r="T61" s="263" t="s">
        <v>13</v>
      </c>
      <c r="U61" s="271">
        <v>37815</v>
      </c>
      <c r="V61" s="271">
        <v>37984</v>
      </c>
    </row>
    <row r="62" spans="2:22" x14ac:dyDescent="0.25">
      <c r="B62" s="263" t="s">
        <v>160</v>
      </c>
      <c r="C62" s="263" t="s">
        <v>182</v>
      </c>
      <c r="D62" s="263" t="s">
        <v>262</v>
      </c>
      <c r="E62" s="263" t="s">
        <v>184</v>
      </c>
      <c r="G62" s="263" t="s">
        <v>211</v>
      </c>
      <c r="H62" s="270">
        <v>8302</v>
      </c>
      <c r="I62" s="263">
        <v>20</v>
      </c>
      <c r="J62" s="271">
        <v>37677</v>
      </c>
      <c r="K62" s="263">
        <v>9.4499999999999993</v>
      </c>
      <c r="L62" s="263" t="s">
        <v>5</v>
      </c>
      <c r="M62" s="263" t="s">
        <v>184</v>
      </c>
      <c r="N62" s="263" t="s">
        <v>186</v>
      </c>
      <c r="R62" s="263" t="s">
        <v>290</v>
      </c>
      <c r="S62" s="263" t="s">
        <v>285</v>
      </c>
      <c r="T62" s="263" t="s">
        <v>13</v>
      </c>
      <c r="U62" s="271">
        <v>38134</v>
      </c>
      <c r="V62" s="271">
        <v>38328</v>
      </c>
    </row>
    <row r="63" spans="2:22" x14ac:dyDescent="0.25">
      <c r="B63" s="263" t="s">
        <v>161</v>
      </c>
      <c r="C63" s="263" t="s">
        <v>182</v>
      </c>
      <c r="D63" s="263" t="s">
        <v>212</v>
      </c>
      <c r="E63" s="263" t="s">
        <v>184</v>
      </c>
      <c r="G63" s="263" t="s">
        <v>284</v>
      </c>
      <c r="H63" s="270">
        <v>8008</v>
      </c>
      <c r="I63" s="263">
        <v>18</v>
      </c>
      <c r="J63" s="271">
        <v>37377</v>
      </c>
      <c r="K63" s="263">
        <v>2.64</v>
      </c>
      <c r="L63" s="263" t="s">
        <v>5</v>
      </c>
      <c r="M63" s="263" t="s">
        <v>184</v>
      </c>
      <c r="N63" s="263" t="s">
        <v>186</v>
      </c>
      <c r="R63" s="263" t="s">
        <v>290</v>
      </c>
      <c r="S63" s="263" t="s">
        <v>285</v>
      </c>
      <c r="T63" s="263" t="s">
        <v>13</v>
      </c>
      <c r="U63" s="271">
        <v>38209</v>
      </c>
      <c r="V63" s="271">
        <v>38335</v>
      </c>
    </row>
    <row r="64" spans="2:22" x14ac:dyDescent="0.25">
      <c r="B64" s="263" t="s">
        <v>162</v>
      </c>
      <c r="C64" s="263" t="s">
        <v>182</v>
      </c>
      <c r="D64" s="263" t="s">
        <v>298</v>
      </c>
      <c r="E64" s="263" t="s">
        <v>299</v>
      </c>
      <c r="G64" s="263" t="s">
        <v>235</v>
      </c>
      <c r="H64" s="270">
        <v>7825</v>
      </c>
      <c r="I64" s="263">
        <v>2</v>
      </c>
      <c r="J64" s="271">
        <v>36831</v>
      </c>
      <c r="K64" s="263">
        <v>1.84</v>
      </c>
      <c r="L64" s="263" t="s">
        <v>2</v>
      </c>
      <c r="M64" s="263" t="s">
        <v>184</v>
      </c>
      <c r="N64" s="263" t="s">
        <v>186</v>
      </c>
      <c r="R64" s="263" t="s">
        <v>287</v>
      </c>
      <c r="S64" s="263" t="s">
        <v>187</v>
      </c>
      <c r="T64" s="263" t="s">
        <v>13</v>
      </c>
      <c r="U64" s="271">
        <v>38330</v>
      </c>
      <c r="V64" s="271">
        <v>38385</v>
      </c>
    </row>
    <row r="65" spans="2:22" x14ac:dyDescent="0.25">
      <c r="B65" s="263" t="s">
        <v>163</v>
      </c>
      <c r="C65" s="263" t="s">
        <v>182</v>
      </c>
      <c r="D65" s="263" t="s">
        <v>296</v>
      </c>
      <c r="E65" s="263" t="s">
        <v>300</v>
      </c>
      <c r="F65" s="263" t="s">
        <v>301</v>
      </c>
      <c r="G65" s="263" t="s">
        <v>297</v>
      </c>
      <c r="H65" s="270">
        <v>8648</v>
      </c>
      <c r="I65" s="263">
        <v>12</v>
      </c>
      <c r="J65" s="271">
        <v>37559</v>
      </c>
      <c r="K65" s="263">
        <v>8.8800000000000008</v>
      </c>
      <c r="L65" s="263" t="s">
        <v>4</v>
      </c>
      <c r="M65" s="263" t="s">
        <v>184</v>
      </c>
      <c r="N65" s="263" t="s">
        <v>186</v>
      </c>
      <c r="R65" s="263" t="s">
        <v>286</v>
      </c>
      <c r="S65" s="263" t="s">
        <v>199</v>
      </c>
      <c r="T65" s="263" t="s">
        <v>13</v>
      </c>
      <c r="U65" s="271">
        <v>37939</v>
      </c>
      <c r="V65" s="271">
        <v>38460</v>
      </c>
    </row>
    <row r="66" spans="2:22" x14ac:dyDescent="0.25">
      <c r="B66" s="263" t="s">
        <v>164</v>
      </c>
      <c r="C66" s="263" t="s">
        <v>182</v>
      </c>
      <c r="D66" s="263" t="s">
        <v>304</v>
      </c>
      <c r="E66" s="263" t="s">
        <v>184</v>
      </c>
      <c r="G66" s="263" t="s">
        <v>272</v>
      </c>
      <c r="H66" s="270">
        <v>8525</v>
      </c>
      <c r="I66" s="263">
        <v>12</v>
      </c>
      <c r="J66" s="271">
        <v>37257</v>
      </c>
      <c r="K66" s="263">
        <v>1.92</v>
      </c>
      <c r="L66" s="263" t="s">
        <v>5</v>
      </c>
      <c r="M66" s="263" t="s">
        <v>184</v>
      </c>
      <c r="N66" s="263" t="s">
        <v>186</v>
      </c>
      <c r="R66" s="263" t="s">
        <v>303</v>
      </c>
      <c r="S66" s="263" t="s">
        <v>187</v>
      </c>
      <c r="T66" s="263" t="s">
        <v>13</v>
      </c>
      <c r="U66" s="271">
        <v>38643</v>
      </c>
      <c r="V66" s="271">
        <v>38996</v>
      </c>
    </row>
    <row r="67" spans="2:22" x14ac:dyDescent="0.25">
      <c r="B67" s="263" t="s">
        <v>165</v>
      </c>
      <c r="C67" s="263" t="s">
        <v>305</v>
      </c>
      <c r="D67" s="263" t="s">
        <v>306</v>
      </c>
      <c r="E67" s="263" t="s">
        <v>307</v>
      </c>
      <c r="F67" s="263" t="s">
        <v>308</v>
      </c>
      <c r="G67" s="263" t="s">
        <v>302</v>
      </c>
      <c r="H67" s="270">
        <v>7310</v>
      </c>
      <c r="I67" s="263">
        <v>8</v>
      </c>
      <c r="J67" s="271">
        <v>37377</v>
      </c>
      <c r="K67" s="263">
        <v>62.7</v>
      </c>
      <c r="L67" s="263" t="s">
        <v>4</v>
      </c>
      <c r="M67" s="263" t="s">
        <v>184</v>
      </c>
      <c r="N67" s="263" t="s">
        <v>186</v>
      </c>
      <c r="R67" s="263" t="s">
        <v>309</v>
      </c>
      <c r="S67" s="263" t="s">
        <v>199</v>
      </c>
      <c r="T67" s="263" t="s">
        <v>13</v>
      </c>
      <c r="U67" s="271">
        <v>39722</v>
      </c>
      <c r="V67" s="271">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77"/>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M1"/>
    </sheetView>
  </sheetViews>
  <sheetFormatPr defaultColWidth="10.33203125" defaultRowHeight="13.8" x14ac:dyDescent="0.25"/>
  <cols>
    <col min="1" max="1" width="27.77734375" style="1" bestFit="1" customWidth="1"/>
    <col min="2" max="2" width="9.109375" style="44" customWidth="1"/>
    <col min="3" max="3" width="12.88671875" style="317" bestFit="1" customWidth="1"/>
    <col min="4" max="4" width="0.88671875" style="5" customWidth="1"/>
    <col min="5" max="5" width="9.109375" style="1" customWidth="1"/>
    <col min="6" max="6" width="11" style="1" bestFit="1" customWidth="1"/>
    <col min="7" max="7" width="10.44140625" style="1" customWidth="1"/>
    <col min="8" max="8" width="11" style="1" bestFit="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3.44140625" style="1" customWidth="1"/>
    <col min="25" max="16384" width="10.33203125" style="1"/>
  </cols>
  <sheetData>
    <row r="1" spans="1:24" ht="17.399999999999999" x14ac:dyDescent="0.3">
      <c r="A1" s="409" t="str">
        <f>'Annual Capacity'!A2</f>
        <v>New Jersey Solar Installations as of 12/31/19</v>
      </c>
      <c r="B1" s="409"/>
      <c r="C1" s="409"/>
      <c r="D1" s="409"/>
      <c r="E1" s="409"/>
      <c r="F1" s="409"/>
      <c r="G1" s="409"/>
      <c r="H1" s="409"/>
      <c r="I1" s="409"/>
      <c r="J1" s="409"/>
      <c r="K1" s="409"/>
      <c r="L1" s="409"/>
      <c r="M1" s="409"/>
      <c r="N1" s="294" t="s">
        <v>322</v>
      </c>
      <c r="O1" s="291"/>
      <c r="P1" s="291"/>
      <c r="Q1" s="291"/>
      <c r="R1" s="291"/>
      <c r="S1" s="291"/>
      <c r="T1" s="291"/>
      <c r="U1" s="291"/>
      <c r="V1" s="291"/>
      <c r="W1" s="291"/>
      <c r="X1" s="291"/>
    </row>
    <row r="2" spans="1:24" ht="10.199999999999999" customHeight="1" x14ac:dyDescent="0.3">
      <c r="A2" s="45"/>
      <c r="B2" s="46"/>
      <c r="C2" s="316"/>
      <c r="E2" s="45"/>
      <c r="F2" s="45"/>
      <c r="G2" s="45"/>
      <c r="H2" s="45"/>
      <c r="I2" s="45"/>
      <c r="J2" s="45"/>
      <c r="K2" s="5"/>
      <c r="L2" s="5"/>
      <c r="N2" s="5"/>
      <c r="O2" s="5"/>
      <c r="Q2" s="5"/>
      <c r="R2" s="5"/>
      <c r="T2" s="258"/>
      <c r="U2" s="258"/>
      <c r="V2" s="259"/>
      <c r="X2" s="260"/>
    </row>
    <row r="3" spans="1:24" s="72" customFormat="1" ht="15.6" customHeight="1" x14ac:dyDescent="0.25">
      <c r="A3" s="71"/>
      <c r="B3" s="423" t="s">
        <v>86</v>
      </c>
      <c r="C3" s="423"/>
      <c r="D3" s="22"/>
      <c r="E3" s="397" t="s">
        <v>10</v>
      </c>
      <c r="F3" s="425"/>
      <c r="G3" s="397" t="s">
        <v>10</v>
      </c>
      <c r="H3" s="425"/>
      <c r="I3" s="397" t="s">
        <v>10</v>
      </c>
      <c r="J3" s="425"/>
      <c r="K3" s="399" t="s">
        <v>10</v>
      </c>
      <c r="L3" s="400"/>
      <c r="M3" s="22"/>
      <c r="N3" s="412" t="s">
        <v>85</v>
      </c>
      <c r="O3" s="413"/>
      <c r="P3" s="22"/>
      <c r="Q3" s="382" t="str">
        <f>'Annual Capacity'!S4</f>
        <v>Total of All Projects               as of 12/31/19 (kW)</v>
      </c>
      <c r="R3" s="383"/>
      <c r="S3" s="117"/>
      <c r="T3" s="420" t="str">
        <f>'Annual Capacity'!V3</f>
        <v>Previously Reported through 11/30/19</v>
      </c>
      <c r="U3" s="420"/>
      <c r="V3" s="259"/>
      <c r="W3" s="418" t="str">
        <f>'Annual Capacity'!Y3</f>
        <v>Difference between 11/30/19 and 12/31/19</v>
      </c>
      <c r="X3" s="418"/>
    </row>
    <row r="4" spans="1:24" s="72" customFormat="1" x14ac:dyDescent="0.25">
      <c r="A4" s="73"/>
      <c r="B4" s="424"/>
      <c r="C4" s="424"/>
      <c r="D4" s="22"/>
      <c r="E4" s="416" t="s">
        <v>82</v>
      </c>
      <c r="F4" s="417"/>
      <c r="G4" s="416" t="s">
        <v>87</v>
      </c>
      <c r="H4" s="417"/>
      <c r="I4" s="416" t="s">
        <v>84</v>
      </c>
      <c r="J4" s="417"/>
      <c r="K4" s="421" t="s">
        <v>79</v>
      </c>
      <c r="L4" s="422"/>
      <c r="M4" s="22"/>
      <c r="N4" s="414"/>
      <c r="O4" s="415"/>
      <c r="P4" s="22"/>
      <c r="Q4" s="384"/>
      <c r="R4" s="385"/>
      <c r="S4" s="117"/>
      <c r="T4" s="419"/>
      <c r="U4" s="419"/>
      <c r="V4" s="259"/>
      <c r="W4" s="419"/>
      <c r="X4" s="419"/>
    </row>
    <row r="5" spans="1:24" s="72" customFormat="1" ht="47.4" customHeight="1" x14ac:dyDescent="0.25">
      <c r="A5" s="410" t="s">
        <v>88</v>
      </c>
      <c r="B5" s="143" t="s">
        <v>9</v>
      </c>
      <c r="C5" s="315" t="s">
        <v>73</v>
      </c>
      <c r="D5" s="90"/>
      <c r="E5" s="91" t="s">
        <v>9</v>
      </c>
      <c r="F5" s="91" t="s">
        <v>73</v>
      </c>
      <c r="G5" s="91" t="s">
        <v>9</v>
      </c>
      <c r="H5" s="91" t="s">
        <v>73</v>
      </c>
      <c r="I5" s="91" t="s">
        <v>9</v>
      </c>
      <c r="J5" s="91" t="s">
        <v>73</v>
      </c>
      <c r="K5" s="116" t="s">
        <v>9</v>
      </c>
      <c r="L5" s="116" t="s">
        <v>73</v>
      </c>
      <c r="M5" s="90"/>
      <c r="N5" s="116" t="s">
        <v>9</v>
      </c>
      <c r="O5" s="116" t="s">
        <v>11</v>
      </c>
      <c r="P5" s="23"/>
      <c r="Q5" s="93" t="s">
        <v>8</v>
      </c>
      <c r="R5" s="93" t="s">
        <v>31</v>
      </c>
      <c r="S5" s="94"/>
      <c r="T5" s="96" t="s">
        <v>8</v>
      </c>
      <c r="U5" s="96" t="s">
        <v>29</v>
      </c>
      <c r="V5" s="141"/>
      <c r="W5" s="96" t="s">
        <v>8</v>
      </c>
      <c r="X5" s="96" t="s">
        <v>29</v>
      </c>
    </row>
    <row r="6" spans="1:24" s="72" customFormat="1" ht="4.2" customHeight="1" x14ac:dyDescent="0.25">
      <c r="A6" s="410"/>
      <c r="B6" s="95"/>
      <c r="C6" s="314"/>
      <c r="D6" s="95"/>
      <c r="E6" s="95"/>
      <c r="F6" s="95"/>
      <c r="G6" s="95"/>
      <c r="H6" s="95"/>
      <c r="I6" s="95"/>
      <c r="J6" s="95"/>
      <c r="K6" s="95"/>
      <c r="L6" s="95"/>
      <c r="M6" s="90"/>
      <c r="N6" s="90"/>
      <c r="O6" s="90"/>
      <c r="P6" s="23"/>
      <c r="Q6" s="90"/>
      <c r="R6" s="90"/>
      <c r="S6" s="94"/>
      <c r="T6" s="97"/>
      <c r="U6" s="97"/>
      <c r="V6" s="141"/>
      <c r="W6" s="97"/>
      <c r="X6" s="97"/>
    </row>
    <row r="7" spans="1:24" s="72" customFormat="1" x14ac:dyDescent="0.25">
      <c r="A7" s="410"/>
      <c r="B7" s="95"/>
      <c r="C7" s="314"/>
      <c r="D7" s="95"/>
      <c r="E7" s="95"/>
      <c r="F7" s="95"/>
      <c r="G7" s="95"/>
      <c r="H7" s="95"/>
      <c r="I7" s="95"/>
      <c r="J7" s="95"/>
      <c r="K7" s="95"/>
      <c r="L7" s="95"/>
      <c r="M7" s="90"/>
      <c r="N7" s="90"/>
      <c r="O7" s="90"/>
      <c r="P7" s="23"/>
      <c r="Q7" s="90"/>
      <c r="R7" s="90"/>
      <c r="S7" s="94"/>
      <c r="T7" s="97"/>
      <c r="U7" s="97"/>
      <c r="V7" s="141"/>
      <c r="W7" s="97"/>
      <c r="X7" s="97"/>
    </row>
    <row r="8" spans="1:24" ht="14.4" x14ac:dyDescent="0.25">
      <c r="A8" s="171" t="s">
        <v>99</v>
      </c>
      <c r="B8" s="161">
        <f>SUM('Annual Capacity'!$D$7:$D$18)</f>
        <v>11174</v>
      </c>
      <c r="C8" s="319">
        <f>SUM('Annual Capacity'!$E$7:$E$18)</f>
        <v>85606.722999999998</v>
      </c>
      <c r="D8" s="170"/>
      <c r="E8" s="172">
        <f>SUM('Annual Capacity'!$G$7:$G$18)</f>
        <v>1966</v>
      </c>
      <c r="F8" s="173">
        <f>SUM('Annual Capacity'!$H$7:$H$18)</f>
        <v>56014.720000000001</v>
      </c>
      <c r="G8" s="172">
        <f>SUM('Annual Capacity'!$I$7:$I$18)</f>
        <v>810</v>
      </c>
      <c r="H8" s="173">
        <f>SUM('Annual Capacity'!$J$7:$J$18)</f>
        <v>243408.337</v>
      </c>
      <c r="I8" s="172">
        <f>SUM('Annual Capacity'!$K$7:$K$18)</f>
        <v>74</v>
      </c>
      <c r="J8" s="173">
        <f>SUM('Annual Capacity'!$L$7:$L$18)</f>
        <v>147702.36299999998</v>
      </c>
      <c r="K8" s="161">
        <f t="shared" ref="K8:L11" si="0">SUM(E8+G8+I8)</f>
        <v>2850</v>
      </c>
      <c r="L8" s="130">
        <f t="shared" si="0"/>
        <v>447125.42000000004</v>
      </c>
      <c r="M8" s="170"/>
      <c r="N8" s="161">
        <f>SUM('Annual Capacity'!$P$7:$P$18)</f>
        <v>75</v>
      </c>
      <c r="O8" s="127">
        <f>SUM('Annual Capacity'!$Q$7:$Q$18)</f>
        <v>166176.851</v>
      </c>
      <c r="P8" s="119"/>
      <c r="Q8" s="229">
        <f t="shared" ref="Q8:R11" si="1">SUM(B8+K8+N8)</f>
        <v>14099</v>
      </c>
      <c r="R8" s="230">
        <f t="shared" si="1"/>
        <v>698908.99400000006</v>
      </c>
      <c r="S8" s="120"/>
      <c r="T8" s="330">
        <v>14104</v>
      </c>
      <c r="U8" s="331">
        <v>698940.20400000003</v>
      </c>
      <c r="V8" s="141"/>
      <c r="W8" s="181">
        <f t="shared" ref="W8:X11" si="2">SUM(Q8-T8)</f>
        <v>-5</v>
      </c>
      <c r="X8" s="182">
        <f t="shared" si="2"/>
        <v>-31.209999999962747</v>
      </c>
    </row>
    <row r="9" spans="1:24" ht="14.4" x14ac:dyDescent="0.25">
      <c r="A9" s="174">
        <v>2012</v>
      </c>
      <c r="B9" s="163">
        <f>SUM('Annual Capacity'!$D$19)</f>
        <v>5287</v>
      </c>
      <c r="C9" s="320">
        <f>SUM('Annual Capacity'!$E$19)</f>
        <v>42078.336000000003</v>
      </c>
      <c r="D9" s="170"/>
      <c r="E9" s="175">
        <f>SUM('Annual Capacity'!$G$19)</f>
        <v>639</v>
      </c>
      <c r="F9" s="176">
        <f>SUM('Annual Capacity'!$H$19)</f>
        <v>22885.776999999998</v>
      </c>
      <c r="G9" s="175">
        <f>SUM('Annual Capacity'!$I$19)</f>
        <v>425</v>
      </c>
      <c r="H9" s="176">
        <f>SUM('Annual Capacity'!$J$19)</f>
        <v>123615.47199999999</v>
      </c>
      <c r="I9" s="175">
        <f>SUM('Annual Capacity'!$K$19)</f>
        <v>47</v>
      </c>
      <c r="J9" s="176">
        <f>SUM('Annual Capacity'!$L$19)</f>
        <v>87882.441000000006</v>
      </c>
      <c r="K9" s="163">
        <f t="shared" si="0"/>
        <v>1111</v>
      </c>
      <c r="L9" s="134">
        <f t="shared" si="0"/>
        <v>234383.69</v>
      </c>
      <c r="M9" s="170"/>
      <c r="N9" s="163">
        <f>SUM('Annual Capacity'!$P$19)</f>
        <v>23</v>
      </c>
      <c r="O9" s="133">
        <f>SUM('Annual Capacity'!$Q$19)</f>
        <v>56793.803999999996</v>
      </c>
      <c r="P9" s="119"/>
      <c r="Q9" s="231">
        <f t="shared" si="1"/>
        <v>6421</v>
      </c>
      <c r="R9" s="232">
        <f t="shared" si="1"/>
        <v>333255.83</v>
      </c>
      <c r="S9" s="120"/>
      <c r="T9" s="329">
        <v>6421</v>
      </c>
      <c r="U9" s="328">
        <v>333255.83</v>
      </c>
      <c r="V9" s="141"/>
      <c r="W9" s="183">
        <f t="shared" si="2"/>
        <v>0</v>
      </c>
      <c r="X9" s="184">
        <f t="shared" si="2"/>
        <v>0</v>
      </c>
    </row>
    <row r="10" spans="1:24" ht="14.4" x14ac:dyDescent="0.25">
      <c r="A10" s="171">
        <v>2013</v>
      </c>
      <c r="B10" s="161">
        <f>SUM('Annual Capacity'!$D$20)</f>
        <v>5947</v>
      </c>
      <c r="C10" s="319">
        <f>SUM('Annual Capacity'!$E$20)</f>
        <v>46548.616000000002</v>
      </c>
      <c r="D10" s="170"/>
      <c r="E10" s="172">
        <f>SUM('Annual Capacity'!$G$20)</f>
        <v>281</v>
      </c>
      <c r="F10" s="173">
        <f>SUM('Annual Capacity'!$H$20)</f>
        <v>11453.664000000001</v>
      </c>
      <c r="G10" s="172">
        <f>SUM('Annual Capacity'!$I$20)</f>
        <v>233</v>
      </c>
      <c r="H10" s="173">
        <f>SUM('Annual Capacity'!$J$20)</f>
        <v>74992.531000000003</v>
      </c>
      <c r="I10" s="172">
        <f>SUM('Annual Capacity'!$K$20)</f>
        <v>26</v>
      </c>
      <c r="J10" s="173">
        <f>SUM('Annual Capacity'!$L$20)</f>
        <v>64412.160000000003</v>
      </c>
      <c r="K10" s="161">
        <f t="shared" si="0"/>
        <v>540</v>
      </c>
      <c r="L10" s="130">
        <f t="shared" si="0"/>
        <v>150858.35500000001</v>
      </c>
      <c r="M10" s="170"/>
      <c r="N10" s="161">
        <f>SUM('Annual Capacity'!$P$20)</f>
        <v>18</v>
      </c>
      <c r="O10" s="127">
        <f>SUM('Annual Capacity'!$Q$20)</f>
        <v>23162.1</v>
      </c>
      <c r="P10" s="119"/>
      <c r="Q10" s="229">
        <f t="shared" si="1"/>
        <v>6505</v>
      </c>
      <c r="R10" s="230">
        <f t="shared" si="1"/>
        <v>220569.07100000003</v>
      </c>
      <c r="S10" s="120"/>
      <c r="T10" s="330">
        <v>6504</v>
      </c>
      <c r="U10" s="331">
        <v>220563.82100000003</v>
      </c>
      <c r="V10" s="141"/>
      <c r="W10" s="181">
        <f t="shared" si="2"/>
        <v>1</v>
      </c>
      <c r="X10" s="182">
        <f t="shared" si="2"/>
        <v>5.25</v>
      </c>
    </row>
    <row r="11" spans="1:24" ht="14.4" x14ac:dyDescent="0.25">
      <c r="A11" s="171">
        <v>2014</v>
      </c>
      <c r="B11" s="161">
        <f>SUM('Annual Capacity'!$D$21)</f>
        <v>6823</v>
      </c>
      <c r="C11" s="319">
        <f>SUM('Annual Capacity'!$E$21)</f>
        <v>54715.224000000002</v>
      </c>
      <c r="D11" s="170"/>
      <c r="E11" s="172">
        <f>SUM('Annual Capacity'!$G$21)</f>
        <v>117</v>
      </c>
      <c r="F11" s="173">
        <f>SUM('Annual Capacity'!$H$21)</f>
        <v>4343.174</v>
      </c>
      <c r="G11" s="172">
        <f>SUM('Annual Capacity'!$I$21)</f>
        <v>104</v>
      </c>
      <c r="H11" s="173">
        <f>SUM('Annual Capacity'!$J$21)</f>
        <v>36123.718000000001</v>
      </c>
      <c r="I11" s="172">
        <f>SUM('Annual Capacity'!$K$21)</f>
        <v>10</v>
      </c>
      <c r="J11" s="173">
        <f>SUM('Annual Capacity'!$L$21)</f>
        <v>45163.02</v>
      </c>
      <c r="K11" s="161">
        <f t="shared" si="0"/>
        <v>231</v>
      </c>
      <c r="L11" s="130">
        <f t="shared" si="0"/>
        <v>85629.911999999997</v>
      </c>
      <c r="M11" s="170"/>
      <c r="N11" s="161">
        <f>SUM('Annual Capacity'!$P$21)</f>
        <v>8</v>
      </c>
      <c r="O11" s="127">
        <f>SUM('Annual Capacity'!$Q$21)</f>
        <v>63370.64</v>
      </c>
      <c r="P11" s="119"/>
      <c r="Q11" s="229">
        <f t="shared" si="1"/>
        <v>7062</v>
      </c>
      <c r="R11" s="230">
        <f t="shared" si="1"/>
        <v>203715.77600000001</v>
      </c>
      <c r="S11" s="120"/>
      <c r="T11" s="330">
        <v>7062</v>
      </c>
      <c r="U11" s="331">
        <v>203715.77600000001</v>
      </c>
      <c r="V11" s="141"/>
      <c r="W11" s="181">
        <f t="shared" si="2"/>
        <v>0</v>
      </c>
      <c r="X11" s="182">
        <f t="shared" si="2"/>
        <v>0</v>
      </c>
    </row>
    <row r="12" spans="1:24" s="244" customFormat="1" ht="14.4" x14ac:dyDescent="0.25">
      <c r="A12" s="171">
        <v>2015</v>
      </c>
      <c r="B12" s="161">
        <f>'Annual Capacity'!D22</f>
        <v>12882</v>
      </c>
      <c r="C12" s="319">
        <f>'Annual Capacity'!E22</f>
        <v>101878.81</v>
      </c>
      <c r="D12" s="170"/>
      <c r="E12" s="172">
        <f>'Annual Capacity'!G22</f>
        <v>110</v>
      </c>
      <c r="F12" s="173">
        <f>'Annual Capacity'!H22</f>
        <v>3689.21</v>
      </c>
      <c r="G12" s="172">
        <f>'Annual Capacity'!I22</f>
        <v>86</v>
      </c>
      <c r="H12" s="173">
        <f>'Annual Capacity'!J22</f>
        <v>27254.1</v>
      </c>
      <c r="I12" s="172">
        <f>'Annual Capacity'!K22</f>
        <v>7</v>
      </c>
      <c r="J12" s="173">
        <f>'Annual Capacity'!L22</f>
        <v>21629.63</v>
      </c>
      <c r="K12" s="161">
        <f t="shared" ref="K12" si="3">SUM(E12+G12+I12)</f>
        <v>203</v>
      </c>
      <c r="L12" s="130">
        <f t="shared" ref="L12" si="4">SUM(F12+H12+J12)</f>
        <v>52572.94</v>
      </c>
      <c r="M12" s="170"/>
      <c r="N12" s="161">
        <f>'Annual Capacity'!P22</f>
        <v>8</v>
      </c>
      <c r="O12" s="127">
        <f>'Annual Capacity'!Q22</f>
        <v>41683.64</v>
      </c>
      <c r="P12" s="119"/>
      <c r="Q12" s="229">
        <f t="shared" ref="Q12:Q13" si="5">SUM(B12+K12+N12)</f>
        <v>13093</v>
      </c>
      <c r="R12" s="230">
        <f t="shared" ref="R12:R13" si="6">SUM(C12+L12+O12)</f>
        <v>196135.39</v>
      </c>
      <c r="S12" s="120"/>
      <c r="T12" s="330">
        <v>13094</v>
      </c>
      <c r="U12" s="331">
        <v>196141.87</v>
      </c>
      <c r="V12" s="141"/>
      <c r="W12" s="181">
        <f t="shared" ref="W12" si="7">SUM(Q12-T12)</f>
        <v>-1</v>
      </c>
      <c r="X12" s="182">
        <f t="shared" ref="X12" si="8">SUM(R12-U12)</f>
        <v>-6.4799999999813735</v>
      </c>
    </row>
    <row r="13" spans="1:24" s="5" customFormat="1" ht="14.4" x14ac:dyDescent="0.25">
      <c r="A13" s="171">
        <v>2016</v>
      </c>
      <c r="B13" s="161">
        <f>'Annual Capacity'!D23</f>
        <v>21899</v>
      </c>
      <c r="C13" s="319">
        <f>'Annual Capacity'!E23</f>
        <v>180164.23</v>
      </c>
      <c r="D13" s="170"/>
      <c r="E13" s="172">
        <f>'Annual Capacity'!G23</f>
        <v>211</v>
      </c>
      <c r="F13" s="173">
        <f>'Annual Capacity'!H23</f>
        <v>6519.27</v>
      </c>
      <c r="G13" s="172">
        <f>'Annual Capacity'!I23</f>
        <v>123</v>
      </c>
      <c r="H13" s="173">
        <f>'Annual Capacity'!J23</f>
        <v>42752.5</v>
      </c>
      <c r="I13" s="172">
        <f>'Annual Capacity'!K23</f>
        <v>18</v>
      </c>
      <c r="J13" s="173">
        <f>'Annual Capacity'!L23</f>
        <v>42479.69</v>
      </c>
      <c r="K13" s="161">
        <f t="shared" ref="K13" si="9">SUM(E13+G13+I13)</f>
        <v>352</v>
      </c>
      <c r="L13" s="130">
        <f t="shared" ref="L13" si="10">SUM(F13+H13+J13)</f>
        <v>91751.46</v>
      </c>
      <c r="M13" s="170"/>
      <c r="N13" s="161">
        <f>'Annual Capacity'!P23</f>
        <v>22</v>
      </c>
      <c r="O13" s="319">
        <f>'Annual Capacity'!Q23</f>
        <v>136223.31</v>
      </c>
      <c r="P13" s="132"/>
      <c r="Q13" s="229">
        <f t="shared" si="5"/>
        <v>22273</v>
      </c>
      <c r="R13" s="230">
        <f t="shared" si="6"/>
        <v>408139</v>
      </c>
      <c r="S13" s="118"/>
      <c r="T13" s="330">
        <v>22274</v>
      </c>
      <c r="U13" s="331">
        <v>408152.93</v>
      </c>
      <c r="V13" s="141"/>
      <c r="W13" s="181">
        <f t="shared" ref="W13" si="11">SUM(Q13-T13)</f>
        <v>-1</v>
      </c>
      <c r="X13" s="182">
        <f t="shared" ref="X13" si="12">SUM(R13-U13)</f>
        <v>-13.929999999993015</v>
      </c>
    </row>
    <row r="14" spans="1:24" s="5" customFormat="1" ht="4.2" customHeight="1" thickBot="1" x14ac:dyDescent="0.3">
      <c r="A14" s="145"/>
      <c r="B14" s="121"/>
      <c r="C14" s="318"/>
      <c r="D14" s="132"/>
      <c r="E14" s="135"/>
      <c r="F14" s="318"/>
      <c r="G14" s="135"/>
      <c r="H14" s="318"/>
      <c r="I14" s="135"/>
      <c r="J14" s="318"/>
      <c r="K14" s="135"/>
      <c r="L14" s="123"/>
      <c r="M14" s="132"/>
      <c r="N14" s="135"/>
      <c r="O14" s="318"/>
      <c r="P14" s="132"/>
      <c r="Q14" s="121"/>
      <c r="R14" s="123"/>
      <c r="S14" s="118"/>
      <c r="T14" s="142"/>
      <c r="U14" s="125"/>
      <c r="V14" s="141"/>
      <c r="W14" s="124"/>
      <c r="X14" s="125"/>
    </row>
    <row r="15" spans="1:24" s="148" customFormat="1" ht="15" thickTop="1" thickBot="1" x14ac:dyDescent="0.3">
      <c r="A15" s="154" t="s">
        <v>323</v>
      </c>
      <c r="B15" s="162">
        <f>SUM(B8:B13)</f>
        <v>64012</v>
      </c>
      <c r="C15" s="322">
        <f>SUM(C8:C13)</f>
        <v>510991.93900000001</v>
      </c>
      <c r="D15" s="99"/>
      <c r="E15" s="322">
        <f>SUM(E8:E13)</f>
        <v>3324</v>
      </c>
      <c r="F15" s="322">
        <f>SUM(F8:F13)</f>
        <v>104905.81500000002</v>
      </c>
      <c r="G15" s="322">
        <f t="shared" ref="G15:L15" si="13">SUM(G8:G13)</f>
        <v>1781</v>
      </c>
      <c r="H15" s="322">
        <f t="shared" si="13"/>
        <v>548146.65800000005</v>
      </c>
      <c r="I15" s="322">
        <f t="shared" si="13"/>
        <v>182</v>
      </c>
      <c r="J15" s="322">
        <f t="shared" si="13"/>
        <v>409269.30400000006</v>
      </c>
      <c r="K15" s="322">
        <f t="shared" si="13"/>
        <v>5287</v>
      </c>
      <c r="L15" s="322">
        <f t="shared" si="13"/>
        <v>1062321.777</v>
      </c>
      <c r="M15" s="99"/>
      <c r="N15" s="322">
        <f t="shared" ref="N15:O15" si="14">SUM(N8:N13)</f>
        <v>154</v>
      </c>
      <c r="O15" s="322">
        <f t="shared" si="14"/>
        <v>487410.34500000003</v>
      </c>
      <c r="P15" s="99"/>
      <c r="Q15" s="152">
        <f>SUM(Q8:Q13)</f>
        <v>69453</v>
      </c>
      <c r="R15" s="153">
        <f>SUM(R8:R13)</f>
        <v>2060724.0610000002</v>
      </c>
      <c r="S15" s="146"/>
      <c r="T15" s="158">
        <f>SUM(T8:T13)</f>
        <v>69459</v>
      </c>
      <c r="U15" s="159">
        <f>SUM(U8:U13)</f>
        <v>2060770.4310000001</v>
      </c>
      <c r="V15" s="147"/>
      <c r="W15" s="160">
        <f>SUM(W8:W13)</f>
        <v>-6</v>
      </c>
      <c r="X15" s="159">
        <f>SUM(X8:X13)</f>
        <v>-46.369999999937136</v>
      </c>
    </row>
    <row r="16" spans="1:24" s="5" customFormat="1" ht="9.6" customHeight="1" thickTop="1" x14ac:dyDescent="0.25">
      <c r="A16" s="145"/>
      <c r="B16" s="121"/>
      <c r="C16" s="318"/>
      <c r="D16" s="132"/>
      <c r="E16" s="135"/>
      <c r="F16" s="122"/>
      <c r="G16" s="135"/>
      <c r="H16" s="122"/>
      <c r="I16" s="135"/>
      <c r="J16" s="122"/>
      <c r="K16" s="135"/>
      <c r="L16" s="123"/>
      <c r="M16" s="132"/>
      <c r="N16" s="135"/>
      <c r="O16" s="122"/>
      <c r="P16" s="132"/>
      <c r="Q16" s="121"/>
      <c r="R16" s="123"/>
      <c r="S16" s="118"/>
      <c r="T16" s="142"/>
      <c r="U16" s="125"/>
      <c r="V16" s="141"/>
      <c r="W16" s="124"/>
      <c r="X16" s="125"/>
    </row>
    <row r="17" spans="1:24" ht="14.4" x14ac:dyDescent="0.25">
      <c r="A17" s="43">
        <v>42736</v>
      </c>
      <c r="B17" s="161">
        <v>2011</v>
      </c>
      <c r="C17" s="337">
        <v>16648.95</v>
      </c>
      <c r="D17" s="119"/>
      <c r="E17" s="261">
        <v>50</v>
      </c>
      <c r="F17" s="339">
        <v>1731.05</v>
      </c>
      <c r="G17" s="261">
        <v>16</v>
      </c>
      <c r="H17" s="129">
        <v>7457.86</v>
      </c>
      <c r="I17" s="261">
        <v>0</v>
      </c>
      <c r="J17" s="129">
        <v>0</v>
      </c>
      <c r="K17" s="126">
        <f t="shared" ref="K17:L17" si="15">SUM(E17+G17+I17)</f>
        <v>66</v>
      </c>
      <c r="L17" s="130">
        <f t="shared" si="15"/>
        <v>9188.91</v>
      </c>
      <c r="M17" s="119"/>
      <c r="N17" s="262">
        <v>1</v>
      </c>
      <c r="O17" s="127">
        <v>7746.05</v>
      </c>
      <c r="P17" s="119"/>
      <c r="Q17" s="229">
        <f t="shared" ref="Q17:R21" si="16">SUM(B17+K17+N17)</f>
        <v>2078</v>
      </c>
      <c r="R17" s="229">
        <f t="shared" si="16"/>
        <v>33583.910000000003</v>
      </c>
      <c r="S17" s="120"/>
      <c r="T17" s="347">
        <v>2078</v>
      </c>
      <c r="U17" s="347">
        <v>33583.910000000003</v>
      </c>
      <c r="V17" s="141"/>
      <c r="W17" s="131">
        <f t="shared" ref="W17:X21" si="17">SUM(Q17-T17)</f>
        <v>0</v>
      </c>
      <c r="X17" s="131">
        <f t="shared" si="17"/>
        <v>0</v>
      </c>
    </row>
    <row r="18" spans="1:24" ht="14.4" x14ac:dyDescent="0.25">
      <c r="A18" s="101">
        <v>42767</v>
      </c>
      <c r="B18" s="161">
        <v>1985</v>
      </c>
      <c r="C18" s="337">
        <v>16904.97</v>
      </c>
      <c r="D18" s="119"/>
      <c r="E18" s="261">
        <v>14</v>
      </c>
      <c r="F18" s="339">
        <v>462.83</v>
      </c>
      <c r="G18" s="261">
        <v>16</v>
      </c>
      <c r="H18" s="129">
        <v>5532.4</v>
      </c>
      <c r="I18" s="261">
        <v>0</v>
      </c>
      <c r="J18" s="129">
        <v>0</v>
      </c>
      <c r="K18" s="126">
        <f t="shared" ref="K18:K24" si="18">SUM(E18+G18+I18)</f>
        <v>30</v>
      </c>
      <c r="L18" s="130">
        <f t="shared" ref="L18:L24" si="19">SUM(F18+H18+J18)</f>
        <v>5995.23</v>
      </c>
      <c r="M18" s="144"/>
      <c r="N18" s="262">
        <v>0</v>
      </c>
      <c r="O18" s="127">
        <v>0</v>
      </c>
      <c r="P18" s="119"/>
      <c r="Q18" s="229">
        <f t="shared" si="16"/>
        <v>2015</v>
      </c>
      <c r="R18" s="229">
        <f t="shared" si="16"/>
        <v>22900.2</v>
      </c>
      <c r="S18" s="120"/>
      <c r="T18" s="347">
        <v>2015</v>
      </c>
      <c r="U18" s="347">
        <v>22900.2</v>
      </c>
      <c r="V18" s="141"/>
      <c r="W18" s="131">
        <f t="shared" si="17"/>
        <v>0</v>
      </c>
      <c r="X18" s="131">
        <f t="shared" si="17"/>
        <v>0</v>
      </c>
    </row>
    <row r="19" spans="1:24" ht="14.4" x14ac:dyDescent="0.25">
      <c r="A19" s="43">
        <v>42795</v>
      </c>
      <c r="B19" s="161">
        <v>1653</v>
      </c>
      <c r="C19" s="337">
        <v>14416.94</v>
      </c>
      <c r="D19" s="119"/>
      <c r="E19" s="261">
        <v>29</v>
      </c>
      <c r="F19" s="339">
        <v>773.13</v>
      </c>
      <c r="G19" s="261">
        <v>15</v>
      </c>
      <c r="H19" s="129">
        <v>4826.17</v>
      </c>
      <c r="I19" s="261">
        <v>2</v>
      </c>
      <c r="J19" s="129">
        <v>5702.92</v>
      </c>
      <c r="K19" s="126">
        <f t="shared" si="18"/>
        <v>46</v>
      </c>
      <c r="L19" s="130">
        <f t="shared" si="19"/>
        <v>11302.220000000001</v>
      </c>
      <c r="M19" s="119"/>
      <c r="N19" s="262">
        <v>1</v>
      </c>
      <c r="O19" s="127">
        <v>9997.99</v>
      </c>
      <c r="P19" s="119"/>
      <c r="Q19" s="229">
        <f t="shared" si="16"/>
        <v>1700</v>
      </c>
      <c r="R19" s="229">
        <f t="shared" si="16"/>
        <v>35717.15</v>
      </c>
      <c r="S19" s="120"/>
      <c r="T19" s="347">
        <v>1699</v>
      </c>
      <c r="U19" s="347">
        <v>35701.81</v>
      </c>
      <c r="V19" s="141"/>
      <c r="W19" s="131">
        <f t="shared" si="17"/>
        <v>1</v>
      </c>
      <c r="X19" s="131">
        <f t="shared" si="17"/>
        <v>15.340000000003783</v>
      </c>
    </row>
    <row r="20" spans="1:24" ht="14.4" x14ac:dyDescent="0.25">
      <c r="A20" s="43">
        <v>42826</v>
      </c>
      <c r="B20" s="161">
        <v>1190</v>
      </c>
      <c r="C20" s="337">
        <v>10084.48</v>
      </c>
      <c r="D20" s="119"/>
      <c r="E20" s="261">
        <v>9</v>
      </c>
      <c r="F20" s="339">
        <v>403.17</v>
      </c>
      <c r="G20" s="261">
        <v>15</v>
      </c>
      <c r="H20" s="129">
        <v>5884.98</v>
      </c>
      <c r="I20" s="261">
        <v>0</v>
      </c>
      <c r="J20" s="129">
        <v>0</v>
      </c>
      <c r="K20" s="126">
        <f t="shared" si="18"/>
        <v>24</v>
      </c>
      <c r="L20" s="130">
        <f t="shared" si="19"/>
        <v>6288.15</v>
      </c>
      <c r="M20" s="119"/>
      <c r="N20" s="262">
        <v>0</v>
      </c>
      <c r="O20" s="127">
        <v>0</v>
      </c>
      <c r="P20" s="119"/>
      <c r="Q20" s="229">
        <f t="shared" si="16"/>
        <v>1214</v>
      </c>
      <c r="R20" s="229">
        <f t="shared" si="16"/>
        <v>16372.63</v>
      </c>
      <c r="S20" s="120"/>
      <c r="T20" s="347">
        <v>1214</v>
      </c>
      <c r="U20" s="347">
        <v>16372.63</v>
      </c>
      <c r="V20" s="141"/>
      <c r="W20" s="131">
        <f t="shared" si="17"/>
        <v>0</v>
      </c>
      <c r="X20" s="131">
        <f t="shared" si="17"/>
        <v>0</v>
      </c>
    </row>
    <row r="21" spans="1:24" ht="14.4" x14ac:dyDescent="0.25">
      <c r="A21" s="43">
        <v>42856</v>
      </c>
      <c r="B21" s="163">
        <v>1485</v>
      </c>
      <c r="C21" s="337">
        <v>12845.405000000001</v>
      </c>
      <c r="D21" s="119"/>
      <c r="E21" s="261">
        <v>26</v>
      </c>
      <c r="F21" s="339">
        <v>990.31</v>
      </c>
      <c r="G21" s="261">
        <v>7</v>
      </c>
      <c r="H21" s="129">
        <v>1781.04</v>
      </c>
      <c r="I21" s="261">
        <v>1</v>
      </c>
      <c r="J21" s="129">
        <v>1450</v>
      </c>
      <c r="K21" s="126">
        <f t="shared" si="18"/>
        <v>34</v>
      </c>
      <c r="L21" s="130">
        <f t="shared" si="19"/>
        <v>4221.3500000000004</v>
      </c>
      <c r="M21" s="119"/>
      <c r="N21" s="262">
        <v>1</v>
      </c>
      <c r="O21" s="127">
        <v>2496</v>
      </c>
      <c r="P21" s="119"/>
      <c r="Q21" s="229">
        <f t="shared" si="16"/>
        <v>1520</v>
      </c>
      <c r="R21" s="229">
        <f t="shared" si="16"/>
        <v>19562.755000000001</v>
      </c>
      <c r="S21" s="120"/>
      <c r="T21" s="347">
        <v>1520</v>
      </c>
      <c r="U21" s="347">
        <v>19562.755000000001</v>
      </c>
      <c r="V21" s="141"/>
      <c r="W21" s="131">
        <f t="shared" si="17"/>
        <v>0</v>
      </c>
      <c r="X21" s="131">
        <f t="shared" si="17"/>
        <v>0</v>
      </c>
    </row>
    <row r="22" spans="1:24" ht="14.4" x14ac:dyDescent="0.25">
      <c r="A22" s="43">
        <v>42887</v>
      </c>
      <c r="B22" s="163">
        <v>1584</v>
      </c>
      <c r="C22" s="337">
        <v>13301.86</v>
      </c>
      <c r="D22" s="119"/>
      <c r="E22" s="261">
        <v>11</v>
      </c>
      <c r="F22" s="339">
        <v>460.23</v>
      </c>
      <c r="G22" s="261">
        <v>12</v>
      </c>
      <c r="H22" s="129">
        <v>4309.47</v>
      </c>
      <c r="I22" s="261">
        <v>1</v>
      </c>
      <c r="J22" s="129">
        <v>1035.45</v>
      </c>
      <c r="K22" s="126">
        <f t="shared" si="18"/>
        <v>24</v>
      </c>
      <c r="L22" s="130">
        <f t="shared" si="19"/>
        <v>5805.1500000000005</v>
      </c>
      <c r="M22" s="119"/>
      <c r="N22" s="262">
        <v>3</v>
      </c>
      <c r="O22" s="127">
        <v>36512.93</v>
      </c>
      <c r="P22" s="119"/>
      <c r="Q22" s="229">
        <f t="shared" ref="Q22" si="20">SUM(B22+K22+N22)</f>
        <v>1611</v>
      </c>
      <c r="R22" s="229">
        <f t="shared" ref="R22" si="21">SUM(C22+L22+O22)</f>
        <v>55619.94</v>
      </c>
      <c r="S22" s="120"/>
      <c r="T22" s="347">
        <v>1611</v>
      </c>
      <c r="U22" s="347">
        <v>55619.94</v>
      </c>
      <c r="V22" s="141"/>
      <c r="W22" s="131">
        <f t="shared" ref="W22" si="22">SUM(Q22-T22)</f>
        <v>0</v>
      </c>
      <c r="X22" s="131">
        <f t="shared" ref="X22" si="23">SUM(R22-U22)</f>
        <v>0</v>
      </c>
    </row>
    <row r="23" spans="1:24" ht="14.4" x14ac:dyDescent="0.25">
      <c r="A23" s="43">
        <v>42933</v>
      </c>
      <c r="B23" s="163">
        <v>1376</v>
      </c>
      <c r="C23" s="337">
        <v>11773.84</v>
      </c>
      <c r="D23" s="119"/>
      <c r="E23" s="261">
        <v>15</v>
      </c>
      <c r="F23" s="339">
        <v>464.07</v>
      </c>
      <c r="G23" s="261">
        <v>4</v>
      </c>
      <c r="H23" s="129">
        <v>950.86</v>
      </c>
      <c r="I23" s="261">
        <v>0</v>
      </c>
      <c r="J23" s="129">
        <v>0</v>
      </c>
      <c r="K23" s="126">
        <f t="shared" si="18"/>
        <v>19</v>
      </c>
      <c r="L23" s="130">
        <f t="shared" si="19"/>
        <v>1414.93</v>
      </c>
      <c r="M23" s="119"/>
      <c r="N23" s="262">
        <v>0</v>
      </c>
      <c r="O23" s="127">
        <v>0</v>
      </c>
      <c r="P23" s="119"/>
      <c r="Q23" s="229">
        <f t="shared" ref="Q23" si="24">SUM(B23+K23+N23)</f>
        <v>1395</v>
      </c>
      <c r="R23" s="229">
        <f t="shared" ref="R23" si="25">SUM(C23+L23+O23)</f>
        <v>13188.77</v>
      </c>
      <c r="S23" s="120"/>
      <c r="T23" s="347">
        <v>1395</v>
      </c>
      <c r="U23" s="347">
        <v>13188.77</v>
      </c>
      <c r="V23" s="141"/>
      <c r="W23" s="131">
        <f t="shared" ref="W23:W24" si="26">SUM(Q23-T23)</f>
        <v>0</v>
      </c>
      <c r="X23" s="131">
        <f t="shared" ref="X23:X24" si="27">SUM(R23-U23)</f>
        <v>0</v>
      </c>
    </row>
    <row r="24" spans="1:24" ht="14.4" x14ac:dyDescent="0.25">
      <c r="A24" s="43">
        <v>42948</v>
      </c>
      <c r="B24" s="163">
        <v>1459</v>
      </c>
      <c r="C24" s="337">
        <v>12355.43</v>
      </c>
      <c r="D24" s="119"/>
      <c r="E24" s="261">
        <v>29</v>
      </c>
      <c r="F24" s="339">
        <v>962.74</v>
      </c>
      <c r="G24" s="261">
        <v>18</v>
      </c>
      <c r="H24" s="129">
        <v>7358.6</v>
      </c>
      <c r="I24" s="261">
        <v>1</v>
      </c>
      <c r="J24" s="129">
        <v>7509.24</v>
      </c>
      <c r="K24" s="126">
        <f t="shared" si="18"/>
        <v>48</v>
      </c>
      <c r="L24" s="130">
        <f t="shared" si="19"/>
        <v>15830.58</v>
      </c>
      <c r="M24" s="119"/>
      <c r="N24" s="262">
        <v>0</v>
      </c>
      <c r="O24" s="127">
        <v>0</v>
      </c>
      <c r="P24" s="119"/>
      <c r="Q24" s="229">
        <f t="shared" ref="Q24" si="28">SUM(B24+K24+N24)</f>
        <v>1507</v>
      </c>
      <c r="R24" s="229">
        <f t="shared" ref="R24" si="29">SUM(C24+L24+O24)</f>
        <v>28186.010000000002</v>
      </c>
      <c r="S24" s="120"/>
      <c r="T24" s="347">
        <v>1506</v>
      </c>
      <c r="U24" s="347">
        <v>28178.45</v>
      </c>
      <c r="V24" s="141"/>
      <c r="W24" s="131">
        <f t="shared" si="26"/>
        <v>1</v>
      </c>
      <c r="X24" s="131">
        <f t="shared" si="27"/>
        <v>7.5600000000013097</v>
      </c>
    </row>
    <row r="25" spans="1:24" s="244" customFormat="1" ht="14.4" x14ac:dyDescent="0.25">
      <c r="A25" s="43">
        <v>42979</v>
      </c>
      <c r="B25" s="163">
        <v>1565</v>
      </c>
      <c r="C25" s="337">
        <v>13351.19</v>
      </c>
      <c r="D25" s="119"/>
      <c r="E25" s="261">
        <v>22</v>
      </c>
      <c r="F25" s="339">
        <v>1071.22</v>
      </c>
      <c r="G25" s="261">
        <v>10</v>
      </c>
      <c r="H25" s="129">
        <v>3297.47</v>
      </c>
      <c r="I25" s="261">
        <v>5</v>
      </c>
      <c r="J25" s="129">
        <v>8217.8799999999992</v>
      </c>
      <c r="K25" s="126">
        <f t="shared" ref="K25" si="30">SUM(E25+G25+I25)</f>
        <v>37</v>
      </c>
      <c r="L25" s="130">
        <f t="shared" ref="L25" si="31">SUM(F25+H25+J25)</f>
        <v>12586.57</v>
      </c>
      <c r="M25" s="119"/>
      <c r="N25" s="262">
        <v>0</v>
      </c>
      <c r="O25" s="127">
        <v>0</v>
      </c>
      <c r="P25" s="119"/>
      <c r="Q25" s="229">
        <f t="shared" ref="Q25" si="32">SUM(B25+K25+N25)</f>
        <v>1602</v>
      </c>
      <c r="R25" s="229">
        <f t="shared" ref="R25" si="33">SUM(C25+L25+O25)</f>
        <v>25937.760000000002</v>
      </c>
      <c r="S25" s="120"/>
      <c r="T25" s="347">
        <v>1602</v>
      </c>
      <c r="U25" s="347">
        <v>25937.760000000002</v>
      </c>
      <c r="V25" s="141"/>
      <c r="W25" s="131">
        <f t="shared" ref="W25" si="34">SUM(Q25-T25)</f>
        <v>0</v>
      </c>
      <c r="X25" s="131">
        <f t="shared" ref="X25" si="35">SUM(R25-U25)</f>
        <v>0</v>
      </c>
    </row>
    <row r="26" spans="1:24" s="244" customFormat="1" ht="14.4" x14ac:dyDescent="0.25">
      <c r="A26" s="43">
        <v>43009</v>
      </c>
      <c r="B26" s="163">
        <v>1462</v>
      </c>
      <c r="C26" s="337">
        <v>12500.09</v>
      </c>
      <c r="D26" s="119"/>
      <c r="E26" s="261">
        <v>19</v>
      </c>
      <c r="F26" s="339">
        <v>532.16999999999996</v>
      </c>
      <c r="G26" s="261">
        <v>17</v>
      </c>
      <c r="H26" s="129">
        <v>5924.12</v>
      </c>
      <c r="I26" s="261">
        <v>2</v>
      </c>
      <c r="J26" s="129">
        <v>10819.84</v>
      </c>
      <c r="K26" s="126">
        <f t="shared" ref="K26" si="36">SUM(E26+G26+I26)</f>
        <v>38</v>
      </c>
      <c r="L26" s="130">
        <f t="shared" ref="L26" si="37">SUM(F26+H26+J26)</f>
        <v>17276.13</v>
      </c>
      <c r="M26" s="119"/>
      <c r="N26" s="262">
        <v>0</v>
      </c>
      <c r="O26" s="127">
        <v>0</v>
      </c>
      <c r="P26" s="119"/>
      <c r="Q26" s="229">
        <f t="shared" ref="Q26" si="38">SUM(B26+K26+N26)</f>
        <v>1500</v>
      </c>
      <c r="R26" s="229">
        <f t="shared" ref="R26" si="39">SUM(C26+L26+O26)</f>
        <v>29776.22</v>
      </c>
      <c r="S26" s="120"/>
      <c r="T26" s="347">
        <v>1500</v>
      </c>
      <c r="U26" s="347">
        <v>29776.22</v>
      </c>
      <c r="V26" s="141"/>
      <c r="W26" s="131">
        <f t="shared" ref="W26" si="40">SUM(Q26-T26)</f>
        <v>0</v>
      </c>
      <c r="X26" s="131">
        <f t="shared" ref="X26" si="41">SUM(R26-U26)</f>
        <v>0</v>
      </c>
    </row>
    <row r="27" spans="1:24" s="244" customFormat="1" ht="14.4" x14ac:dyDescent="0.25">
      <c r="A27" s="43">
        <v>43040</v>
      </c>
      <c r="B27" s="163">
        <v>1424</v>
      </c>
      <c r="C27" s="337">
        <v>12671.91</v>
      </c>
      <c r="D27" s="119"/>
      <c r="E27" s="261">
        <v>20</v>
      </c>
      <c r="F27" s="339">
        <v>716.02</v>
      </c>
      <c r="G27" s="261">
        <v>12</v>
      </c>
      <c r="H27" s="129">
        <v>3494.65</v>
      </c>
      <c r="I27" s="261">
        <v>4</v>
      </c>
      <c r="J27" s="129">
        <v>10600.68</v>
      </c>
      <c r="K27" s="126">
        <f t="shared" ref="K27" si="42">SUM(E27+G27+I27)</f>
        <v>36</v>
      </c>
      <c r="L27" s="130">
        <f t="shared" ref="L27" si="43">SUM(F27+H27+J27)</f>
        <v>14811.35</v>
      </c>
      <c r="M27" s="119"/>
      <c r="N27" s="262">
        <v>1</v>
      </c>
      <c r="O27" s="127">
        <v>403.92</v>
      </c>
      <c r="P27" s="119"/>
      <c r="Q27" s="229">
        <f t="shared" ref="Q27" si="44">SUM(B27+K27+N27)</f>
        <v>1461</v>
      </c>
      <c r="R27" s="229">
        <f t="shared" ref="R27" si="45">SUM(C27+L27+O27)</f>
        <v>27887.18</v>
      </c>
      <c r="S27" s="120"/>
      <c r="T27" s="347">
        <v>1461</v>
      </c>
      <c r="U27" s="347">
        <v>27887.18</v>
      </c>
      <c r="V27" s="141"/>
      <c r="W27" s="131">
        <f t="shared" ref="W27" si="46">SUM(Q27-T27)</f>
        <v>0</v>
      </c>
      <c r="X27" s="131">
        <f t="shared" ref="X27" si="47">SUM(R27-U27)</f>
        <v>0</v>
      </c>
    </row>
    <row r="28" spans="1:24" s="244" customFormat="1" ht="14.4" x14ac:dyDescent="0.25">
      <c r="A28" s="43">
        <v>43070</v>
      </c>
      <c r="B28" s="163">
        <v>1354</v>
      </c>
      <c r="C28" s="337">
        <v>12087.36</v>
      </c>
      <c r="D28" s="119"/>
      <c r="E28" s="261">
        <v>36</v>
      </c>
      <c r="F28" s="339">
        <v>1089.51</v>
      </c>
      <c r="G28" s="261">
        <v>32</v>
      </c>
      <c r="H28" s="129">
        <v>14305.9</v>
      </c>
      <c r="I28" s="261">
        <v>6</v>
      </c>
      <c r="J28" s="129">
        <v>12382.48</v>
      </c>
      <c r="K28" s="126">
        <f t="shared" ref="K28" si="48">SUM(E28+G28+I28)</f>
        <v>74</v>
      </c>
      <c r="L28" s="130">
        <f t="shared" ref="L28" si="49">SUM(F28+H28+J28)</f>
        <v>27777.89</v>
      </c>
      <c r="M28" s="119"/>
      <c r="N28" s="262">
        <v>1</v>
      </c>
      <c r="O28" s="127">
        <v>2972.74</v>
      </c>
      <c r="P28" s="119"/>
      <c r="Q28" s="229">
        <f t="shared" ref="Q28" si="50">SUM(B28+K28+N28)</f>
        <v>1429</v>
      </c>
      <c r="R28" s="229">
        <f t="shared" ref="R28" si="51">SUM(C28+L28+O28)</f>
        <v>42837.99</v>
      </c>
      <c r="S28" s="120"/>
      <c r="T28" s="347">
        <v>1429</v>
      </c>
      <c r="U28" s="347">
        <v>42837.99</v>
      </c>
      <c r="V28" s="141"/>
      <c r="W28" s="131">
        <f t="shared" ref="W28" si="52">SUM(Q28-T28)</f>
        <v>0</v>
      </c>
      <c r="X28" s="131">
        <f t="shared" ref="X28" si="53">SUM(R28-U28)</f>
        <v>0</v>
      </c>
    </row>
    <row r="29" spans="1:24" ht="5.4" customHeight="1" thickBot="1" x14ac:dyDescent="0.3">
      <c r="A29" s="145"/>
      <c r="B29" s="121"/>
      <c r="C29" s="318"/>
      <c r="D29" s="132"/>
      <c r="E29" s="135"/>
      <c r="F29" s="318"/>
      <c r="G29" s="135"/>
      <c r="H29" s="318"/>
      <c r="I29" s="135"/>
      <c r="J29" s="318"/>
      <c r="K29" s="135"/>
      <c r="L29" s="123"/>
      <c r="M29" s="132"/>
      <c r="N29" s="135"/>
      <c r="O29" s="122"/>
      <c r="P29" s="132"/>
      <c r="Q29" s="121"/>
      <c r="R29" s="123"/>
      <c r="S29" s="118"/>
      <c r="T29" s="142"/>
      <c r="U29" s="125"/>
      <c r="V29" s="141"/>
      <c r="W29" s="124"/>
      <c r="X29" s="125"/>
    </row>
    <row r="30" spans="1:24" s="5" customFormat="1" ht="15" thickTop="1" thickBot="1" x14ac:dyDescent="0.3">
      <c r="A30" s="154" t="s">
        <v>98</v>
      </c>
      <c r="B30" s="162">
        <f>SUM(B17:B28)</f>
        <v>18548</v>
      </c>
      <c r="C30" s="321">
        <f>SUM(C17:C28)</f>
        <v>158942.42499999999</v>
      </c>
      <c r="D30" s="99"/>
      <c r="E30" s="250">
        <f>SUM(E17:E28)</f>
        <v>280</v>
      </c>
      <c r="F30" s="250">
        <f t="shared" ref="F30:J30" si="54">SUM(F17:F28)</f>
        <v>9656.4499999999989</v>
      </c>
      <c r="G30" s="250">
        <f t="shared" si="54"/>
        <v>174</v>
      </c>
      <c r="H30" s="250">
        <f t="shared" si="54"/>
        <v>65123.520000000011</v>
      </c>
      <c r="I30" s="250">
        <f t="shared" si="54"/>
        <v>22</v>
      </c>
      <c r="J30" s="250">
        <f t="shared" si="54"/>
        <v>57718.490000000005</v>
      </c>
      <c r="K30" s="149">
        <f>SUM(K17:K28)</f>
        <v>476</v>
      </c>
      <c r="L30" s="322">
        <f>SUM(L17:L28)</f>
        <v>132498.46000000002</v>
      </c>
      <c r="M30" s="99"/>
      <c r="N30" s="151">
        <f>SUM(N17:N28)</f>
        <v>8</v>
      </c>
      <c r="O30" s="150">
        <f>SUM(O17:O28)</f>
        <v>60129.63</v>
      </c>
      <c r="P30" s="99"/>
      <c r="Q30" s="152">
        <f>SUM(Q17:Q28)</f>
        <v>19032</v>
      </c>
      <c r="R30" s="153">
        <f>SUM(R17:R28)</f>
        <v>351570.51500000001</v>
      </c>
      <c r="S30" s="146"/>
      <c r="T30" s="158">
        <f>SUM(T17:T28)</f>
        <v>19030</v>
      </c>
      <c r="U30" s="159">
        <f>SUM(U17:U28)</f>
        <v>351547.61499999999</v>
      </c>
      <c r="V30" s="147"/>
      <c r="W30" s="160">
        <f>SUM(W17:W28)</f>
        <v>2</v>
      </c>
      <c r="X30" s="159">
        <f>SUM(X17:X28)</f>
        <v>22.900000000005093</v>
      </c>
    </row>
    <row r="31" spans="1:24" s="5" customFormat="1" ht="9.6" customHeight="1" thickTop="1" x14ac:dyDescent="0.25">
      <c r="A31" s="145"/>
      <c r="B31" s="121"/>
      <c r="C31" s="318"/>
      <c r="D31" s="132"/>
      <c r="E31" s="135"/>
      <c r="F31" s="122"/>
      <c r="G31" s="135"/>
      <c r="H31" s="122"/>
      <c r="I31" s="135"/>
      <c r="J31" s="122"/>
      <c r="K31" s="135"/>
      <c r="L31" s="123"/>
      <c r="M31" s="132"/>
      <c r="N31" s="135"/>
      <c r="O31" s="122"/>
      <c r="P31" s="132"/>
      <c r="Q31" s="121"/>
      <c r="R31" s="123"/>
      <c r="S31" s="118"/>
      <c r="T31" s="142"/>
      <c r="U31" s="125"/>
      <c r="V31" s="141"/>
      <c r="W31" s="124"/>
      <c r="X31" s="125"/>
    </row>
    <row r="32" spans="1:24" s="244" customFormat="1" ht="14.4" x14ac:dyDescent="0.25">
      <c r="A32" s="43">
        <v>43101</v>
      </c>
      <c r="B32" s="161">
        <v>1376</v>
      </c>
      <c r="C32" s="319">
        <v>11968.27</v>
      </c>
      <c r="D32" s="119"/>
      <c r="E32" s="261">
        <v>37</v>
      </c>
      <c r="F32" s="129">
        <v>1120.8</v>
      </c>
      <c r="G32" s="261">
        <v>25</v>
      </c>
      <c r="H32" s="129">
        <v>8452.56</v>
      </c>
      <c r="I32" s="261">
        <v>2</v>
      </c>
      <c r="J32" s="129">
        <v>3019.68</v>
      </c>
      <c r="K32" s="126">
        <f t="shared" ref="K32:L34" si="55">SUM(E32+G32+I32)</f>
        <v>64</v>
      </c>
      <c r="L32" s="130">
        <f t="shared" si="55"/>
        <v>12593.039999999999</v>
      </c>
      <c r="M32" s="119"/>
      <c r="N32" s="262">
        <v>0</v>
      </c>
      <c r="O32" s="127">
        <v>0</v>
      </c>
      <c r="P32" s="119"/>
      <c r="Q32" s="229">
        <f t="shared" ref="Q32:R34" si="56">SUM(B32+K32+N32)</f>
        <v>1440</v>
      </c>
      <c r="R32" s="229">
        <f t="shared" si="56"/>
        <v>24561.309999999998</v>
      </c>
      <c r="S32" s="120"/>
      <c r="T32" s="347">
        <v>1440</v>
      </c>
      <c r="U32" s="347">
        <v>24561.309999999998</v>
      </c>
      <c r="V32" s="141"/>
      <c r="W32" s="131">
        <f t="shared" ref="W32" si="57">SUM(Q32-T32)</f>
        <v>0</v>
      </c>
      <c r="X32" s="131">
        <f t="shared" ref="X32" si="58">SUM(R32-U32)</f>
        <v>0</v>
      </c>
    </row>
    <row r="33" spans="1:24" s="244" customFormat="1" ht="14.4" x14ac:dyDescent="0.25">
      <c r="A33" s="43">
        <v>43132</v>
      </c>
      <c r="B33" s="161">
        <v>1365</v>
      </c>
      <c r="C33" s="319">
        <v>11579.94</v>
      </c>
      <c r="D33" s="119"/>
      <c r="E33" s="261">
        <v>30</v>
      </c>
      <c r="F33" s="129">
        <v>1033.77</v>
      </c>
      <c r="G33" s="261">
        <v>26</v>
      </c>
      <c r="H33" s="129">
        <v>10538.59</v>
      </c>
      <c r="I33" s="261">
        <v>0</v>
      </c>
      <c r="J33" s="129">
        <v>0</v>
      </c>
      <c r="K33" s="126">
        <f t="shared" si="55"/>
        <v>56</v>
      </c>
      <c r="L33" s="130">
        <f t="shared" si="55"/>
        <v>11572.36</v>
      </c>
      <c r="M33" s="119"/>
      <c r="N33" s="262">
        <v>0</v>
      </c>
      <c r="O33" s="127">
        <v>0</v>
      </c>
      <c r="P33" s="119"/>
      <c r="Q33" s="229">
        <f t="shared" si="56"/>
        <v>1421</v>
      </c>
      <c r="R33" s="229">
        <f t="shared" si="56"/>
        <v>23152.300000000003</v>
      </c>
      <c r="S33" s="120"/>
      <c r="T33" s="347">
        <v>1421</v>
      </c>
      <c r="U33" s="347">
        <v>23152.300000000003</v>
      </c>
      <c r="V33" s="141"/>
      <c r="W33" s="131">
        <f t="shared" ref="W33" si="59">SUM(Q33-T33)</f>
        <v>0</v>
      </c>
      <c r="X33" s="131">
        <f t="shared" ref="X33" si="60">SUM(R33-U33)</f>
        <v>0</v>
      </c>
    </row>
    <row r="34" spans="1:24" s="244" customFormat="1" ht="14.4" x14ac:dyDescent="0.25">
      <c r="A34" s="43">
        <v>43160</v>
      </c>
      <c r="B34" s="161">
        <v>1179</v>
      </c>
      <c r="C34" s="319">
        <v>10121.26</v>
      </c>
      <c r="D34" s="119"/>
      <c r="E34" s="261">
        <v>17</v>
      </c>
      <c r="F34" s="129">
        <v>624.28</v>
      </c>
      <c r="G34" s="261">
        <v>8</v>
      </c>
      <c r="H34" s="129">
        <v>2548.0700000000002</v>
      </c>
      <c r="I34" s="261">
        <v>1</v>
      </c>
      <c r="J34" s="129">
        <v>4039.2</v>
      </c>
      <c r="K34" s="126">
        <f t="shared" si="55"/>
        <v>26</v>
      </c>
      <c r="L34" s="130">
        <f t="shared" si="55"/>
        <v>7211.55</v>
      </c>
      <c r="M34" s="119"/>
      <c r="N34" s="262">
        <v>0</v>
      </c>
      <c r="O34" s="127">
        <v>0</v>
      </c>
      <c r="P34" s="119"/>
      <c r="Q34" s="229">
        <f t="shared" si="56"/>
        <v>1205</v>
      </c>
      <c r="R34" s="229">
        <f t="shared" si="56"/>
        <v>17332.810000000001</v>
      </c>
      <c r="S34" s="120"/>
      <c r="T34" s="347">
        <v>1205</v>
      </c>
      <c r="U34" s="347">
        <v>17332.810000000001</v>
      </c>
      <c r="V34" s="141"/>
      <c r="W34" s="131">
        <f t="shared" ref="W34" si="61">SUM(Q34-T34)</f>
        <v>0</v>
      </c>
      <c r="X34" s="131">
        <f t="shared" ref="X34" si="62">SUM(R34-U34)</f>
        <v>0</v>
      </c>
    </row>
    <row r="35" spans="1:24" s="244" customFormat="1" ht="14.4" x14ac:dyDescent="0.25">
      <c r="A35" s="43">
        <v>43191</v>
      </c>
      <c r="B35" s="161">
        <v>1526</v>
      </c>
      <c r="C35" s="319">
        <v>12762.82</v>
      </c>
      <c r="D35" s="119"/>
      <c r="E35" s="261">
        <v>25</v>
      </c>
      <c r="F35" s="129">
        <v>1124.44</v>
      </c>
      <c r="G35" s="261">
        <v>20</v>
      </c>
      <c r="H35" s="129">
        <v>7907.69</v>
      </c>
      <c r="I35" s="261">
        <v>1</v>
      </c>
      <c r="J35" s="129">
        <v>1228.8</v>
      </c>
      <c r="K35" s="126">
        <f t="shared" ref="K35" si="63">SUM(E35+G35+I35)</f>
        <v>46</v>
      </c>
      <c r="L35" s="130">
        <f t="shared" ref="L35" si="64">SUM(F35+H35+J35)</f>
        <v>10260.929999999998</v>
      </c>
      <c r="M35" s="119"/>
      <c r="N35" s="262">
        <v>0</v>
      </c>
      <c r="O35" s="127">
        <v>0</v>
      </c>
      <c r="P35" s="119"/>
      <c r="Q35" s="229">
        <f t="shared" ref="Q35" si="65">SUM(B35+K35+N35)</f>
        <v>1572</v>
      </c>
      <c r="R35" s="229">
        <f t="shared" ref="R35" si="66">SUM(C35+L35+O35)</f>
        <v>23023.75</v>
      </c>
      <c r="S35" s="120"/>
      <c r="T35" s="347">
        <v>1572</v>
      </c>
      <c r="U35" s="347">
        <v>23023.75</v>
      </c>
      <c r="V35" s="141"/>
      <c r="W35" s="131">
        <f t="shared" ref="W35" si="67">SUM(Q35-T35)</f>
        <v>0</v>
      </c>
      <c r="X35" s="131">
        <f t="shared" ref="X35" si="68">SUM(R35-U35)</f>
        <v>0</v>
      </c>
    </row>
    <row r="36" spans="1:24" s="244" customFormat="1" ht="14.4" x14ac:dyDescent="0.25">
      <c r="A36" s="43">
        <v>43221</v>
      </c>
      <c r="B36" s="161">
        <v>1332</v>
      </c>
      <c r="C36" s="319">
        <v>11564.02</v>
      </c>
      <c r="D36" s="119"/>
      <c r="E36" s="261">
        <v>29</v>
      </c>
      <c r="F36" s="129">
        <v>1040.4000000000001</v>
      </c>
      <c r="G36" s="261">
        <v>16</v>
      </c>
      <c r="H36" s="129">
        <v>5524.63</v>
      </c>
      <c r="I36" s="261">
        <v>4</v>
      </c>
      <c r="J36" s="129">
        <v>7229.43</v>
      </c>
      <c r="K36" s="126">
        <f t="shared" ref="K36" si="69">SUM(E36+G36+I36)</f>
        <v>49</v>
      </c>
      <c r="L36" s="130">
        <f t="shared" ref="L36" si="70">SUM(F36+H36+J36)</f>
        <v>13794.460000000001</v>
      </c>
      <c r="M36" s="119"/>
      <c r="N36" s="262">
        <v>1</v>
      </c>
      <c r="O36" s="127">
        <v>9997.65</v>
      </c>
      <c r="P36" s="119"/>
      <c r="Q36" s="229">
        <f t="shared" ref="Q36" si="71">SUM(B36+K36+N36)</f>
        <v>1382</v>
      </c>
      <c r="R36" s="229">
        <f t="shared" ref="R36" si="72">SUM(C36+L36+O36)</f>
        <v>35356.130000000005</v>
      </c>
      <c r="S36" s="120"/>
      <c r="T36" s="347">
        <v>1382</v>
      </c>
      <c r="U36" s="347">
        <v>35356.130000000005</v>
      </c>
      <c r="V36" s="141"/>
      <c r="W36" s="131">
        <f t="shared" ref="W36" si="73">SUM(Q36-T36)</f>
        <v>0</v>
      </c>
      <c r="X36" s="131">
        <f t="shared" ref="X36" si="74">SUM(R36-U36)</f>
        <v>0</v>
      </c>
    </row>
    <row r="37" spans="1:24" s="244" customFormat="1" ht="14.4" x14ac:dyDescent="0.25">
      <c r="A37" s="43">
        <v>43252</v>
      </c>
      <c r="B37" s="161">
        <v>1741</v>
      </c>
      <c r="C37" s="319">
        <v>14956.93</v>
      </c>
      <c r="D37" s="119"/>
      <c r="E37" s="128">
        <v>21</v>
      </c>
      <c r="F37" s="129">
        <v>630.23</v>
      </c>
      <c r="G37" s="128">
        <v>16</v>
      </c>
      <c r="H37" s="129">
        <v>5599.44</v>
      </c>
      <c r="I37" s="128">
        <v>4</v>
      </c>
      <c r="J37" s="129">
        <v>7999.48</v>
      </c>
      <c r="K37" s="126">
        <f t="shared" ref="K37" si="75">SUM(E37+G37+I37)</f>
        <v>41</v>
      </c>
      <c r="L37" s="130">
        <f t="shared" ref="L37" si="76">SUM(F37+H37+J37)</f>
        <v>14229.15</v>
      </c>
      <c r="M37" s="119"/>
      <c r="N37" s="126">
        <v>1</v>
      </c>
      <c r="O37" s="127">
        <v>12998.7</v>
      </c>
      <c r="P37" s="119"/>
      <c r="Q37" s="229">
        <f t="shared" ref="Q37" si="77">SUM(B37+K37+N37)</f>
        <v>1783</v>
      </c>
      <c r="R37" s="229">
        <f t="shared" ref="R37" si="78">SUM(C37+L37+O37)</f>
        <v>42184.78</v>
      </c>
      <c r="S37" s="120"/>
      <c r="T37" s="347">
        <v>1783</v>
      </c>
      <c r="U37" s="347">
        <v>42184.78</v>
      </c>
      <c r="V37" s="141"/>
      <c r="W37" s="131">
        <f t="shared" ref="W37" si="79">SUM(Q37-T37)</f>
        <v>0</v>
      </c>
      <c r="X37" s="131">
        <f t="shared" ref="X37" si="80">SUM(R37-U37)</f>
        <v>0</v>
      </c>
    </row>
    <row r="38" spans="1:24" s="244" customFormat="1" ht="14.4" x14ac:dyDescent="0.25">
      <c r="A38" s="43">
        <v>43282</v>
      </c>
      <c r="B38" s="161">
        <v>1363</v>
      </c>
      <c r="C38" s="319">
        <v>12347.41</v>
      </c>
      <c r="D38" s="119"/>
      <c r="E38" s="128">
        <v>21</v>
      </c>
      <c r="F38" s="129">
        <v>577.69000000000005</v>
      </c>
      <c r="G38" s="128">
        <v>10</v>
      </c>
      <c r="H38" s="129">
        <v>1955.64</v>
      </c>
      <c r="I38" s="128">
        <v>2</v>
      </c>
      <c r="J38" s="129">
        <v>3531.33</v>
      </c>
      <c r="K38" s="126">
        <f t="shared" ref="K38" si="81">SUM(E38+G38+I38)</f>
        <v>33</v>
      </c>
      <c r="L38" s="130">
        <f t="shared" ref="L38" si="82">SUM(F38+H38+J38)</f>
        <v>6064.66</v>
      </c>
      <c r="M38" s="119"/>
      <c r="N38" s="126">
        <v>0</v>
      </c>
      <c r="O38" s="127">
        <v>0</v>
      </c>
      <c r="P38" s="119"/>
      <c r="Q38" s="229">
        <f t="shared" ref="Q38" si="83">SUM(B38+K38+N38)</f>
        <v>1396</v>
      </c>
      <c r="R38" s="229">
        <f t="shared" ref="R38" si="84">SUM(C38+L38+O38)</f>
        <v>18412.07</v>
      </c>
      <c r="S38" s="120"/>
      <c r="T38" s="347">
        <v>1397</v>
      </c>
      <c r="U38" s="347">
        <v>18417.599999999999</v>
      </c>
      <c r="V38" s="141"/>
      <c r="W38" s="131">
        <f t="shared" ref="W38" si="85">SUM(Q38-T38)</f>
        <v>-1</v>
      </c>
      <c r="X38" s="131">
        <f t="shared" ref="X38" si="86">SUM(R38-U38)</f>
        <v>-5.5299999999988358</v>
      </c>
    </row>
    <row r="39" spans="1:24" s="244" customFormat="1" ht="14.4" x14ac:dyDescent="0.25">
      <c r="A39" s="43">
        <v>43313</v>
      </c>
      <c r="B39" s="161">
        <v>1423</v>
      </c>
      <c r="C39" s="319">
        <v>12627.25</v>
      </c>
      <c r="D39" s="119"/>
      <c r="E39" s="128">
        <v>32</v>
      </c>
      <c r="F39" s="129">
        <v>1073.94</v>
      </c>
      <c r="G39" s="128">
        <v>8</v>
      </c>
      <c r="H39" s="129">
        <v>2113.21</v>
      </c>
      <c r="I39" s="128">
        <v>1</v>
      </c>
      <c r="J39" s="129">
        <v>3373.65</v>
      </c>
      <c r="K39" s="126">
        <f t="shared" ref="K39" si="87">SUM(E39+G39+I39)</f>
        <v>41</v>
      </c>
      <c r="L39" s="130">
        <f t="shared" ref="L39" si="88">SUM(F39+H39+J39)</f>
        <v>6560.8</v>
      </c>
      <c r="M39" s="119"/>
      <c r="N39" s="126">
        <v>1</v>
      </c>
      <c r="O39" s="127">
        <v>10693.44</v>
      </c>
      <c r="P39" s="119"/>
      <c r="Q39" s="229">
        <f t="shared" ref="Q39" si="89">SUM(B39+K39+N39)</f>
        <v>1465</v>
      </c>
      <c r="R39" s="229">
        <f t="shared" ref="R39" si="90">SUM(C39+L39+O39)</f>
        <v>29881.489999999998</v>
      </c>
      <c r="S39" s="120"/>
      <c r="T39" s="347">
        <v>1465</v>
      </c>
      <c r="U39" s="347">
        <v>29881.489999999998</v>
      </c>
      <c r="V39" s="141"/>
      <c r="W39" s="131">
        <f t="shared" ref="W39" si="91">SUM(Q39-T39)</f>
        <v>0</v>
      </c>
      <c r="X39" s="131">
        <f t="shared" ref="X39" si="92">SUM(R39-U39)</f>
        <v>0</v>
      </c>
    </row>
    <row r="40" spans="1:24" s="244" customFormat="1" ht="14.4" x14ac:dyDescent="0.25">
      <c r="A40" s="43">
        <v>43344</v>
      </c>
      <c r="B40" s="161">
        <v>1553</v>
      </c>
      <c r="C40" s="319">
        <v>13548.58</v>
      </c>
      <c r="D40" s="119"/>
      <c r="E40" s="128">
        <v>27</v>
      </c>
      <c r="F40" s="129">
        <v>874.17</v>
      </c>
      <c r="G40" s="128">
        <v>10</v>
      </c>
      <c r="H40" s="129">
        <v>2264.2399999999998</v>
      </c>
      <c r="I40" s="128">
        <v>0</v>
      </c>
      <c r="J40" s="129">
        <v>0</v>
      </c>
      <c r="K40" s="126">
        <f t="shared" ref="K40" si="93">SUM(E40+G40+I40)</f>
        <v>37</v>
      </c>
      <c r="L40" s="130">
        <f t="shared" ref="L40" si="94">SUM(F40+H40+J40)</f>
        <v>3138.41</v>
      </c>
      <c r="M40" s="119"/>
      <c r="N40" s="126">
        <v>0</v>
      </c>
      <c r="O40" s="127">
        <v>0</v>
      </c>
      <c r="P40" s="119"/>
      <c r="Q40" s="229">
        <f t="shared" ref="Q40" si="95">SUM(B40+K40+N40)</f>
        <v>1590</v>
      </c>
      <c r="R40" s="229">
        <f t="shared" ref="R40" si="96">SUM(C40+L40+O40)</f>
        <v>16686.989999999998</v>
      </c>
      <c r="S40" s="120"/>
      <c r="T40" s="347">
        <v>1590</v>
      </c>
      <c r="U40" s="347">
        <v>16686.989999999998</v>
      </c>
      <c r="V40" s="141"/>
      <c r="W40" s="131">
        <f t="shared" ref="W40" si="97">SUM(Q40-T40)</f>
        <v>0</v>
      </c>
      <c r="X40" s="131">
        <f t="shared" ref="X40" si="98">SUM(R40-U40)</f>
        <v>0</v>
      </c>
    </row>
    <row r="41" spans="1:24" s="244" customFormat="1" ht="14.4" x14ac:dyDescent="0.25">
      <c r="A41" s="43">
        <v>43374</v>
      </c>
      <c r="B41" s="161">
        <v>1548</v>
      </c>
      <c r="C41" s="319">
        <v>13551.51</v>
      </c>
      <c r="D41" s="119"/>
      <c r="E41" s="128">
        <v>30</v>
      </c>
      <c r="F41" s="129">
        <v>731.46</v>
      </c>
      <c r="G41" s="128">
        <v>8</v>
      </c>
      <c r="H41" s="129">
        <v>3472.39</v>
      </c>
      <c r="I41" s="128">
        <v>2</v>
      </c>
      <c r="J41" s="129">
        <v>10832.95</v>
      </c>
      <c r="K41" s="126">
        <f t="shared" ref="K41" si="99">SUM(E41+G41+I41)</f>
        <v>40</v>
      </c>
      <c r="L41" s="130">
        <f t="shared" ref="L41" si="100">SUM(F41+H41+J41)</f>
        <v>15036.800000000001</v>
      </c>
      <c r="M41" s="119"/>
      <c r="N41" s="126">
        <v>1</v>
      </c>
      <c r="O41" s="127">
        <v>9997.33</v>
      </c>
      <c r="P41" s="119"/>
      <c r="Q41" s="229">
        <f t="shared" ref="Q41" si="101">SUM(B41+K41+N41)</f>
        <v>1589</v>
      </c>
      <c r="R41" s="229">
        <f t="shared" ref="R41" si="102">SUM(C41+L41+O41)</f>
        <v>38585.64</v>
      </c>
      <c r="S41" s="120"/>
      <c r="T41" s="347">
        <v>1589</v>
      </c>
      <c r="U41" s="347">
        <v>38585.64</v>
      </c>
      <c r="V41" s="141"/>
      <c r="W41" s="131">
        <f t="shared" ref="W41" si="103">SUM(Q41-T41)</f>
        <v>0</v>
      </c>
      <c r="X41" s="131">
        <f t="shared" ref="X41" si="104">SUM(R41-U41)</f>
        <v>0</v>
      </c>
    </row>
    <row r="42" spans="1:24" s="244" customFormat="1" ht="14.4" x14ac:dyDescent="0.25">
      <c r="A42" s="43">
        <v>43405</v>
      </c>
      <c r="B42" s="161">
        <v>1221</v>
      </c>
      <c r="C42" s="319">
        <v>10948.01</v>
      </c>
      <c r="D42" s="119"/>
      <c r="E42" s="128">
        <v>28</v>
      </c>
      <c r="F42" s="129">
        <v>965.73</v>
      </c>
      <c r="G42" s="128">
        <v>15</v>
      </c>
      <c r="H42" s="129">
        <v>4133.63</v>
      </c>
      <c r="I42" s="128">
        <v>4</v>
      </c>
      <c r="J42" s="129">
        <v>6262.38</v>
      </c>
      <c r="K42" s="126">
        <f t="shared" ref="K42" si="105">SUM(E42+G42+I42)</f>
        <v>47</v>
      </c>
      <c r="L42" s="130">
        <f t="shared" ref="L42" si="106">SUM(F42+H42+J42)</f>
        <v>11361.740000000002</v>
      </c>
      <c r="M42" s="119"/>
      <c r="N42" s="126">
        <v>0</v>
      </c>
      <c r="O42" s="127">
        <v>0</v>
      </c>
      <c r="P42" s="119"/>
      <c r="Q42" s="229">
        <f t="shared" ref="Q42" si="107">SUM(B42+K42+N42)</f>
        <v>1268</v>
      </c>
      <c r="R42" s="229">
        <f t="shared" ref="R42" si="108">SUM(C42+L42+O42)</f>
        <v>22309.75</v>
      </c>
      <c r="S42" s="120"/>
      <c r="T42" s="347">
        <v>1268</v>
      </c>
      <c r="U42" s="347">
        <v>22309.75</v>
      </c>
      <c r="V42" s="141"/>
      <c r="W42" s="131">
        <f t="shared" ref="W42" si="109">SUM(Q42-T42)</f>
        <v>0</v>
      </c>
      <c r="X42" s="131">
        <f t="shared" ref="X42" si="110">SUM(R42-U42)</f>
        <v>0</v>
      </c>
    </row>
    <row r="43" spans="1:24" s="244" customFormat="1" ht="14.4" x14ac:dyDescent="0.25">
      <c r="A43" s="43">
        <v>43435</v>
      </c>
      <c r="B43" s="161">
        <v>1551</v>
      </c>
      <c r="C43" s="319">
        <v>13433.07</v>
      </c>
      <c r="D43" s="119"/>
      <c r="E43" s="128">
        <v>34</v>
      </c>
      <c r="F43" s="129">
        <v>1140.82</v>
      </c>
      <c r="G43" s="128">
        <v>41</v>
      </c>
      <c r="H43" s="129">
        <v>15748.66</v>
      </c>
      <c r="I43" s="128">
        <v>5</v>
      </c>
      <c r="J43" s="129">
        <v>8791.77</v>
      </c>
      <c r="K43" s="126">
        <f t="shared" ref="K43" si="111">SUM(E43+G43+I43)</f>
        <v>80</v>
      </c>
      <c r="L43" s="130">
        <f t="shared" ref="L43" si="112">SUM(F43+H43+J43)</f>
        <v>25681.25</v>
      </c>
      <c r="M43" s="119"/>
      <c r="N43" s="126">
        <v>0</v>
      </c>
      <c r="O43" s="127">
        <v>0</v>
      </c>
      <c r="P43" s="119"/>
      <c r="Q43" s="229">
        <f t="shared" ref="Q43" si="113">SUM(B43+K43+N43)</f>
        <v>1631</v>
      </c>
      <c r="R43" s="229">
        <f t="shared" ref="R43" si="114">SUM(C43+L43+O43)</f>
        <v>39114.32</v>
      </c>
      <c r="S43" s="120"/>
      <c r="T43" s="347">
        <v>1629</v>
      </c>
      <c r="U43" s="347">
        <v>39099.06</v>
      </c>
      <c r="V43" s="141"/>
      <c r="W43" s="131">
        <f t="shared" ref="W43" si="115">SUM(Q43-T43)</f>
        <v>2</v>
      </c>
      <c r="X43" s="131">
        <f t="shared" ref="X43" si="116">SUM(R43-U43)</f>
        <v>15.260000000002037</v>
      </c>
    </row>
    <row r="44" spans="1:24" s="244" customFormat="1" ht="5.4" customHeight="1" thickBot="1" x14ac:dyDescent="0.3">
      <c r="A44" s="145"/>
      <c r="B44" s="121"/>
      <c r="C44" s="318"/>
      <c r="D44" s="132"/>
      <c r="E44" s="135"/>
      <c r="F44" s="122"/>
      <c r="G44" s="135"/>
      <c r="H44" s="122"/>
      <c r="I44" s="135"/>
      <c r="J44" s="122"/>
      <c r="K44" s="135"/>
      <c r="L44" s="123"/>
      <c r="M44" s="132"/>
      <c r="N44" s="135"/>
      <c r="O44" s="122"/>
      <c r="P44" s="132"/>
      <c r="Q44" s="121"/>
      <c r="R44" s="123"/>
      <c r="S44" s="118"/>
      <c r="T44" s="142"/>
      <c r="U44" s="125"/>
      <c r="V44" s="141"/>
      <c r="W44" s="124"/>
      <c r="X44" s="125"/>
    </row>
    <row r="45" spans="1:24" s="5" customFormat="1" ht="15" thickTop="1" thickBot="1" x14ac:dyDescent="0.3">
      <c r="A45" s="154" t="s">
        <v>101</v>
      </c>
      <c r="B45" s="162">
        <f>SUM(B32:B43)</f>
        <v>17178</v>
      </c>
      <c r="C45" s="322">
        <f>SUM(C32:C43)</f>
        <v>149409.07</v>
      </c>
      <c r="D45" s="99"/>
      <c r="E45" s="275">
        <f>SUM(E32:E43)</f>
        <v>331</v>
      </c>
      <c r="F45" s="275">
        <f t="shared" ref="F45:J45" si="117">SUM(F32:F43)</f>
        <v>10937.73</v>
      </c>
      <c r="G45" s="275">
        <f t="shared" si="117"/>
        <v>203</v>
      </c>
      <c r="H45" s="275">
        <f t="shared" si="117"/>
        <v>70258.75</v>
      </c>
      <c r="I45" s="275">
        <f t="shared" si="117"/>
        <v>26</v>
      </c>
      <c r="J45" s="275">
        <f t="shared" si="117"/>
        <v>56308.67</v>
      </c>
      <c r="K45" s="162">
        <f>SUM(K32:K43)</f>
        <v>560</v>
      </c>
      <c r="L45" s="162">
        <f>SUM(L32:L43)</f>
        <v>137505.15000000002</v>
      </c>
      <c r="M45" s="99"/>
      <c r="N45" s="162">
        <f>SUM(N32:N43)</f>
        <v>4</v>
      </c>
      <c r="O45" s="162">
        <f>SUM(O32:O43)</f>
        <v>43687.12</v>
      </c>
      <c r="P45" s="99"/>
      <c r="Q45" s="274">
        <f>SUM(Q32:Q43)</f>
        <v>17742</v>
      </c>
      <c r="R45" s="274">
        <f>SUM(R32:R43)</f>
        <v>330601.34000000003</v>
      </c>
      <c r="S45" s="146"/>
      <c r="T45" s="284">
        <f>SUM(T32:T43)</f>
        <v>17741</v>
      </c>
      <c r="U45" s="284">
        <f>SUM(U32:U43)</f>
        <v>330591.61</v>
      </c>
      <c r="V45" s="147"/>
      <c r="W45" s="275">
        <f>SUM(W32:W43)</f>
        <v>1</v>
      </c>
      <c r="X45" s="275">
        <f>SUM(X32:X43)</f>
        <v>9.7300000000032014</v>
      </c>
    </row>
    <row r="46" spans="1:24" s="5" customFormat="1" ht="9.6" customHeight="1" thickTop="1" x14ac:dyDescent="0.25">
      <c r="A46" s="145"/>
      <c r="B46" s="121"/>
      <c r="C46" s="318"/>
      <c r="D46" s="132"/>
      <c r="E46" s="135"/>
      <c r="F46" s="122"/>
      <c r="G46" s="135"/>
      <c r="H46" s="122"/>
      <c r="I46" s="135"/>
      <c r="J46" s="122"/>
      <c r="K46" s="135"/>
      <c r="L46" s="123"/>
      <c r="M46" s="132"/>
      <c r="N46" s="135"/>
      <c r="O46" s="122"/>
      <c r="P46" s="132"/>
      <c r="Q46" s="121"/>
      <c r="R46" s="123"/>
      <c r="S46" s="118"/>
      <c r="T46" s="142"/>
      <c r="U46" s="125"/>
      <c r="V46" s="141"/>
      <c r="W46" s="124"/>
      <c r="X46" s="125"/>
    </row>
    <row r="47" spans="1:24" s="244" customFormat="1" ht="14.4" x14ac:dyDescent="0.25">
      <c r="A47" s="43">
        <v>43466</v>
      </c>
      <c r="B47" s="161">
        <v>1593</v>
      </c>
      <c r="C47" s="319">
        <v>14181.67</v>
      </c>
      <c r="D47" s="119"/>
      <c r="E47" s="128">
        <v>31</v>
      </c>
      <c r="F47" s="129">
        <v>1142.97</v>
      </c>
      <c r="G47" s="128">
        <v>29</v>
      </c>
      <c r="H47" s="129">
        <v>9617.4699999999993</v>
      </c>
      <c r="I47" s="128">
        <v>3</v>
      </c>
      <c r="J47" s="129">
        <v>5149.88</v>
      </c>
      <c r="K47" s="126">
        <f t="shared" ref="K47" si="118">SUM(E47+G47+I47)</f>
        <v>63</v>
      </c>
      <c r="L47" s="130">
        <f t="shared" ref="L47" si="119">SUM(F47+H47+J47)</f>
        <v>15910.32</v>
      </c>
      <c r="M47" s="119"/>
      <c r="N47" s="126">
        <v>0</v>
      </c>
      <c r="O47" s="319">
        <v>0</v>
      </c>
      <c r="P47" s="119"/>
      <c r="Q47" s="229">
        <f t="shared" ref="Q47" si="120">SUM(B47+K47+N47)</f>
        <v>1656</v>
      </c>
      <c r="R47" s="229">
        <f t="shared" ref="R47" si="121">SUM(C47+L47+O47)</f>
        <v>30091.989999999998</v>
      </c>
      <c r="S47" s="120"/>
      <c r="T47" s="347">
        <v>1654</v>
      </c>
      <c r="U47" s="347">
        <v>30077.059999999998</v>
      </c>
      <c r="V47" s="141"/>
      <c r="W47" s="131">
        <f t="shared" ref="W47" si="122">SUM(Q47-T47)</f>
        <v>2</v>
      </c>
      <c r="X47" s="131">
        <f t="shared" ref="X47" si="123">SUM(R47-U47)</f>
        <v>14.930000000000291</v>
      </c>
    </row>
    <row r="48" spans="1:24" s="244" customFormat="1" ht="14.4" x14ac:dyDescent="0.25">
      <c r="A48" s="43">
        <v>43497</v>
      </c>
      <c r="B48" s="161">
        <v>1242</v>
      </c>
      <c r="C48" s="319">
        <v>10962.64</v>
      </c>
      <c r="D48" s="119"/>
      <c r="E48" s="128">
        <v>23</v>
      </c>
      <c r="F48" s="129">
        <v>782.64</v>
      </c>
      <c r="G48" s="128">
        <v>20</v>
      </c>
      <c r="H48" s="129">
        <v>5215.29</v>
      </c>
      <c r="I48" s="128">
        <v>3</v>
      </c>
      <c r="J48" s="129">
        <v>18792.78</v>
      </c>
      <c r="K48" s="126">
        <f t="shared" ref="K48" si="124">SUM(E48+G48+I48)</f>
        <v>46</v>
      </c>
      <c r="L48" s="130">
        <f t="shared" ref="L48" si="125">SUM(F48+H48+J48)</f>
        <v>24790.71</v>
      </c>
      <c r="M48" s="119"/>
      <c r="N48" s="126">
        <v>0</v>
      </c>
      <c r="O48" s="319">
        <v>0</v>
      </c>
      <c r="P48" s="119"/>
      <c r="Q48" s="229">
        <f t="shared" ref="Q48" si="126">SUM(B48+K48+N48)</f>
        <v>1288</v>
      </c>
      <c r="R48" s="229">
        <f t="shared" ref="R48" si="127">SUM(C48+L48+O48)</f>
        <v>35753.35</v>
      </c>
      <c r="S48" s="120"/>
      <c r="T48" s="347">
        <v>1288</v>
      </c>
      <c r="U48" s="347">
        <v>35756.009999999995</v>
      </c>
      <c r="V48" s="141"/>
      <c r="W48" s="131">
        <f t="shared" ref="W48" si="128">SUM(Q48-T48)</f>
        <v>0</v>
      </c>
      <c r="X48" s="131">
        <f t="shared" ref="X48" si="129">SUM(R48-U48)</f>
        <v>-2.6599999999962165</v>
      </c>
    </row>
    <row r="49" spans="1:24" s="244" customFormat="1" ht="14.4" x14ac:dyDescent="0.25">
      <c r="A49" s="43">
        <v>43525</v>
      </c>
      <c r="B49" s="161">
        <v>1222</v>
      </c>
      <c r="C49" s="319">
        <v>11011.92</v>
      </c>
      <c r="D49" s="119"/>
      <c r="E49" s="128">
        <v>16</v>
      </c>
      <c r="F49" s="129">
        <v>495.85</v>
      </c>
      <c r="G49" s="128">
        <v>14</v>
      </c>
      <c r="H49" s="129">
        <v>2642.1</v>
      </c>
      <c r="I49" s="128">
        <v>0</v>
      </c>
      <c r="J49" s="129">
        <v>0</v>
      </c>
      <c r="K49" s="126">
        <f t="shared" ref="K49" si="130">SUM(E49+G49+I49)</f>
        <v>30</v>
      </c>
      <c r="L49" s="130">
        <f t="shared" ref="L49" si="131">SUM(F49+H49+J49)</f>
        <v>3137.95</v>
      </c>
      <c r="M49" s="119"/>
      <c r="N49" s="126">
        <v>1</v>
      </c>
      <c r="O49" s="319">
        <v>12996</v>
      </c>
      <c r="P49" s="119"/>
      <c r="Q49" s="229">
        <f t="shared" ref="Q49" si="132">SUM(B49+K49+N49)</f>
        <v>1253</v>
      </c>
      <c r="R49" s="229">
        <f t="shared" ref="R49" si="133">SUM(C49+L49+O49)</f>
        <v>27145.87</v>
      </c>
      <c r="S49" s="120"/>
      <c r="T49" s="347">
        <v>1252</v>
      </c>
      <c r="U49" s="347">
        <v>27140.17</v>
      </c>
      <c r="V49" s="141"/>
      <c r="W49" s="131">
        <f t="shared" ref="W49" si="134">SUM(Q49-T49)</f>
        <v>1</v>
      </c>
      <c r="X49" s="131">
        <f t="shared" ref="X49" si="135">SUM(R49-U49)</f>
        <v>5.7000000000007276</v>
      </c>
    </row>
    <row r="50" spans="1:24" s="332" customFormat="1" ht="14.4" x14ac:dyDescent="0.25">
      <c r="A50" s="333">
        <v>43556</v>
      </c>
      <c r="B50" s="344">
        <v>1218</v>
      </c>
      <c r="C50" s="337">
        <v>10997.99</v>
      </c>
      <c r="D50" s="334"/>
      <c r="E50" s="338">
        <v>23</v>
      </c>
      <c r="F50" s="339">
        <v>825.23</v>
      </c>
      <c r="G50" s="338">
        <v>16</v>
      </c>
      <c r="H50" s="339">
        <v>5494.94</v>
      </c>
      <c r="I50" s="338">
        <v>3</v>
      </c>
      <c r="J50" s="339">
        <v>5644.96</v>
      </c>
      <c r="K50" s="336">
        <f t="shared" ref="K50" si="136">SUM(E50+G50+I50)</f>
        <v>42</v>
      </c>
      <c r="L50" s="340">
        <f t="shared" ref="L50" si="137">SUM(F50+H50+J50)</f>
        <v>11965.130000000001</v>
      </c>
      <c r="M50" s="334"/>
      <c r="N50" s="336">
        <v>0</v>
      </c>
      <c r="O50" s="337">
        <v>0</v>
      </c>
      <c r="P50" s="334"/>
      <c r="Q50" s="345">
        <f t="shared" ref="Q50" si="138">SUM(B50+K50+N50)</f>
        <v>1260</v>
      </c>
      <c r="R50" s="345">
        <f t="shared" ref="R50" si="139">SUM(C50+L50+O50)</f>
        <v>22963.120000000003</v>
      </c>
      <c r="S50" s="335"/>
      <c r="T50" s="343">
        <v>1260</v>
      </c>
      <c r="U50" s="343">
        <v>22963.120000000003</v>
      </c>
      <c r="V50" s="342"/>
      <c r="W50" s="341">
        <f t="shared" ref="W50" si="140">SUM(Q50-T50)</f>
        <v>0</v>
      </c>
      <c r="X50" s="341">
        <f t="shared" ref="X50" si="141">SUM(R50-U50)</f>
        <v>0</v>
      </c>
    </row>
    <row r="51" spans="1:24" s="332" customFormat="1" ht="14.4" x14ac:dyDescent="0.25">
      <c r="A51" s="333">
        <v>43586</v>
      </c>
      <c r="B51" s="344">
        <v>1113</v>
      </c>
      <c r="C51" s="337">
        <v>9958.34</v>
      </c>
      <c r="D51" s="334"/>
      <c r="E51" s="338">
        <v>30</v>
      </c>
      <c r="F51" s="339">
        <v>1126.2</v>
      </c>
      <c r="G51" s="338">
        <v>10</v>
      </c>
      <c r="H51" s="339">
        <v>5766.01</v>
      </c>
      <c r="I51" s="338">
        <v>2</v>
      </c>
      <c r="J51" s="339">
        <v>6667.2</v>
      </c>
      <c r="K51" s="336">
        <f t="shared" ref="K51" si="142">SUM(E51+G51+I51)</f>
        <v>42</v>
      </c>
      <c r="L51" s="340">
        <f t="shared" ref="L51" si="143">SUM(F51+H51+J51)</f>
        <v>13559.41</v>
      </c>
      <c r="M51" s="334"/>
      <c r="N51" s="336">
        <v>0</v>
      </c>
      <c r="O51" s="337">
        <v>0</v>
      </c>
      <c r="P51" s="334"/>
      <c r="Q51" s="345">
        <f t="shared" ref="Q51" si="144">SUM(B51+K51+N51)</f>
        <v>1155</v>
      </c>
      <c r="R51" s="345">
        <f t="shared" ref="R51" si="145">SUM(C51+L51+O51)</f>
        <v>23517.75</v>
      </c>
      <c r="S51" s="335"/>
      <c r="T51" s="343">
        <v>1151</v>
      </c>
      <c r="U51" s="343">
        <v>23465.59</v>
      </c>
      <c r="V51" s="342"/>
      <c r="W51" s="341">
        <f t="shared" ref="W51" si="146">SUM(Q51-T51)</f>
        <v>4</v>
      </c>
      <c r="X51" s="341">
        <f t="shared" ref="X51" si="147">SUM(R51-U51)</f>
        <v>52.159999999999854</v>
      </c>
    </row>
    <row r="52" spans="1:24" s="332" customFormat="1" ht="14.4" x14ac:dyDescent="0.25">
      <c r="A52" s="333">
        <v>43617</v>
      </c>
      <c r="B52" s="344">
        <v>1102</v>
      </c>
      <c r="C52" s="337">
        <v>10255.99</v>
      </c>
      <c r="D52" s="334"/>
      <c r="E52" s="338">
        <v>29</v>
      </c>
      <c r="F52" s="339">
        <v>1094.31</v>
      </c>
      <c r="G52" s="338">
        <v>11</v>
      </c>
      <c r="H52" s="339">
        <v>4327.5</v>
      </c>
      <c r="I52" s="338">
        <v>4</v>
      </c>
      <c r="J52" s="339">
        <v>35122.959999999999</v>
      </c>
      <c r="K52" s="336">
        <f t="shared" ref="K52" si="148">SUM(E52+G52+I52)</f>
        <v>44</v>
      </c>
      <c r="L52" s="340">
        <f t="shared" ref="L52" si="149">SUM(F52+H52+J52)</f>
        <v>40544.769999999997</v>
      </c>
      <c r="M52" s="334"/>
      <c r="N52" s="336">
        <v>1</v>
      </c>
      <c r="O52" s="337">
        <v>9991.7999999999993</v>
      </c>
      <c r="P52" s="334"/>
      <c r="Q52" s="345">
        <f t="shared" ref="Q52" si="150">SUM(B52+K52+N52)</f>
        <v>1147</v>
      </c>
      <c r="R52" s="345">
        <f t="shared" ref="R52" si="151">SUM(C52+L52+O52)</f>
        <v>60792.56</v>
      </c>
      <c r="S52" s="335"/>
      <c r="T52" s="343">
        <v>1139</v>
      </c>
      <c r="U52" s="343">
        <v>60705.59</v>
      </c>
      <c r="V52" s="342"/>
      <c r="W52" s="341">
        <f t="shared" ref="W52" si="152">SUM(Q52-T52)</f>
        <v>8</v>
      </c>
      <c r="X52" s="341">
        <f t="shared" ref="X52" si="153">SUM(R52-U52)</f>
        <v>86.970000000001164</v>
      </c>
    </row>
    <row r="53" spans="1:24" s="332" customFormat="1" ht="14.4" x14ac:dyDescent="0.25">
      <c r="A53" s="333">
        <v>43647</v>
      </c>
      <c r="B53" s="344">
        <v>1223</v>
      </c>
      <c r="C53" s="337">
        <v>11044.05</v>
      </c>
      <c r="D53" s="334"/>
      <c r="E53" s="338">
        <v>38</v>
      </c>
      <c r="F53" s="339">
        <v>1472.04</v>
      </c>
      <c r="G53" s="338">
        <v>13</v>
      </c>
      <c r="H53" s="339">
        <v>3363.87</v>
      </c>
      <c r="I53" s="338">
        <v>5</v>
      </c>
      <c r="J53" s="339">
        <v>21477.41</v>
      </c>
      <c r="K53" s="336">
        <f t="shared" ref="K53" si="154">SUM(E53+G53+I53)</f>
        <v>56</v>
      </c>
      <c r="L53" s="340">
        <f t="shared" ref="L53" si="155">SUM(F53+H53+J53)</f>
        <v>26313.32</v>
      </c>
      <c r="M53" s="334"/>
      <c r="N53" s="336">
        <v>0</v>
      </c>
      <c r="O53" s="337">
        <v>0</v>
      </c>
      <c r="P53" s="334"/>
      <c r="Q53" s="345">
        <f t="shared" ref="Q53" si="156">SUM(B53+K53+N53)</f>
        <v>1279</v>
      </c>
      <c r="R53" s="345">
        <f t="shared" ref="R53" si="157">SUM(C53+L53+O53)</f>
        <v>37357.369999999995</v>
      </c>
      <c r="S53" s="335"/>
      <c r="T53" s="343">
        <v>1258</v>
      </c>
      <c r="U53" s="343">
        <v>37153.869999999995</v>
      </c>
      <c r="V53" s="342"/>
      <c r="W53" s="341">
        <f t="shared" ref="W53" si="158">SUM(Q53-T53)</f>
        <v>21</v>
      </c>
      <c r="X53" s="341">
        <f t="shared" ref="X53" si="159">SUM(R53-U53)</f>
        <v>203.5</v>
      </c>
    </row>
    <row r="54" spans="1:24" s="332" customFormat="1" ht="14.4" x14ac:dyDescent="0.25">
      <c r="A54" s="333">
        <v>43678</v>
      </c>
      <c r="B54" s="344">
        <v>1501</v>
      </c>
      <c r="C54" s="337">
        <v>13341.74</v>
      </c>
      <c r="D54" s="334"/>
      <c r="E54" s="338">
        <v>33</v>
      </c>
      <c r="F54" s="339">
        <v>1026.6300000000001</v>
      </c>
      <c r="G54" s="338">
        <v>10</v>
      </c>
      <c r="H54" s="339">
        <v>3147.58</v>
      </c>
      <c r="I54" s="338">
        <v>0</v>
      </c>
      <c r="J54" s="339">
        <v>0</v>
      </c>
      <c r="K54" s="336">
        <f t="shared" ref="K54" si="160">SUM(E54+G54+I54)</f>
        <v>43</v>
      </c>
      <c r="L54" s="340">
        <f t="shared" ref="L54" si="161">SUM(F54+H54+J54)</f>
        <v>4174.21</v>
      </c>
      <c r="M54" s="334"/>
      <c r="N54" s="336">
        <v>1</v>
      </c>
      <c r="O54" s="337">
        <v>8997.75</v>
      </c>
      <c r="P54" s="334"/>
      <c r="Q54" s="345">
        <f t="shared" ref="Q54" si="162">SUM(B54+K54+N54)</f>
        <v>1545</v>
      </c>
      <c r="R54" s="345">
        <f t="shared" ref="R54" si="163">SUM(C54+L54+O54)</f>
        <v>26513.7</v>
      </c>
      <c r="S54" s="335"/>
      <c r="T54" s="343">
        <v>1488</v>
      </c>
      <c r="U54" s="343">
        <v>25552.61</v>
      </c>
      <c r="V54" s="342"/>
      <c r="W54" s="341">
        <f t="shared" ref="W54" si="164">SUM(Q54-T54)</f>
        <v>57</v>
      </c>
      <c r="X54" s="341">
        <f t="shared" ref="X54" si="165">SUM(R54-U54)</f>
        <v>961.09000000000015</v>
      </c>
    </row>
    <row r="55" spans="1:24" s="332" customFormat="1" ht="14.4" x14ac:dyDescent="0.25">
      <c r="A55" s="333">
        <v>43709</v>
      </c>
      <c r="B55" s="344">
        <v>1226</v>
      </c>
      <c r="C55" s="337">
        <v>11172.78</v>
      </c>
      <c r="D55" s="334"/>
      <c r="E55" s="338">
        <v>22</v>
      </c>
      <c r="F55" s="339">
        <v>682.88</v>
      </c>
      <c r="G55" s="338">
        <v>20</v>
      </c>
      <c r="H55" s="339">
        <v>10230.030000000001</v>
      </c>
      <c r="I55" s="338">
        <v>5</v>
      </c>
      <c r="J55" s="339">
        <v>16487.580000000002</v>
      </c>
      <c r="K55" s="336">
        <f t="shared" ref="K55" si="166">SUM(E55+G55+I55)</f>
        <v>47</v>
      </c>
      <c r="L55" s="340">
        <f t="shared" ref="L55" si="167">SUM(F55+H55+J55)</f>
        <v>27400.49</v>
      </c>
      <c r="M55" s="334"/>
      <c r="N55" s="336">
        <v>1</v>
      </c>
      <c r="O55" s="337">
        <v>15163.2</v>
      </c>
      <c r="P55" s="334"/>
      <c r="Q55" s="345">
        <f t="shared" ref="Q55" si="168">SUM(B55+K55+N55)</f>
        <v>1274</v>
      </c>
      <c r="R55" s="345">
        <f t="shared" ref="R55" si="169">SUM(C55+L55+O55)</f>
        <v>53736.47</v>
      </c>
      <c r="S55" s="335"/>
      <c r="T55" s="343">
        <v>1204</v>
      </c>
      <c r="U55" s="343">
        <v>52699</v>
      </c>
      <c r="V55" s="342"/>
      <c r="W55" s="341">
        <f t="shared" ref="W55" si="170">SUM(Q55-T55)</f>
        <v>70</v>
      </c>
      <c r="X55" s="341">
        <f t="shared" ref="X55" si="171">SUM(R55-U55)</f>
        <v>1037.4700000000012</v>
      </c>
    </row>
    <row r="56" spans="1:24" s="332" customFormat="1" ht="14.4" x14ac:dyDescent="0.25">
      <c r="A56" s="333">
        <v>43739</v>
      </c>
      <c r="B56" s="344">
        <v>1118</v>
      </c>
      <c r="C56" s="337">
        <v>10194.129999999999</v>
      </c>
      <c r="D56" s="334"/>
      <c r="E56" s="338">
        <v>28</v>
      </c>
      <c r="F56" s="339">
        <v>787.86</v>
      </c>
      <c r="G56" s="338">
        <v>24</v>
      </c>
      <c r="H56" s="339">
        <v>12494.37</v>
      </c>
      <c r="I56" s="338">
        <v>7</v>
      </c>
      <c r="J56" s="339">
        <v>10809.33</v>
      </c>
      <c r="K56" s="336">
        <f t="shared" ref="K56" si="172">SUM(E56+G56+I56)</f>
        <v>59</v>
      </c>
      <c r="L56" s="340">
        <f t="shared" ref="L56" si="173">SUM(F56+H56+J56)</f>
        <v>24091.56</v>
      </c>
      <c r="M56" s="334"/>
      <c r="N56" s="336">
        <v>0</v>
      </c>
      <c r="O56" s="337">
        <v>0</v>
      </c>
      <c r="P56" s="334"/>
      <c r="Q56" s="345">
        <f t="shared" ref="Q56" si="174">SUM(B56+K56+N56)</f>
        <v>1177</v>
      </c>
      <c r="R56" s="345">
        <f t="shared" ref="R56" si="175">SUM(C56+L56+O56)</f>
        <v>34285.69</v>
      </c>
      <c r="S56" s="335"/>
      <c r="T56" s="343">
        <v>904</v>
      </c>
      <c r="U56" s="343">
        <v>28809.93</v>
      </c>
      <c r="V56" s="342"/>
      <c r="W56" s="341">
        <f t="shared" ref="W56" si="176">SUM(Q56-T56)</f>
        <v>273</v>
      </c>
      <c r="X56" s="341">
        <f t="shared" ref="X56" si="177">SUM(R56-U56)</f>
        <v>5475.760000000002</v>
      </c>
    </row>
    <row r="57" spans="1:24" s="332" customFormat="1" ht="14.4" x14ac:dyDescent="0.25">
      <c r="A57" s="333">
        <v>43770</v>
      </c>
      <c r="B57" s="344">
        <v>1280</v>
      </c>
      <c r="C57" s="337">
        <v>12013.04</v>
      </c>
      <c r="D57" s="334"/>
      <c r="E57" s="338">
        <v>30</v>
      </c>
      <c r="F57" s="339">
        <v>732.52</v>
      </c>
      <c r="G57" s="338">
        <v>28</v>
      </c>
      <c r="H57" s="339">
        <v>8395.75</v>
      </c>
      <c r="I57" s="338">
        <v>2</v>
      </c>
      <c r="J57" s="339">
        <v>2520.3200000000002</v>
      </c>
      <c r="K57" s="336">
        <f t="shared" ref="K57" si="178">SUM(E57+G57+I57)</f>
        <v>60</v>
      </c>
      <c r="L57" s="340">
        <f t="shared" ref="L57" si="179">SUM(F57+H57+J57)</f>
        <v>11648.59</v>
      </c>
      <c r="M57" s="334"/>
      <c r="N57" s="336">
        <v>0</v>
      </c>
      <c r="O57" s="337">
        <v>0</v>
      </c>
      <c r="P57" s="334"/>
      <c r="Q57" s="345">
        <f t="shared" ref="Q57" si="180">SUM(B57+K57+N57)</f>
        <v>1340</v>
      </c>
      <c r="R57" s="345">
        <f t="shared" ref="R57" si="181">SUM(C57+L57+O57)</f>
        <v>23661.63</v>
      </c>
      <c r="S57" s="335"/>
      <c r="T57" s="343">
        <v>572</v>
      </c>
      <c r="U57" s="343">
        <v>10177.11</v>
      </c>
      <c r="V57" s="342"/>
      <c r="W57" s="341">
        <f t="shared" ref="W57" si="182">SUM(Q57-T57)</f>
        <v>768</v>
      </c>
      <c r="X57" s="341">
        <f t="shared" ref="X57" si="183">SUM(R57-U57)</f>
        <v>13484.52</v>
      </c>
    </row>
    <row r="58" spans="1:24" s="332" customFormat="1" ht="14.4" x14ac:dyDescent="0.25">
      <c r="A58" s="333">
        <v>43800</v>
      </c>
      <c r="B58" s="344">
        <v>880</v>
      </c>
      <c r="C58" s="337">
        <v>7885.7</v>
      </c>
      <c r="D58" s="334"/>
      <c r="E58" s="338">
        <v>4</v>
      </c>
      <c r="F58" s="339">
        <v>83.57</v>
      </c>
      <c r="G58" s="338">
        <v>7</v>
      </c>
      <c r="H58" s="339">
        <v>2907.95</v>
      </c>
      <c r="I58" s="338">
        <v>3</v>
      </c>
      <c r="J58" s="339">
        <v>7347.51</v>
      </c>
      <c r="K58" s="336">
        <f t="shared" ref="K58" si="184">SUM(E58+G58+I58)</f>
        <v>14</v>
      </c>
      <c r="L58" s="340">
        <f t="shared" ref="L58" si="185">SUM(F58+H58+J58)</f>
        <v>10339.030000000001</v>
      </c>
      <c r="M58" s="334"/>
      <c r="N58" s="336">
        <v>2</v>
      </c>
      <c r="O58" s="337">
        <v>29163.38</v>
      </c>
      <c r="P58" s="334"/>
      <c r="Q58" s="345">
        <f t="shared" ref="Q58" si="186">SUM(B58+K58+N58)</f>
        <v>896</v>
      </c>
      <c r="R58" s="345">
        <f t="shared" ref="R58" si="187">SUM(C58+L58+O58)</f>
        <v>47388.11</v>
      </c>
      <c r="S58" s="335"/>
      <c r="T58" s="343">
        <v>0</v>
      </c>
      <c r="U58" s="343">
        <v>0</v>
      </c>
      <c r="V58" s="342"/>
      <c r="W58" s="341">
        <f t="shared" ref="W58" si="188">SUM(Q58-T58)</f>
        <v>896</v>
      </c>
      <c r="X58" s="341">
        <f t="shared" ref="X58" si="189">SUM(R58-U58)</f>
        <v>47388.11</v>
      </c>
    </row>
    <row r="59" spans="1:24" s="244" customFormat="1" ht="5.4" customHeight="1" thickBot="1" x14ac:dyDescent="0.3">
      <c r="A59" s="145"/>
      <c r="B59" s="121"/>
      <c r="C59" s="318"/>
      <c r="D59" s="132"/>
      <c r="E59" s="135"/>
      <c r="F59" s="318"/>
      <c r="G59" s="135"/>
      <c r="H59" s="318"/>
      <c r="I59" s="135"/>
      <c r="J59" s="318"/>
      <c r="K59" s="135"/>
      <c r="L59" s="123"/>
      <c r="M59" s="132"/>
      <c r="N59" s="135"/>
      <c r="O59" s="318"/>
      <c r="P59" s="132"/>
      <c r="Q59" s="121"/>
      <c r="R59" s="123"/>
      <c r="S59" s="118"/>
      <c r="T59" s="142"/>
      <c r="U59" s="125"/>
      <c r="V59" s="141"/>
      <c r="W59" s="124"/>
      <c r="X59" s="125"/>
    </row>
    <row r="60" spans="1:24" s="5" customFormat="1" ht="15" thickTop="1" thickBot="1" x14ac:dyDescent="0.3">
      <c r="A60" s="154" t="s">
        <v>324</v>
      </c>
      <c r="B60" s="322">
        <f>SUM(B47:B58)</f>
        <v>14718</v>
      </c>
      <c r="C60" s="346">
        <f>SUM(C47:C58)</f>
        <v>133019.99000000002</v>
      </c>
      <c r="D60" s="99"/>
      <c r="E60" s="346">
        <f t="shared" ref="E60:J60" si="190">SUM(E47:E58)</f>
        <v>307</v>
      </c>
      <c r="F60" s="346">
        <f t="shared" si="190"/>
        <v>10252.700000000001</v>
      </c>
      <c r="G60" s="346">
        <f t="shared" si="190"/>
        <v>202</v>
      </c>
      <c r="H60" s="346">
        <f t="shared" si="190"/>
        <v>73602.86</v>
      </c>
      <c r="I60" s="346">
        <f t="shared" si="190"/>
        <v>37</v>
      </c>
      <c r="J60" s="346">
        <f t="shared" si="190"/>
        <v>130019.93000000001</v>
      </c>
      <c r="K60" s="346">
        <f t="shared" ref="K60:L60" si="191">SUM(K47:K57)</f>
        <v>532</v>
      </c>
      <c r="L60" s="346">
        <f t="shared" si="191"/>
        <v>203536.46</v>
      </c>
      <c r="M60" s="99"/>
      <c r="N60" s="346">
        <f>SUM(N47:N58)</f>
        <v>6</v>
      </c>
      <c r="O60" s="346">
        <f>SUM(O47:O58)</f>
        <v>76312.13</v>
      </c>
      <c r="P60" s="99"/>
      <c r="Q60" s="346">
        <f>SUM(Q47:Q58)</f>
        <v>15270</v>
      </c>
      <c r="R60" s="346">
        <f>SUM(R47:R58)</f>
        <v>423207.60999999993</v>
      </c>
      <c r="S60" s="146"/>
      <c r="T60" s="346">
        <f>SUM(T47:T58)</f>
        <v>13170</v>
      </c>
      <c r="U60" s="346">
        <f>SUM(U47:U58)</f>
        <v>354500.05999999994</v>
      </c>
      <c r="V60" s="147"/>
      <c r="W60" s="346">
        <f>SUM(W47:W58)</f>
        <v>2100</v>
      </c>
      <c r="X60" s="346">
        <f>SUM(X47:X58)</f>
        <v>68707.550000000017</v>
      </c>
    </row>
    <row r="61" spans="1:24" s="5" customFormat="1" ht="9.6" customHeight="1" thickTop="1" thickBot="1" x14ac:dyDescent="0.3">
      <c r="A61" s="145"/>
      <c r="B61" s="121"/>
      <c r="C61" s="318"/>
      <c r="D61" s="132"/>
      <c r="E61" s="135"/>
      <c r="F61" s="318"/>
      <c r="G61" s="135"/>
      <c r="H61" s="318"/>
      <c r="I61" s="135"/>
      <c r="J61" s="318"/>
      <c r="K61" s="135"/>
      <c r="L61" s="123"/>
      <c r="M61" s="132"/>
      <c r="N61" s="135"/>
      <c r="O61" s="318"/>
      <c r="P61" s="132"/>
      <c r="Q61" s="121"/>
      <c r="R61" s="123"/>
      <c r="S61" s="118"/>
      <c r="T61" s="142"/>
      <c r="U61" s="125"/>
      <c r="V61" s="141"/>
      <c r="W61" s="124"/>
      <c r="X61" s="125"/>
    </row>
    <row r="62" spans="1:24" s="5" customFormat="1" ht="15" thickBot="1" x14ac:dyDescent="0.3">
      <c r="A62" s="251" t="s">
        <v>1</v>
      </c>
      <c r="B62" s="252">
        <f>SUM(B8:B13)+B30+B45+B60</f>
        <v>114456</v>
      </c>
      <c r="C62" s="323">
        <f>SUM(C8:C13)+C30+C45+C60</f>
        <v>952363.42400000012</v>
      </c>
      <c r="D62" s="155"/>
      <c r="E62" s="323">
        <f t="shared" ref="E62:J62" si="192">SUM(E8:E13)+E30+E45+E60</f>
        <v>4242</v>
      </c>
      <c r="F62" s="323">
        <f t="shared" si="192"/>
        <v>135752.69500000001</v>
      </c>
      <c r="G62" s="323">
        <f t="shared" si="192"/>
        <v>2360</v>
      </c>
      <c r="H62" s="323">
        <f t="shared" si="192"/>
        <v>757131.78800000006</v>
      </c>
      <c r="I62" s="323">
        <f t="shared" si="192"/>
        <v>267</v>
      </c>
      <c r="J62" s="323">
        <f t="shared" si="192"/>
        <v>653316.39400000009</v>
      </c>
      <c r="K62" s="323">
        <f>SUM(K8:K13)+K30+K45+K60</f>
        <v>6855</v>
      </c>
      <c r="L62" s="323">
        <f>SUM(L8:L13)+L30+L45+L60</f>
        <v>1535861.8470000001</v>
      </c>
      <c r="M62" s="155"/>
      <c r="N62" s="323">
        <f>SUM(N8:N13)+N30+N45+N60</f>
        <v>172</v>
      </c>
      <c r="O62" s="323">
        <f>SUM(O8:O13)+O30+O45+O60</f>
        <v>667539.22499999998</v>
      </c>
      <c r="P62" s="155"/>
      <c r="Q62" s="323">
        <f>SUM(Q8:Q13)+Q30+Q45+Q60</f>
        <v>121497</v>
      </c>
      <c r="R62" s="323">
        <f>SUM(R8:R13)+R30+R45+R60</f>
        <v>3166103.5260000001</v>
      </c>
      <c r="S62" s="156"/>
      <c r="T62" s="323">
        <f>SUM(T8:T13)+T30+T45+T60</f>
        <v>119400</v>
      </c>
      <c r="U62" s="323">
        <f>SUM(U8:U13)+U30+U45+U60</f>
        <v>3097409.716</v>
      </c>
      <c r="V62" s="157"/>
      <c r="W62" s="323">
        <f>SUM(W8:W13)+W30+W45+W60</f>
        <v>2097</v>
      </c>
      <c r="X62" s="323">
        <f>SUM(X8:X13)+X30+X45+X60</f>
        <v>68693.810000000085</v>
      </c>
    </row>
    <row r="63" spans="1:24" s="5" customFormat="1" ht="9.6" customHeight="1" x14ac:dyDescent="0.25">
      <c r="A63" s="145"/>
      <c r="B63" s="121"/>
      <c r="C63" s="318"/>
      <c r="D63" s="132"/>
      <c r="E63" s="135"/>
      <c r="F63" s="122"/>
      <c r="G63" s="135"/>
      <c r="H63" s="122"/>
      <c r="I63" s="135"/>
      <c r="J63" s="122"/>
      <c r="K63" s="135" t="s">
        <v>102</v>
      </c>
      <c r="L63" s="123"/>
      <c r="M63" s="132"/>
      <c r="N63" s="135"/>
      <c r="O63" s="122"/>
      <c r="P63" s="132"/>
      <c r="Q63" s="121"/>
      <c r="R63" s="123"/>
      <c r="S63" s="118"/>
      <c r="T63" s="142"/>
      <c r="U63" s="125"/>
      <c r="V63" s="141"/>
      <c r="W63" s="124"/>
      <c r="X63" s="125"/>
    </row>
    <row r="64" spans="1:24" ht="73.8" customHeight="1" x14ac:dyDescent="0.25">
      <c r="A64" s="411" t="s">
        <v>318</v>
      </c>
      <c r="B64" s="411"/>
      <c r="C64" s="411"/>
      <c r="D64" s="411"/>
      <c r="E64" s="411"/>
      <c r="F64" s="411"/>
      <c r="G64" s="411"/>
      <c r="H64" s="411"/>
      <c r="I64" s="411"/>
      <c r="J64" s="411"/>
      <c r="K64" s="411"/>
      <c r="L64" s="411"/>
      <c r="M64" s="411"/>
      <c r="N64" s="411"/>
      <c r="O64" s="411"/>
      <c r="P64" s="411"/>
      <c r="Q64" s="411"/>
      <c r="R64" s="411"/>
      <c r="S64" s="411"/>
      <c r="T64" s="411"/>
      <c r="U64" s="411"/>
      <c r="V64" s="411"/>
      <c r="W64" s="411"/>
      <c r="X64" s="41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sheetData>
  <mergeCells count="16">
    <mergeCell ref="A1:M1"/>
    <mergeCell ref="A5:A7"/>
    <mergeCell ref="A64:X64"/>
    <mergeCell ref="N3:O4"/>
    <mergeCell ref="Q3:R4"/>
    <mergeCell ref="E4:F4"/>
    <mergeCell ref="G4:H4"/>
    <mergeCell ref="W3:X4"/>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48"/>
  <sheetViews>
    <sheetView showGridLines="0" zoomScale="90" zoomScaleNormal="90" workbookViewId="0">
      <selection sqref="A1:C1"/>
    </sheetView>
  </sheetViews>
  <sheetFormatPr defaultColWidth="10.33203125" defaultRowHeight="13.8" x14ac:dyDescent="0.25"/>
  <cols>
    <col min="1" max="1" width="23.109375" style="47" bestFit="1" customWidth="1"/>
    <col min="2" max="2" width="21.5546875" style="47" customWidth="1"/>
    <col min="3" max="3" width="20.109375" style="48" customWidth="1"/>
    <col min="4" max="4" width="19" style="47" customWidth="1"/>
    <col min="5" max="5" width="0.88671875" style="47" customWidth="1"/>
    <col min="6" max="6" width="21.33203125" style="47" bestFit="1" customWidth="1"/>
    <col min="7" max="7" width="21.6640625" style="47" bestFit="1" customWidth="1"/>
    <col min="8" max="8" width="0.5546875" style="47" customWidth="1"/>
    <col min="9" max="9" width="10.33203125" style="47"/>
    <col min="10" max="10" width="15.44140625" style="47" bestFit="1" customWidth="1"/>
    <col min="11" max="16384" width="10.33203125" style="47"/>
  </cols>
  <sheetData>
    <row r="1" spans="1:8" ht="18.600000000000001" customHeight="1" x14ac:dyDescent="0.25">
      <c r="A1" s="428" t="str">
        <f>'Annual Capacity'!A2</f>
        <v>New Jersey Solar Installations as of 12/31/19</v>
      </c>
      <c r="B1" s="428"/>
      <c r="C1" s="428"/>
      <c r="D1" s="289"/>
      <c r="E1" s="300"/>
      <c r="F1" s="300"/>
      <c r="G1" s="100"/>
      <c r="H1" s="100"/>
    </row>
    <row r="2" spans="1:8" ht="18.600000000000001" customHeight="1" x14ac:dyDescent="0.25">
      <c r="A2" s="325" t="s">
        <v>325</v>
      </c>
      <c r="B2" s="325"/>
      <c r="C2" s="325"/>
      <c r="D2" s="325"/>
      <c r="E2" s="300"/>
      <c r="F2" s="300"/>
      <c r="G2" s="325"/>
      <c r="H2" s="325"/>
    </row>
    <row r="3" spans="1:8" ht="6" customHeight="1" x14ac:dyDescent="0.3">
      <c r="A3" s="27"/>
    </row>
    <row r="4" spans="1:8" ht="27.6" customHeight="1" x14ac:dyDescent="0.25">
      <c r="A4" s="87" t="s">
        <v>33</v>
      </c>
      <c r="B4" s="86" t="s">
        <v>34</v>
      </c>
      <c r="C4" s="85" t="s">
        <v>72</v>
      </c>
      <c r="D4" s="85" t="s">
        <v>28</v>
      </c>
    </row>
    <row r="5" spans="1:8" x14ac:dyDescent="0.25">
      <c r="A5" s="28" t="s">
        <v>35</v>
      </c>
      <c r="B5" s="139">
        <f>SUM('Annual Capacity'!D28+'Annual Capacity'!M28)</f>
        <v>121325</v>
      </c>
      <c r="C5" s="136">
        <f>SUM('Annual Capacity'!E28+'Annual Capacity'!N28)</f>
        <v>2498564.821</v>
      </c>
      <c r="D5" s="65">
        <f>C5/$C$7</f>
        <v>0.78916067971823056</v>
      </c>
    </row>
    <row r="6" spans="1:8" x14ac:dyDescent="0.25">
      <c r="A6" s="28" t="s">
        <v>32</v>
      </c>
      <c r="B6" s="139">
        <f>'Annual Capacity'!P28</f>
        <v>172</v>
      </c>
      <c r="C6" s="136">
        <f>'Annual Capacity'!Q28</f>
        <v>667539.22499999998</v>
      </c>
      <c r="D6" s="65">
        <f>C6/$C$7</f>
        <v>0.21083932028176941</v>
      </c>
    </row>
    <row r="7" spans="1:8" x14ac:dyDescent="0.25">
      <c r="A7" s="6" t="s">
        <v>1</v>
      </c>
      <c r="B7" s="140">
        <f>SUM(B5:B6)</f>
        <v>121497</v>
      </c>
      <c r="C7" s="137">
        <f>SUM(C5:C6)</f>
        <v>3166104.0460000001</v>
      </c>
      <c r="D7" s="138">
        <f>SUM(D5:D6)</f>
        <v>1</v>
      </c>
    </row>
    <row r="8" spans="1:8" ht="22.2" customHeight="1" x14ac:dyDescent="0.25"/>
    <row r="9" spans="1:8" ht="17.399999999999999" customHeight="1" x14ac:dyDescent="0.25">
      <c r="A9" s="428" t="s">
        <v>327</v>
      </c>
      <c r="B9" s="428"/>
      <c r="C9" s="428"/>
      <c r="D9" s="428"/>
      <c r="E9" s="428"/>
      <c r="F9" s="428"/>
      <c r="G9" s="100"/>
      <c r="H9" s="100"/>
    </row>
    <row r="10" spans="1:8" ht="17.399999999999999" x14ac:dyDescent="0.3">
      <c r="A10" s="326" t="s">
        <v>326</v>
      </c>
    </row>
    <row r="11" spans="1:8" ht="6" customHeight="1" x14ac:dyDescent="0.3">
      <c r="A11" s="27"/>
    </row>
    <row r="12" spans="1:8" ht="27.6" customHeight="1" x14ac:dyDescent="0.25">
      <c r="A12" s="88" t="s">
        <v>76</v>
      </c>
      <c r="B12" s="86" t="s">
        <v>34</v>
      </c>
      <c r="C12" s="85" t="s">
        <v>72</v>
      </c>
      <c r="D12" s="85" t="s">
        <v>28</v>
      </c>
    </row>
    <row r="13" spans="1:8" x14ac:dyDescent="0.25">
      <c r="A13" s="28" t="s">
        <v>4</v>
      </c>
      <c r="B13" s="348">
        <v>4783</v>
      </c>
      <c r="C13" s="349">
        <v>1159174.2579999999</v>
      </c>
      <c r="D13" s="65">
        <f t="shared" ref="D13:D24" si="0">C13/$C$25</f>
        <v>0.46393603570231323</v>
      </c>
    </row>
    <row r="14" spans="1:8" x14ac:dyDescent="0.25">
      <c r="A14" s="28" t="s">
        <v>2</v>
      </c>
      <c r="B14" s="350">
        <v>181</v>
      </c>
      <c r="C14" s="349">
        <v>6660.9210000000003</v>
      </c>
      <c r="D14" s="65">
        <f t="shared" si="0"/>
        <v>2.665898816799198E-3</v>
      </c>
    </row>
    <row r="15" spans="1:8" x14ac:dyDescent="0.25">
      <c r="A15" s="28" t="s">
        <v>74</v>
      </c>
      <c r="B15" s="350">
        <v>101</v>
      </c>
      <c r="C15" s="349">
        <v>29311.397000000001</v>
      </c>
      <c r="D15" s="65">
        <f t="shared" si="0"/>
        <v>1.1731293402373571E-2</v>
      </c>
    </row>
    <row r="16" spans="1:8" x14ac:dyDescent="0.25">
      <c r="A16" s="28" t="s">
        <v>36</v>
      </c>
      <c r="B16" s="350">
        <v>267</v>
      </c>
      <c r="C16" s="349">
        <v>54517.873</v>
      </c>
      <c r="D16" s="65">
        <f t="shared" si="0"/>
        <v>2.1819675255885625E-2</v>
      </c>
    </row>
    <row r="17" spans="1:10" x14ac:dyDescent="0.25">
      <c r="A17" s="28" t="s">
        <v>3</v>
      </c>
      <c r="B17" s="350">
        <v>670</v>
      </c>
      <c r="C17" s="349">
        <v>52337.928999999996</v>
      </c>
      <c r="D17" s="65">
        <f t="shared" si="0"/>
        <v>2.0947196790777195E-2</v>
      </c>
    </row>
    <row r="18" spans="1:10" ht="13.8" customHeight="1" x14ac:dyDescent="0.25">
      <c r="A18" s="28" t="s">
        <v>316</v>
      </c>
      <c r="B18" s="350">
        <v>12</v>
      </c>
      <c r="C18" s="349">
        <v>1223.9169999999999</v>
      </c>
      <c r="D18" s="65">
        <f t="shared" si="0"/>
        <v>4.898480078296115E-4</v>
      </c>
      <c r="I18" s="1"/>
      <c r="J18" s="1"/>
    </row>
    <row r="19" spans="1:10" ht="13.8" customHeight="1" x14ac:dyDescent="0.25">
      <c r="A19" s="28" t="s">
        <v>317</v>
      </c>
      <c r="B19" s="350">
        <v>52</v>
      </c>
      <c r="C19" s="349">
        <v>28850.492999999999</v>
      </c>
      <c r="D19" s="65">
        <f t="shared" si="0"/>
        <v>1.1546825904822103E-2</v>
      </c>
      <c r="I19" s="72"/>
      <c r="J19" s="72"/>
    </row>
    <row r="20" spans="1:10" x14ac:dyDescent="0.25">
      <c r="A20" s="28" t="s">
        <v>5</v>
      </c>
      <c r="B20" s="350">
        <v>114456</v>
      </c>
      <c r="C20" s="349">
        <v>952363.87399999995</v>
      </c>
      <c r="D20" s="65">
        <f t="shared" si="0"/>
        <v>0.38116436523701458</v>
      </c>
    </row>
    <row r="21" spans="1:10" x14ac:dyDescent="0.25">
      <c r="A21" s="28" t="s">
        <v>330</v>
      </c>
      <c r="B21" s="350">
        <v>1</v>
      </c>
      <c r="C21" s="349">
        <v>209.3</v>
      </c>
      <c r="D21" s="65">
        <f t="shared" si="0"/>
        <v>8.3768088880812759E-5</v>
      </c>
    </row>
    <row r="22" spans="1:10" x14ac:dyDescent="0.25">
      <c r="A22" s="28" t="s">
        <v>7</v>
      </c>
      <c r="B22" s="350">
        <v>111</v>
      </c>
      <c r="C22" s="349">
        <v>35558.226999999999</v>
      </c>
      <c r="D22" s="65">
        <f t="shared" si="0"/>
        <v>1.4231460677401412E-2</v>
      </c>
    </row>
    <row r="23" spans="1:10" x14ac:dyDescent="0.25">
      <c r="A23" s="28" t="s">
        <v>6</v>
      </c>
      <c r="B23" s="350">
        <v>632</v>
      </c>
      <c r="C23" s="349">
        <v>176833.27100000001</v>
      </c>
      <c r="D23" s="65">
        <f t="shared" si="0"/>
        <v>7.0773937707658136E-2</v>
      </c>
    </row>
    <row r="24" spans="1:10" x14ac:dyDescent="0.25">
      <c r="A24" s="28" t="s">
        <v>75</v>
      </c>
      <c r="B24" s="350">
        <v>59</v>
      </c>
      <c r="C24" s="349">
        <v>1523.3610000000001</v>
      </c>
      <c r="D24" s="65">
        <f t="shared" si="0"/>
        <v>6.0969440824445195E-4</v>
      </c>
    </row>
    <row r="25" spans="1:10" ht="13.8" customHeight="1" x14ac:dyDescent="0.25">
      <c r="A25" s="6" t="s">
        <v>1</v>
      </c>
      <c r="B25" s="140">
        <f>SUM(B13:B24)</f>
        <v>121325</v>
      </c>
      <c r="C25" s="307">
        <f>SUM(C13:C24)</f>
        <v>2498564.821</v>
      </c>
      <c r="D25" s="138">
        <f>SUM(D13:D24)</f>
        <v>0.99999999999999989</v>
      </c>
      <c r="I25" s="72"/>
      <c r="J25" s="72"/>
    </row>
    <row r="26" spans="1:10" s="72" customFormat="1" ht="18" customHeight="1" x14ac:dyDescent="0.25">
      <c r="A26" s="23"/>
      <c r="B26" s="113"/>
      <c r="C26" s="114"/>
      <c r="D26" s="115"/>
    </row>
    <row r="27" spans="1:10" ht="22.2" customHeight="1" x14ac:dyDescent="0.25">
      <c r="A27" s="102" t="s">
        <v>329</v>
      </c>
      <c r="B27" s="102"/>
      <c r="C27" s="102"/>
      <c r="D27" s="102"/>
      <c r="F27" s="431" t="str">
        <f>'Annual Capacity'!V3</f>
        <v>Previously Reported through 11/30/19</v>
      </c>
      <c r="G27" s="431"/>
      <c r="I27" s="429" t="str">
        <f>'Annual Capacity'!Y3</f>
        <v>Difference between 11/30/19 and 12/31/19</v>
      </c>
      <c r="J27" s="429"/>
    </row>
    <row r="28" spans="1:10" ht="17.399999999999999" customHeight="1" x14ac:dyDescent="0.25">
      <c r="A28" s="102" t="s">
        <v>328</v>
      </c>
      <c r="B28" s="102"/>
      <c r="C28" s="102"/>
      <c r="D28" s="102"/>
      <c r="E28" s="102"/>
      <c r="F28" s="431"/>
      <c r="G28" s="431"/>
      <c r="H28" s="105"/>
      <c r="I28" s="429"/>
      <c r="J28" s="429"/>
    </row>
    <row r="29" spans="1:10" ht="7.2" customHeight="1" x14ac:dyDescent="0.3">
      <c r="A29" s="27"/>
      <c r="F29" s="430"/>
      <c r="G29" s="430"/>
      <c r="H29" s="106"/>
      <c r="I29" s="430"/>
      <c r="J29" s="430"/>
    </row>
    <row r="30" spans="1:10" ht="27.6" customHeight="1" x14ac:dyDescent="0.25">
      <c r="A30" s="89" t="s">
        <v>22</v>
      </c>
      <c r="B30" s="76" t="s">
        <v>23</v>
      </c>
      <c r="C30" s="57" t="s">
        <v>72</v>
      </c>
      <c r="D30" s="57" t="s">
        <v>28</v>
      </c>
      <c r="F30" s="209" t="s">
        <v>8</v>
      </c>
      <c r="G30" s="210" t="s">
        <v>29</v>
      </c>
      <c r="H30" s="107"/>
      <c r="I30" s="110" t="s">
        <v>8</v>
      </c>
      <c r="J30" s="110" t="s">
        <v>29</v>
      </c>
    </row>
    <row r="31" spans="1:10" ht="14.4" x14ac:dyDescent="0.3">
      <c r="A31" s="52" t="s">
        <v>16</v>
      </c>
      <c r="B31" s="53">
        <v>80</v>
      </c>
      <c r="C31" s="53">
        <v>80859.649000000005</v>
      </c>
      <c r="D31" s="54">
        <f t="shared" ref="D31:D36" si="1">C31/$C$37</f>
        <v>0.12113093279275088</v>
      </c>
      <c r="F31" s="53">
        <v>80</v>
      </c>
      <c r="G31" s="53">
        <v>80859.649000000005</v>
      </c>
      <c r="H31" s="107"/>
      <c r="I31" s="111">
        <f t="shared" ref="I31:J36" si="2">B31-F31</f>
        <v>0</v>
      </c>
      <c r="J31" s="355">
        <f t="shared" si="2"/>
        <v>0</v>
      </c>
    </row>
    <row r="32" spans="1:10" ht="14.4" x14ac:dyDescent="0.3">
      <c r="A32" s="52" t="s">
        <v>24</v>
      </c>
      <c r="B32" s="53">
        <v>31</v>
      </c>
      <c r="C32" s="53">
        <v>194412.08</v>
      </c>
      <c r="D32" s="54">
        <f t="shared" si="1"/>
        <v>0.29123693817393276</v>
      </c>
      <c r="F32" s="53">
        <v>31</v>
      </c>
      <c r="G32" s="53">
        <v>194412.08</v>
      </c>
      <c r="H32" s="108"/>
      <c r="I32" s="111">
        <f t="shared" si="2"/>
        <v>0</v>
      </c>
      <c r="J32" s="355">
        <f t="shared" si="2"/>
        <v>0</v>
      </c>
    </row>
    <row r="33" spans="1:12" ht="14.4" x14ac:dyDescent="0.3">
      <c r="A33" s="52" t="s">
        <v>336</v>
      </c>
      <c r="B33" s="53">
        <v>1</v>
      </c>
      <c r="C33" s="53">
        <v>28558.58</v>
      </c>
      <c r="D33" s="54">
        <f t="shared" si="1"/>
        <v>4.2781875477055302E-2</v>
      </c>
      <c r="F33" s="53">
        <v>0</v>
      </c>
      <c r="G33" s="53">
        <v>0</v>
      </c>
      <c r="H33" s="108"/>
      <c r="I33" s="111">
        <f t="shared" si="2"/>
        <v>1</v>
      </c>
      <c r="J33" s="355">
        <f t="shared" si="2"/>
        <v>28558.58</v>
      </c>
    </row>
    <row r="34" spans="1:12" ht="14.4" x14ac:dyDescent="0.3">
      <c r="A34" s="52" t="s">
        <v>25</v>
      </c>
      <c r="B34" s="53">
        <v>10</v>
      </c>
      <c r="C34" s="53">
        <v>74487.73</v>
      </c>
      <c r="D34" s="54">
        <f t="shared" si="1"/>
        <v>0.11158554765077662</v>
      </c>
      <c r="F34" s="53">
        <v>10</v>
      </c>
      <c r="G34" s="53">
        <v>74487.73</v>
      </c>
      <c r="H34" s="106"/>
      <c r="I34" s="111">
        <f t="shared" si="2"/>
        <v>0</v>
      </c>
      <c r="J34" s="355">
        <f t="shared" si="2"/>
        <v>0</v>
      </c>
    </row>
    <row r="35" spans="1:12" ht="14.4" x14ac:dyDescent="0.3">
      <c r="A35" s="55" t="s">
        <v>26</v>
      </c>
      <c r="B35" s="56">
        <v>17</v>
      </c>
      <c r="C35" s="56">
        <v>166695.47</v>
      </c>
      <c r="D35" s="54">
        <f t="shared" si="1"/>
        <v>0.24971636685469684</v>
      </c>
      <c r="F35" s="56">
        <v>16</v>
      </c>
      <c r="G35" s="56">
        <v>166089.47</v>
      </c>
      <c r="H35" s="109"/>
      <c r="I35" s="111">
        <f t="shared" si="2"/>
        <v>1</v>
      </c>
      <c r="J35" s="355">
        <f t="shared" si="2"/>
        <v>606</v>
      </c>
      <c r="K35" s="103"/>
    </row>
    <row r="36" spans="1:12" ht="14.4" x14ac:dyDescent="0.3">
      <c r="A36" s="55" t="s">
        <v>30</v>
      </c>
      <c r="B36" s="56">
        <v>33</v>
      </c>
      <c r="C36" s="56">
        <v>122525.716</v>
      </c>
      <c r="D36" s="54">
        <f t="shared" si="1"/>
        <v>0.18354833905078763</v>
      </c>
      <c r="F36" s="56">
        <v>33</v>
      </c>
      <c r="G36" s="56">
        <v>122525.716</v>
      </c>
      <c r="H36" s="106"/>
      <c r="I36" s="111">
        <f t="shared" si="2"/>
        <v>0</v>
      </c>
      <c r="J36" s="355">
        <f t="shared" si="2"/>
        <v>0</v>
      </c>
      <c r="K36" s="98"/>
    </row>
    <row r="37" spans="1:12" ht="14.4" x14ac:dyDescent="0.3">
      <c r="A37" s="57" t="s">
        <v>27</v>
      </c>
      <c r="B37" s="58">
        <f>SUM(B31:B36)</f>
        <v>172</v>
      </c>
      <c r="C37" s="58">
        <f>SUM(C31:C36)</f>
        <v>667539.22499999998</v>
      </c>
      <c r="D37" s="59">
        <f>SUM(D31:D36)</f>
        <v>1.0000000000000002</v>
      </c>
      <c r="F37" s="211">
        <f>SUM(F31:F36)</f>
        <v>170</v>
      </c>
      <c r="G37" s="212">
        <f>SUM(G31:G36)</f>
        <v>638374.64500000002</v>
      </c>
      <c r="H37" s="106"/>
      <c r="I37" s="112">
        <f>B37-F37</f>
        <v>2</v>
      </c>
      <c r="J37" s="356">
        <f>SUM(J31:J36)</f>
        <v>29164.58</v>
      </c>
      <c r="K37" s="103"/>
    </row>
    <row r="38" spans="1:12" ht="13.8" customHeight="1" x14ac:dyDescent="0.25">
      <c r="A38" s="49"/>
      <c r="B38" s="49"/>
      <c r="C38" s="50"/>
      <c r="D38" s="50"/>
      <c r="E38" s="51"/>
      <c r="K38" s="104"/>
      <c r="L38" s="103"/>
    </row>
    <row r="39" spans="1:12" s="361" customFormat="1" ht="16.2" customHeight="1" x14ac:dyDescent="0.3">
      <c r="A39" s="427" t="s">
        <v>346</v>
      </c>
      <c r="B39" s="427"/>
      <c r="C39" s="427"/>
      <c r="D39" s="427"/>
      <c r="E39" s="427"/>
      <c r="F39" s="427"/>
      <c r="G39" s="370"/>
      <c r="H39" s="370"/>
      <c r="I39" s="370"/>
      <c r="J39" s="370"/>
      <c r="K39" s="370"/>
      <c r="L39" s="370"/>
    </row>
    <row r="40" spans="1:12" s="361" customFormat="1" ht="4.2" customHeight="1" x14ac:dyDescent="0.25">
      <c r="A40" s="374"/>
      <c r="B40" s="374"/>
      <c r="C40" s="374"/>
      <c r="D40" s="374"/>
      <c r="E40" s="374"/>
      <c r="F40" s="367"/>
      <c r="G40" s="370"/>
      <c r="H40" s="370"/>
      <c r="I40" s="370"/>
      <c r="J40" s="370"/>
      <c r="K40" s="370"/>
      <c r="L40" s="370"/>
    </row>
    <row r="41" spans="1:12" ht="26.4" x14ac:dyDescent="0.25">
      <c r="A41" s="375" t="s">
        <v>166</v>
      </c>
      <c r="B41" s="375" t="s">
        <v>103</v>
      </c>
      <c r="C41" s="376" t="s">
        <v>342</v>
      </c>
      <c r="D41" s="377" t="s">
        <v>343</v>
      </c>
      <c r="E41" s="378"/>
      <c r="F41" s="367"/>
      <c r="G41" s="370"/>
      <c r="H41" s="370"/>
      <c r="I41" s="370"/>
      <c r="J41" s="370"/>
      <c r="K41" s="370"/>
      <c r="L41" s="370"/>
    </row>
    <row r="42" spans="1:12" ht="14.4" x14ac:dyDescent="0.25">
      <c r="A42" s="379" t="s">
        <v>337</v>
      </c>
      <c r="B42" s="380" t="s">
        <v>338</v>
      </c>
      <c r="C42" s="381">
        <v>43822</v>
      </c>
      <c r="D42" s="373">
        <v>28558.58</v>
      </c>
      <c r="E42" s="378"/>
      <c r="F42" s="367"/>
      <c r="G42" s="370"/>
      <c r="H42" s="370"/>
      <c r="I42" s="370"/>
      <c r="J42" s="370"/>
      <c r="K42" s="370"/>
      <c r="L42" s="370"/>
    </row>
    <row r="43" spans="1:12" s="371" customFormat="1" ht="14.4" x14ac:dyDescent="0.25">
      <c r="A43" s="379" t="s">
        <v>340</v>
      </c>
      <c r="B43" s="380" t="s">
        <v>339</v>
      </c>
      <c r="C43" s="381">
        <v>43804</v>
      </c>
      <c r="D43" s="373">
        <v>604.79999999999995</v>
      </c>
      <c r="E43" s="378"/>
      <c r="F43" s="367"/>
      <c r="G43" s="370"/>
      <c r="H43" s="370"/>
      <c r="I43" s="370"/>
      <c r="J43" s="370"/>
      <c r="K43" s="370"/>
      <c r="L43" s="370"/>
    </row>
    <row r="44" spans="1:12" x14ac:dyDescent="0.25">
      <c r="A44" s="371"/>
      <c r="B44" s="371"/>
      <c r="C44" s="372"/>
      <c r="D44" s="371"/>
      <c r="E44" s="371"/>
      <c r="F44" s="371"/>
    </row>
    <row r="45" spans="1:12" ht="31.2" customHeight="1" x14ac:dyDescent="0.3">
      <c r="A45" s="426" t="s">
        <v>347</v>
      </c>
      <c r="B45" s="426"/>
      <c r="C45" s="426"/>
      <c r="D45" s="426"/>
      <c r="E45" s="426"/>
      <c r="F45" s="426"/>
      <c r="G45" s="359"/>
      <c r="H45" s="359"/>
      <c r="I45" s="359"/>
      <c r="J45" s="359"/>
      <c r="K45" s="364"/>
      <c r="L45" s="364"/>
    </row>
    <row r="46" spans="1:12" s="361" customFormat="1" ht="3.6" customHeight="1" x14ac:dyDescent="0.25">
      <c r="A46" s="365"/>
      <c r="B46" s="365"/>
      <c r="C46" s="365"/>
      <c r="D46" s="365"/>
      <c r="E46" s="365"/>
      <c r="F46" s="365"/>
      <c r="G46" s="365"/>
      <c r="H46" s="365"/>
      <c r="I46" s="365"/>
      <c r="J46" s="365"/>
      <c r="K46" s="364"/>
      <c r="L46" s="364"/>
    </row>
    <row r="47" spans="1:12" ht="29.4" customHeight="1" x14ac:dyDescent="0.25">
      <c r="A47" s="363" t="s">
        <v>166</v>
      </c>
      <c r="B47" s="363" t="s">
        <v>103</v>
      </c>
      <c r="C47" s="362" t="s">
        <v>345</v>
      </c>
      <c r="D47" s="362" t="s">
        <v>344</v>
      </c>
      <c r="E47" s="368"/>
      <c r="F47" s="368"/>
      <c r="G47" s="360"/>
      <c r="H47" s="360"/>
      <c r="I47" s="360"/>
      <c r="J47" s="360"/>
      <c r="K47" s="360"/>
      <c r="L47" s="360"/>
    </row>
    <row r="48" spans="1:12" ht="14.4" x14ac:dyDescent="0.25">
      <c r="A48" s="358" t="s">
        <v>341</v>
      </c>
      <c r="B48" s="358" t="s">
        <v>339</v>
      </c>
      <c r="C48" s="366">
        <v>12932</v>
      </c>
      <c r="D48" s="369">
        <v>12933.2</v>
      </c>
      <c r="E48" s="368"/>
      <c r="F48" s="368"/>
      <c r="G48" s="360"/>
      <c r="H48" s="360"/>
      <c r="I48" s="360"/>
      <c r="J48" s="360"/>
      <c r="K48" s="360"/>
      <c r="L48" s="360"/>
    </row>
  </sheetData>
  <mergeCells count="6">
    <mergeCell ref="A45:F45"/>
    <mergeCell ref="A39:F39"/>
    <mergeCell ref="A1:C1"/>
    <mergeCell ref="I27:J29"/>
    <mergeCell ref="F27:G29"/>
    <mergeCell ref="A9:F9"/>
  </mergeCells>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N18"/>
  <sheetViews>
    <sheetView zoomScale="90" zoomScaleNormal="90" workbookViewId="0">
      <selection sqref="A1:F1"/>
    </sheetView>
  </sheetViews>
  <sheetFormatPr defaultColWidth="9.109375" defaultRowHeight="15" x14ac:dyDescent="0.25"/>
  <cols>
    <col min="1" max="1" width="11.6640625" style="40" bestFit="1" customWidth="1"/>
    <col min="2" max="2" width="9.109375" style="40"/>
    <col min="3" max="3" width="17.33203125" style="40" customWidth="1"/>
    <col min="4" max="4" width="17.6640625" style="40" customWidth="1"/>
    <col min="5" max="6" width="22" style="40" bestFit="1" customWidth="1"/>
    <col min="7" max="14" width="9.109375" style="305"/>
    <col min="15" max="16384" width="9.109375" style="40"/>
  </cols>
  <sheetData>
    <row r="1" spans="1:14" ht="17.399999999999999" x14ac:dyDescent="0.25">
      <c r="A1" s="432" t="str">
        <f>'Annual Capacity'!A2</f>
        <v>New Jersey Solar Installations as of 12/31/19</v>
      </c>
      <c r="B1" s="432"/>
      <c r="C1" s="432"/>
      <c r="D1" s="432"/>
      <c r="E1" s="432"/>
      <c r="F1" s="432"/>
    </row>
    <row r="2" spans="1:14" ht="17.399999999999999" x14ac:dyDescent="0.25">
      <c r="A2" s="432" t="s">
        <v>327</v>
      </c>
      <c r="B2" s="432"/>
      <c r="C2" s="432"/>
      <c r="D2" s="432"/>
      <c r="E2" s="432"/>
      <c r="F2" s="432"/>
    </row>
    <row r="3" spans="1:14" ht="17.399999999999999" x14ac:dyDescent="0.25">
      <c r="A3" s="432" t="s">
        <v>80</v>
      </c>
      <c r="B3" s="432"/>
      <c r="C3" s="432"/>
      <c r="D3" s="432"/>
      <c r="E3" s="432"/>
      <c r="F3" s="432"/>
    </row>
    <row r="4" spans="1:14" ht="11.4" customHeight="1" x14ac:dyDescent="0.25">
      <c r="A4" s="42"/>
      <c r="B4" s="42"/>
      <c r="C4" s="42"/>
      <c r="D4" s="42"/>
      <c r="E4" s="42"/>
      <c r="F4" s="42"/>
    </row>
    <row r="5" spans="1:14" s="60" customFormat="1" ht="17.399999999999999" customHeight="1" x14ac:dyDescent="0.25">
      <c r="A5" s="438" t="s">
        <v>77</v>
      </c>
      <c r="B5" s="439"/>
      <c r="C5" s="439"/>
      <c r="D5" s="439"/>
      <c r="E5" s="439"/>
      <c r="F5" s="440"/>
      <c r="G5" s="304"/>
      <c r="H5" s="304"/>
      <c r="I5" s="304"/>
      <c r="J5" s="304"/>
      <c r="K5" s="304"/>
      <c r="L5" s="304"/>
      <c r="M5" s="304"/>
      <c r="N5" s="304"/>
    </row>
    <row r="6" spans="1:14" s="60" customFormat="1" ht="13.8" x14ac:dyDescent="0.25">
      <c r="A6" s="82" t="s">
        <v>37</v>
      </c>
      <c r="B6" s="80" t="s">
        <v>22</v>
      </c>
      <c r="C6" s="80"/>
      <c r="D6" s="81" t="s">
        <v>23</v>
      </c>
      <c r="E6" s="80" t="s">
        <v>29</v>
      </c>
      <c r="F6" s="81" t="s">
        <v>38</v>
      </c>
      <c r="G6" s="304"/>
      <c r="H6" s="304"/>
      <c r="I6" s="304"/>
      <c r="J6" s="304"/>
      <c r="K6" s="304"/>
      <c r="L6" s="304"/>
      <c r="M6" s="304"/>
      <c r="N6" s="304"/>
    </row>
    <row r="7" spans="1:14" s="60" customFormat="1" ht="14.4" x14ac:dyDescent="0.3">
      <c r="A7" s="83" t="s">
        <v>14</v>
      </c>
      <c r="B7" s="63" t="s">
        <v>39</v>
      </c>
      <c r="C7" s="63"/>
      <c r="D7" s="64">
        <v>32724</v>
      </c>
      <c r="E7" s="64">
        <v>917195.96699999995</v>
      </c>
      <c r="F7" s="65">
        <f>E7/$E$9</f>
        <v>0.36708912223974677</v>
      </c>
      <c r="G7" s="304"/>
      <c r="H7" s="304"/>
      <c r="I7" s="304"/>
      <c r="J7" s="304"/>
      <c r="K7" s="304"/>
      <c r="L7" s="304"/>
      <c r="M7" s="304"/>
      <c r="N7" s="304"/>
    </row>
    <row r="8" spans="1:14" s="60" customFormat="1" ht="14.4" x14ac:dyDescent="0.3">
      <c r="A8" s="83" t="s">
        <v>71</v>
      </c>
      <c r="B8" s="63" t="s">
        <v>40</v>
      </c>
      <c r="C8" s="63"/>
      <c r="D8" s="64">
        <v>88601</v>
      </c>
      <c r="E8" s="64">
        <v>1581368.8540000001</v>
      </c>
      <c r="F8" s="65">
        <f>E8/$E$9</f>
        <v>0.63291087776025323</v>
      </c>
      <c r="G8" s="304"/>
      <c r="H8" s="304"/>
      <c r="I8" s="304"/>
      <c r="J8" s="304"/>
      <c r="K8" s="304"/>
      <c r="L8" s="304"/>
      <c r="M8" s="304"/>
      <c r="N8" s="304"/>
    </row>
    <row r="9" spans="1:14" s="68" customFormat="1" ht="13.8" x14ac:dyDescent="0.25">
      <c r="A9" s="434" t="s">
        <v>27</v>
      </c>
      <c r="B9" s="435"/>
      <c r="C9" s="436"/>
      <c r="D9" s="66">
        <f>SUM(D7:D8)</f>
        <v>121325</v>
      </c>
      <c r="E9" s="66">
        <f>SUM(E7:E8)</f>
        <v>2498564.821</v>
      </c>
      <c r="F9" s="67">
        <f>SUM(F7:F8)</f>
        <v>1</v>
      </c>
      <c r="G9" s="303"/>
      <c r="H9" s="303"/>
      <c r="I9" s="303"/>
      <c r="J9" s="303"/>
      <c r="K9" s="303"/>
      <c r="L9" s="303"/>
      <c r="M9" s="303"/>
      <c r="N9" s="303"/>
    </row>
    <row r="10" spans="1:14" s="60" customFormat="1" ht="3.6" customHeight="1" x14ac:dyDescent="0.25">
      <c r="A10" s="69"/>
      <c r="B10" s="69"/>
      <c r="C10" s="69"/>
      <c r="D10" s="70"/>
      <c r="E10" s="70"/>
      <c r="F10" s="69"/>
      <c r="G10" s="304"/>
      <c r="H10" s="304"/>
      <c r="I10" s="304"/>
      <c r="J10" s="304"/>
      <c r="K10" s="304"/>
      <c r="L10" s="304"/>
      <c r="M10" s="304"/>
      <c r="N10" s="304"/>
    </row>
    <row r="11" spans="1:14" s="60" customFormat="1" ht="13.8" x14ac:dyDescent="0.25">
      <c r="G11" s="306"/>
      <c r="H11" s="304"/>
      <c r="I11" s="304"/>
      <c r="J11" s="304"/>
      <c r="K11" s="304"/>
      <c r="L11" s="304"/>
      <c r="M11" s="304"/>
      <c r="N11" s="304"/>
    </row>
    <row r="12" spans="1:14" s="60" customFormat="1" ht="17.399999999999999" customHeight="1" x14ac:dyDescent="0.25">
      <c r="A12" s="437" t="s">
        <v>81</v>
      </c>
      <c r="B12" s="437"/>
      <c r="C12" s="437"/>
      <c r="D12" s="437"/>
      <c r="E12" s="437"/>
      <c r="F12" s="437"/>
      <c r="G12" s="304"/>
      <c r="H12" s="304"/>
      <c r="I12" s="304"/>
      <c r="J12" s="304"/>
      <c r="K12" s="304"/>
      <c r="L12" s="304"/>
      <c r="M12" s="304"/>
      <c r="N12" s="304"/>
    </row>
    <row r="13" spans="1:14" s="60" customFormat="1" ht="13.8" x14ac:dyDescent="0.25">
      <c r="A13" s="84" t="s">
        <v>37</v>
      </c>
      <c r="B13" s="61" t="s">
        <v>22</v>
      </c>
      <c r="C13" s="61"/>
      <c r="D13" s="62" t="s">
        <v>23</v>
      </c>
      <c r="E13" s="61" t="s">
        <v>29</v>
      </c>
      <c r="F13" s="61" t="s">
        <v>38</v>
      </c>
      <c r="G13" s="304"/>
      <c r="H13" s="304"/>
      <c r="I13" s="304"/>
      <c r="J13" s="304"/>
      <c r="K13" s="304"/>
      <c r="L13" s="304"/>
      <c r="M13" s="304"/>
      <c r="N13" s="304"/>
    </row>
    <row r="14" spans="1:14" s="60" customFormat="1" ht="14.4" x14ac:dyDescent="0.3">
      <c r="A14" s="83" t="s">
        <v>14</v>
      </c>
      <c r="B14" s="63" t="s">
        <v>39</v>
      </c>
      <c r="C14" s="63"/>
      <c r="D14" s="64">
        <v>28418</v>
      </c>
      <c r="E14" s="64">
        <v>251618.00399999999</v>
      </c>
      <c r="F14" s="65">
        <f>E14/E16</f>
        <v>0.26420364197896906</v>
      </c>
      <c r="G14" s="304"/>
      <c r="H14" s="304"/>
      <c r="I14" s="304"/>
      <c r="J14" s="304"/>
      <c r="K14" s="304"/>
      <c r="L14" s="304"/>
      <c r="M14" s="304"/>
      <c r="N14" s="304"/>
    </row>
    <row r="15" spans="1:14" s="60" customFormat="1" ht="14.4" x14ac:dyDescent="0.3">
      <c r="A15" s="83" t="s">
        <v>71</v>
      </c>
      <c r="B15" s="63" t="s">
        <v>40</v>
      </c>
      <c r="C15" s="63"/>
      <c r="D15" s="64">
        <v>86038</v>
      </c>
      <c r="E15" s="64">
        <v>700745.87</v>
      </c>
      <c r="F15" s="65">
        <f>E15/E16</f>
        <v>0.73579635802103094</v>
      </c>
      <c r="G15" s="304"/>
      <c r="H15" s="304"/>
      <c r="I15" s="304"/>
      <c r="J15" s="304"/>
      <c r="K15" s="304"/>
      <c r="L15" s="304"/>
      <c r="M15" s="304"/>
      <c r="N15" s="304"/>
    </row>
    <row r="16" spans="1:14" s="68" customFormat="1" ht="13.8" x14ac:dyDescent="0.25">
      <c r="A16" s="434" t="s">
        <v>27</v>
      </c>
      <c r="B16" s="435"/>
      <c r="C16" s="436"/>
      <c r="D16" s="66">
        <f>SUM(D14:D15)</f>
        <v>114456</v>
      </c>
      <c r="E16" s="66">
        <f>SUM(E14:E15)</f>
        <v>952363.87399999995</v>
      </c>
      <c r="F16" s="67">
        <f>SUM(F14:F15)</f>
        <v>1</v>
      </c>
      <c r="G16" s="303"/>
      <c r="H16" s="303"/>
      <c r="I16" s="303"/>
      <c r="J16" s="303"/>
      <c r="K16" s="303"/>
      <c r="L16" s="303"/>
      <c r="M16" s="303"/>
      <c r="N16" s="303"/>
    </row>
    <row r="17" spans="1:14" s="60" customFormat="1" ht="3.6" customHeight="1" x14ac:dyDescent="0.25">
      <c r="A17" s="69"/>
      <c r="B17" s="69"/>
      <c r="C17" s="69"/>
      <c r="D17" s="70"/>
      <c r="E17" s="70"/>
      <c r="F17" s="69"/>
      <c r="G17" s="304"/>
      <c r="H17" s="304"/>
      <c r="I17" s="304"/>
      <c r="J17" s="304"/>
      <c r="K17" s="304"/>
      <c r="L17" s="304"/>
      <c r="M17" s="304"/>
      <c r="N17" s="304"/>
    </row>
    <row r="18" spans="1:14" ht="37.799999999999997" customHeight="1" x14ac:dyDescent="0.3">
      <c r="A18" s="433" t="s">
        <v>319</v>
      </c>
      <c r="B18" s="433"/>
      <c r="C18" s="433"/>
      <c r="D18" s="433"/>
      <c r="E18" s="433"/>
      <c r="F18" s="433"/>
    </row>
  </sheetData>
  <mergeCells count="8">
    <mergeCell ref="A1:F1"/>
    <mergeCell ref="A18:F18"/>
    <mergeCell ref="A3:F3"/>
    <mergeCell ref="A9:C9"/>
    <mergeCell ref="A16:C16"/>
    <mergeCell ref="A12:F12"/>
    <mergeCell ref="A5:F5"/>
    <mergeCell ref="A2:F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A1:AC84"/>
  <sheetViews>
    <sheetView showGridLines="0" topLeftCell="A2" zoomScale="75" zoomScaleNormal="75" workbookViewId="0">
      <pane ySplit="5" topLeftCell="A7" activePane="bottomLeft" state="frozen"/>
      <selection activeCell="A2" sqref="A2"/>
      <selection pane="bottomLeft" sqref="A1:M2"/>
    </sheetView>
  </sheetViews>
  <sheetFormatPr defaultColWidth="10.33203125" defaultRowHeight="17.399999999999999" x14ac:dyDescent="0.3"/>
  <cols>
    <col min="1" max="1" width="1.33203125" style="185" customWidth="1"/>
    <col min="2" max="2" width="4.21875" style="245" customWidth="1"/>
    <col min="3" max="3" width="17.44140625" style="47" bestFit="1" customWidth="1"/>
    <col min="4" max="4" width="0.88671875" style="117" customWidth="1"/>
    <col min="5" max="5" width="11.77734375" style="72" customWidth="1"/>
    <col min="6" max="6" width="12.6640625" style="72" bestFit="1" customWidth="1"/>
    <col min="7" max="7" width="0.88671875" style="117" customWidth="1"/>
    <col min="8" max="8" width="11.21875" style="72" customWidth="1"/>
    <col min="9" max="9" width="12.88671875" style="72" bestFit="1" customWidth="1"/>
    <col min="10" max="10" width="12.21875" style="72" customWidth="1"/>
    <col min="11" max="11" width="14.44140625" style="72" customWidth="1"/>
    <col min="12" max="12" width="12.33203125" style="72" customWidth="1"/>
    <col min="13" max="13" width="15.109375" style="72" customWidth="1"/>
    <col min="14" max="14" width="14.109375" style="72" customWidth="1"/>
    <col min="15" max="15" width="15.6640625" style="72" bestFit="1" customWidth="1"/>
    <col min="16" max="16" width="0.88671875" style="117" customWidth="1"/>
    <col min="17" max="17" width="11.109375" style="72" bestFit="1" customWidth="1"/>
    <col min="18" max="18" width="13.5546875" style="72" customWidth="1"/>
    <col min="19" max="19" width="0.88671875" style="117" customWidth="1"/>
    <col min="20" max="20" width="11.33203125" style="72" customWidth="1"/>
    <col min="21" max="21" width="15" style="72" customWidth="1"/>
    <col min="22" max="22" width="0.6640625" style="185" customWidth="1"/>
    <col min="23" max="23" width="10.33203125" style="185"/>
    <col min="24" max="24" width="1.5546875" style="185" customWidth="1"/>
    <col min="25" max="25" width="11.5546875" style="185" bestFit="1" customWidth="1"/>
    <col min="26" max="26" width="10.33203125" style="185"/>
    <col min="27" max="27" width="1.44140625" style="185" customWidth="1"/>
    <col min="28" max="28" width="11.5546875" style="185" bestFit="1" customWidth="1"/>
    <col min="29" max="29" width="11.21875" style="185" bestFit="1" customWidth="1"/>
    <col min="30" max="16384" width="10.33203125" style="185"/>
  </cols>
  <sheetData>
    <row r="1" spans="1:29" ht="19.2" hidden="1" customHeight="1" x14ac:dyDescent="0.3">
      <c r="A1" s="441" t="str">
        <f>'Annual Capacity'!A2:M2</f>
        <v>New Jersey Solar Installations as of 12/31/19</v>
      </c>
      <c r="B1" s="441"/>
      <c r="C1" s="441"/>
      <c r="D1" s="441"/>
      <c r="E1" s="441"/>
      <c r="F1" s="441"/>
      <c r="G1" s="441"/>
      <c r="H1" s="441"/>
      <c r="I1" s="441"/>
      <c r="J1" s="441"/>
      <c r="K1" s="441"/>
      <c r="L1" s="441"/>
      <c r="M1" s="441"/>
    </row>
    <row r="2" spans="1:29" s="1" customFormat="1" ht="18" customHeight="1" x14ac:dyDescent="0.25">
      <c r="A2" s="441"/>
      <c r="B2" s="441"/>
      <c r="C2" s="441"/>
      <c r="D2" s="441"/>
      <c r="E2" s="441"/>
      <c r="F2" s="441"/>
      <c r="G2" s="441"/>
      <c r="H2" s="441"/>
      <c r="I2" s="441"/>
      <c r="J2" s="441"/>
      <c r="K2" s="441"/>
      <c r="L2" s="441"/>
      <c r="M2" s="441"/>
      <c r="N2" s="291" t="s">
        <v>320</v>
      </c>
      <c r="O2" s="291"/>
      <c r="P2" s="291"/>
      <c r="Q2" s="291"/>
      <c r="R2" s="291"/>
      <c r="S2" s="291"/>
      <c r="T2" s="291"/>
      <c r="U2" s="291"/>
      <c r="V2" s="291"/>
      <c r="W2" s="291"/>
      <c r="X2" s="291"/>
      <c r="Y2" s="291"/>
      <c r="Z2" s="291"/>
      <c r="AA2" s="291"/>
      <c r="AB2" s="291"/>
      <c r="AC2" s="291"/>
    </row>
    <row r="3" spans="1:29" ht="16.5" customHeight="1" x14ac:dyDescent="0.3">
      <c r="C3" s="164"/>
    </row>
    <row r="4" spans="1:29" ht="32.25" customHeight="1" x14ac:dyDescent="0.3">
      <c r="C4" s="445" t="s">
        <v>45</v>
      </c>
      <c r="D4" s="22"/>
      <c r="E4" s="394" t="s">
        <v>86</v>
      </c>
      <c r="F4" s="394"/>
      <c r="G4" s="22"/>
      <c r="H4" s="446" t="s">
        <v>10</v>
      </c>
      <c r="I4" s="447"/>
      <c r="J4" s="448" t="s">
        <v>10</v>
      </c>
      <c r="K4" s="449"/>
      <c r="L4" s="450" t="s">
        <v>10</v>
      </c>
      <c r="M4" s="449"/>
      <c r="N4" s="451" t="s">
        <v>10</v>
      </c>
      <c r="O4" s="452"/>
      <c r="P4" s="22"/>
      <c r="Q4" s="394" t="s">
        <v>85</v>
      </c>
      <c r="R4" s="394"/>
      <c r="S4" s="22"/>
      <c r="T4" s="382" t="str">
        <f>'Annual Capacity'!S4</f>
        <v>Total of All Projects               as of 12/31/19 (kW)</v>
      </c>
      <c r="U4" s="383"/>
      <c r="W4" s="178"/>
      <c r="X4" s="4"/>
      <c r="Y4" s="443" t="str">
        <f>'Annual Capacity'!V3</f>
        <v>Previously Reported through 11/30/19</v>
      </c>
      <c r="Z4" s="443"/>
      <c r="AA4" s="301"/>
      <c r="AB4" s="429" t="str">
        <f>'Annual Capacity'!Y3</f>
        <v>Difference between 11/30/19 and 12/31/19</v>
      </c>
      <c r="AC4" s="429"/>
    </row>
    <row r="5" spans="1:29" s="187" customFormat="1" ht="13.95" customHeight="1" x14ac:dyDescent="0.25">
      <c r="B5" s="246"/>
      <c r="C5" s="445"/>
      <c r="D5" s="22"/>
      <c r="E5" s="394"/>
      <c r="F5" s="394"/>
      <c r="G5" s="22"/>
      <c r="H5" s="386" t="s">
        <v>82</v>
      </c>
      <c r="I5" s="387"/>
      <c r="J5" s="395" t="s">
        <v>83</v>
      </c>
      <c r="K5" s="396"/>
      <c r="L5" s="404" t="s">
        <v>84</v>
      </c>
      <c r="M5" s="396"/>
      <c r="N5" s="388" t="s">
        <v>79</v>
      </c>
      <c r="O5" s="389"/>
      <c r="P5" s="22"/>
      <c r="Q5" s="394"/>
      <c r="R5" s="394"/>
      <c r="S5" s="22"/>
      <c r="T5" s="384"/>
      <c r="U5" s="385"/>
      <c r="X5" s="47"/>
      <c r="Y5" s="444"/>
      <c r="Z5" s="444"/>
      <c r="AA5" s="302"/>
      <c r="AB5" s="430"/>
      <c r="AC5" s="430"/>
    </row>
    <row r="6" spans="1:29" s="188" customFormat="1" ht="41.4" x14ac:dyDescent="0.3">
      <c r="B6" s="247"/>
      <c r="C6" s="445"/>
      <c r="D6" s="90"/>
      <c r="E6" s="177" t="s">
        <v>9</v>
      </c>
      <c r="F6" s="177" t="s">
        <v>11</v>
      </c>
      <c r="G6" s="90"/>
      <c r="H6" s="91" t="s">
        <v>9</v>
      </c>
      <c r="I6" s="91" t="s">
        <v>11</v>
      </c>
      <c r="J6" s="92" t="s">
        <v>9</v>
      </c>
      <c r="K6" s="92" t="s">
        <v>11</v>
      </c>
      <c r="L6" s="91" t="s">
        <v>9</v>
      </c>
      <c r="M6" s="91" t="s">
        <v>11</v>
      </c>
      <c r="N6" s="177" t="s">
        <v>9</v>
      </c>
      <c r="O6" s="177" t="s">
        <v>11</v>
      </c>
      <c r="P6" s="90"/>
      <c r="Q6" s="177" t="s">
        <v>9</v>
      </c>
      <c r="R6" s="177" t="s">
        <v>11</v>
      </c>
      <c r="S6" s="90"/>
      <c r="T6" s="179" t="s">
        <v>8</v>
      </c>
      <c r="U6" s="179" t="s">
        <v>12</v>
      </c>
      <c r="W6" s="57" t="s">
        <v>69</v>
      </c>
      <c r="X6" s="47"/>
      <c r="Y6" s="77" t="s">
        <v>34</v>
      </c>
      <c r="Z6" s="78" t="s">
        <v>68</v>
      </c>
      <c r="AA6" s="213"/>
      <c r="AB6" s="77" t="s">
        <v>34</v>
      </c>
      <c r="AC6" s="78" t="s">
        <v>68</v>
      </c>
    </row>
    <row r="7" spans="1:29" s="188" customFormat="1" x14ac:dyDescent="0.3">
      <c r="B7" s="247">
        <v>1</v>
      </c>
      <c r="C7" s="207" t="s">
        <v>46</v>
      </c>
      <c r="D7" s="195"/>
      <c r="E7" s="285">
        <v>1081</v>
      </c>
      <c r="F7" s="285">
        <v>10523.587</v>
      </c>
      <c r="G7" s="198"/>
      <c r="H7" s="288">
        <v>100</v>
      </c>
      <c r="I7" s="285">
        <v>3526.8719999999998</v>
      </c>
      <c r="J7" s="288">
        <v>47</v>
      </c>
      <c r="K7" s="285">
        <v>16229.727000000001</v>
      </c>
      <c r="L7" s="288">
        <v>2</v>
      </c>
      <c r="M7" s="285">
        <v>6972.57</v>
      </c>
      <c r="N7" s="192">
        <f>SUM(H7+J7+L7)</f>
        <v>149</v>
      </c>
      <c r="O7" s="192">
        <f>SUM(I7+K7+M7)</f>
        <v>26729.169000000002</v>
      </c>
      <c r="P7" s="195"/>
      <c r="Q7" s="288">
        <v>4</v>
      </c>
      <c r="R7" s="285">
        <v>31844.63</v>
      </c>
      <c r="S7" s="195"/>
      <c r="T7" s="206">
        <f>SUM(E7+N7+Q7)</f>
        <v>1234</v>
      </c>
      <c r="U7" s="206">
        <f>SUM(F7+O7+R7)</f>
        <v>69097.385999999999</v>
      </c>
      <c r="W7" s="65">
        <f>U7/$U$29</f>
        <v>2.1824104639674245E-2</v>
      </c>
      <c r="X7" s="47"/>
      <c r="Y7" s="324">
        <v>1208</v>
      </c>
      <c r="Z7" s="324">
        <v>68036.775999999998</v>
      </c>
      <c r="AA7" s="214"/>
      <c r="AB7" s="204">
        <f>SUM(T7-Y7)</f>
        <v>26</v>
      </c>
      <c r="AC7" s="204">
        <f>SUM(U7-Z7)</f>
        <v>1060.6100000000006</v>
      </c>
    </row>
    <row r="8" spans="1:29" s="188" customFormat="1" x14ac:dyDescent="0.3">
      <c r="B8" s="247">
        <v>2</v>
      </c>
      <c r="C8" s="207" t="s">
        <v>47</v>
      </c>
      <c r="D8" s="195"/>
      <c r="E8" s="285">
        <v>1046</v>
      </c>
      <c r="F8" s="285">
        <v>9894.4860000000008</v>
      </c>
      <c r="G8" s="198"/>
      <c r="H8" s="288">
        <v>82</v>
      </c>
      <c r="I8" s="285">
        <v>2080.1909999999998</v>
      </c>
      <c r="J8" s="288">
        <v>34</v>
      </c>
      <c r="K8" s="285">
        <v>13201.995999999999</v>
      </c>
      <c r="L8" s="288">
        <v>5</v>
      </c>
      <c r="M8" s="285">
        <v>30565.85</v>
      </c>
      <c r="N8" s="192">
        <f t="shared" ref="N8:N27" si="0">SUM(H8+J8+L8)</f>
        <v>121</v>
      </c>
      <c r="O8" s="192">
        <f t="shared" ref="O8:O27" si="1">SUM(I8+K8+M8)</f>
        <v>45848.036999999997</v>
      </c>
      <c r="P8" s="195"/>
      <c r="Q8" s="288">
        <v>6</v>
      </c>
      <c r="R8" s="285">
        <v>33177.004000000001</v>
      </c>
      <c r="S8" s="195"/>
      <c r="T8" s="206">
        <f t="shared" ref="T8:T27" si="2">SUM(E8+N8+Q8)</f>
        <v>1173</v>
      </c>
      <c r="U8" s="206">
        <f t="shared" ref="U8:U27" si="3">SUM(F8+O8+R8)</f>
        <v>88919.527000000002</v>
      </c>
      <c r="W8" s="65">
        <f t="shared" ref="W8:W27" si="4">U8/$U$29</f>
        <v>2.8084840456313924E-2</v>
      </c>
      <c r="X8" s="47"/>
      <c r="Y8" s="324">
        <v>1164</v>
      </c>
      <c r="Z8" s="324">
        <v>88820.07699999999</v>
      </c>
      <c r="AA8" s="214"/>
      <c r="AB8" s="204">
        <f t="shared" ref="AB8:AB27" si="5">SUM(T8-Y8)</f>
        <v>9</v>
      </c>
      <c r="AC8" s="204">
        <f t="shared" ref="AC8:AC27" si="6">SUM(U8-Z8)</f>
        <v>99.450000000011642</v>
      </c>
    </row>
    <row r="9" spans="1:29" s="189" customFormat="1" ht="18" x14ac:dyDescent="0.3">
      <c r="B9" s="247">
        <v>3</v>
      </c>
      <c r="C9" s="207" t="s">
        <v>48</v>
      </c>
      <c r="D9" s="196"/>
      <c r="E9" s="285">
        <v>3019</v>
      </c>
      <c r="F9" s="285">
        <v>24493.471000000001</v>
      </c>
      <c r="G9" s="286"/>
      <c r="H9" s="288">
        <v>150</v>
      </c>
      <c r="I9" s="285">
        <v>5981.2259999999997</v>
      </c>
      <c r="J9" s="288">
        <v>128</v>
      </c>
      <c r="K9" s="285">
        <v>40087.279999999999</v>
      </c>
      <c r="L9" s="288">
        <v>13</v>
      </c>
      <c r="M9" s="285">
        <v>36302.54</v>
      </c>
      <c r="N9" s="192">
        <f t="shared" si="0"/>
        <v>291</v>
      </c>
      <c r="O9" s="192">
        <f t="shared" si="1"/>
        <v>82371.046000000002</v>
      </c>
      <c r="P9" s="195"/>
      <c r="Q9" s="288">
        <v>1</v>
      </c>
      <c r="R9" s="285">
        <v>2936.64</v>
      </c>
      <c r="S9" s="196"/>
      <c r="T9" s="206">
        <f t="shared" si="2"/>
        <v>3311</v>
      </c>
      <c r="U9" s="206">
        <f t="shared" si="3"/>
        <v>109801.15700000001</v>
      </c>
      <c r="W9" s="65">
        <f t="shared" si="4"/>
        <v>3.4680211201119825E-2</v>
      </c>
      <c r="X9" s="47"/>
      <c r="Y9" s="324">
        <v>3267</v>
      </c>
      <c r="Z9" s="324">
        <v>108269.80700000002</v>
      </c>
      <c r="AA9" s="214"/>
      <c r="AB9" s="204">
        <f t="shared" si="5"/>
        <v>44</v>
      </c>
      <c r="AC9" s="204">
        <f t="shared" si="6"/>
        <v>1531.3499999999913</v>
      </c>
    </row>
    <row r="10" spans="1:29" s="189" customFormat="1" ht="18" x14ac:dyDescent="0.3">
      <c r="B10" s="247">
        <v>4</v>
      </c>
      <c r="C10" s="207" t="s">
        <v>49</v>
      </c>
      <c r="D10" s="196"/>
      <c r="E10" s="285">
        <v>1573</v>
      </c>
      <c r="F10" s="285">
        <v>16345.241</v>
      </c>
      <c r="G10" s="286"/>
      <c r="H10" s="288">
        <v>137</v>
      </c>
      <c r="I10" s="285">
        <v>2982.5010000000002</v>
      </c>
      <c r="J10" s="288">
        <v>23</v>
      </c>
      <c r="K10" s="285">
        <v>6885.16</v>
      </c>
      <c r="L10" s="288">
        <v>4</v>
      </c>
      <c r="M10" s="285">
        <v>6248.43</v>
      </c>
      <c r="N10" s="192">
        <f t="shared" si="0"/>
        <v>164</v>
      </c>
      <c r="O10" s="192">
        <f t="shared" si="1"/>
        <v>16116.091</v>
      </c>
      <c r="P10" s="195"/>
      <c r="Q10" s="288">
        <v>12</v>
      </c>
      <c r="R10" s="285">
        <v>72299.074999999997</v>
      </c>
      <c r="S10" s="196"/>
      <c r="T10" s="206">
        <f t="shared" si="2"/>
        <v>1749</v>
      </c>
      <c r="U10" s="206">
        <f t="shared" si="3"/>
        <v>104760.40700000001</v>
      </c>
      <c r="W10" s="65">
        <f t="shared" si="4"/>
        <v>3.3088112543980495E-2</v>
      </c>
      <c r="X10" s="47"/>
      <c r="Y10" s="324">
        <v>1723</v>
      </c>
      <c r="Z10" s="324">
        <v>104438.197</v>
      </c>
      <c r="AA10" s="214"/>
      <c r="AB10" s="204">
        <f t="shared" si="5"/>
        <v>26</v>
      </c>
      <c r="AC10" s="204">
        <f t="shared" si="6"/>
        <v>322.2100000000064</v>
      </c>
    </row>
    <row r="11" spans="1:29" s="188" customFormat="1" x14ac:dyDescent="0.3">
      <c r="B11" s="247">
        <v>5</v>
      </c>
      <c r="C11" s="207" t="s">
        <v>50</v>
      </c>
      <c r="D11" s="195"/>
      <c r="E11" s="285">
        <v>3683</v>
      </c>
      <c r="F11" s="285">
        <v>30692.548999999999</v>
      </c>
      <c r="G11" s="198"/>
      <c r="H11" s="288">
        <v>176</v>
      </c>
      <c r="I11" s="285">
        <v>6342.4539999999997</v>
      </c>
      <c r="J11" s="288">
        <v>151</v>
      </c>
      <c r="K11" s="285">
        <v>46010.131999999998</v>
      </c>
      <c r="L11" s="288">
        <v>23</v>
      </c>
      <c r="M11" s="285">
        <v>49243.120999999999</v>
      </c>
      <c r="N11" s="192">
        <f t="shared" si="0"/>
        <v>350</v>
      </c>
      <c r="O11" s="192">
        <f t="shared" si="1"/>
        <v>101595.70699999999</v>
      </c>
      <c r="P11" s="195"/>
      <c r="Q11" s="288">
        <v>3</v>
      </c>
      <c r="R11" s="285">
        <v>5755.86</v>
      </c>
      <c r="S11" s="195"/>
      <c r="T11" s="206">
        <f t="shared" si="2"/>
        <v>4036</v>
      </c>
      <c r="U11" s="206">
        <f t="shared" si="3"/>
        <v>138044.11599999998</v>
      </c>
      <c r="W11" s="65">
        <f t="shared" si="4"/>
        <v>4.3600625246160964E-2</v>
      </c>
      <c r="X11" s="47"/>
      <c r="Y11" s="324">
        <v>3964</v>
      </c>
      <c r="Z11" s="324">
        <v>136502.27599999998</v>
      </c>
      <c r="AA11" s="214"/>
      <c r="AB11" s="204">
        <f t="shared" si="5"/>
        <v>72</v>
      </c>
      <c r="AC11" s="204">
        <f t="shared" si="6"/>
        <v>1541.8399999999965</v>
      </c>
    </row>
    <row r="12" spans="1:29" s="188" customFormat="1" x14ac:dyDescent="0.3">
      <c r="B12" s="247">
        <v>6</v>
      </c>
      <c r="C12" s="207" t="s">
        <v>52</v>
      </c>
      <c r="D12" s="195"/>
      <c r="E12" s="285">
        <v>2898</v>
      </c>
      <c r="F12" s="285">
        <v>21313.952000000001</v>
      </c>
      <c r="G12" s="198"/>
      <c r="H12" s="288">
        <v>129</v>
      </c>
      <c r="I12" s="285">
        <v>3694.634</v>
      </c>
      <c r="J12" s="288">
        <v>108</v>
      </c>
      <c r="K12" s="285">
        <v>32701.48</v>
      </c>
      <c r="L12" s="288">
        <v>5</v>
      </c>
      <c r="M12" s="285">
        <v>6454.1139999999996</v>
      </c>
      <c r="N12" s="192">
        <f t="shared" si="0"/>
        <v>242</v>
      </c>
      <c r="O12" s="192">
        <f t="shared" si="1"/>
        <v>42850.228000000003</v>
      </c>
      <c r="P12" s="195"/>
      <c r="Q12" s="288">
        <v>5</v>
      </c>
      <c r="R12" s="285">
        <v>3514.01</v>
      </c>
      <c r="S12" s="195"/>
      <c r="T12" s="206">
        <f t="shared" si="2"/>
        <v>3145</v>
      </c>
      <c r="U12" s="206">
        <f t="shared" si="3"/>
        <v>67678.19</v>
      </c>
      <c r="W12" s="65">
        <f t="shared" si="4"/>
        <v>2.1375857841912503E-2</v>
      </c>
      <c r="X12" s="47"/>
      <c r="Y12" s="324">
        <v>3071</v>
      </c>
      <c r="Z12" s="324">
        <v>66736.509999999995</v>
      </c>
      <c r="AA12" s="214"/>
      <c r="AB12" s="204">
        <f t="shared" si="5"/>
        <v>74</v>
      </c>
      <c r="AC12" s="204">
        <f t="shared" si="6"/>
        <v>941.68000000000757</v>
      </c>
    </row>
    <row r="13" spans="1:29" s="188" customFormat="1" x14ac:dyDescent="0.3">
      <c r="B13" s="247">
        <v>7</v>
      </c>
      <c r="C13" s="207" t="s">
        <v>53</v>
      </c>
      <c r="D13" s="195"/>
      <c r="E13" s="285">
        <v>5144</v>
      </c>
      <c r="F13" s="285">
        <v>36785.481</v>
      </c>
      <c r="G13" s="198"/>
      <c r="H13" s="288">
        <v>286</v>
      </c>
      <c r="I13" s="285">
        <v>11740.841</v>
      </c>
      <c r="J13" s="288">
        <v>212</v>
      </c>
      <c r="K13" s="285">
        <v>60668.300999999999</v>
      </c>
      <c r="L13" s="288">
        <v>9</v>
      </c>
      <c r="M13" s="285">
        <v>16927.259999999998</v>
      </c>
      <c r="N13" s="192">
        <f t="shared" si="0"/>
        <v>507</v>
      </c>
      <c r="O13" s="192">
        <f t="shared" si="1"/>
        <v>89336.401999999987</v>
      </c>
      <c r="P13" s="195"/>
      <c r="Q13" s="288">
        <v>1</v>
      </c>
      <c r="R13" s="285">
        <v>1050.92</v>
      </c>
      <c r="S13" s="195"/>
      <c r="T13" s="206">
        <f t="shared" si="2"/>
        <v>5652</v>
      </c>
      <c r="U13" s="206">
        <f t="shared" si="3"/>
        <v>127172.80299999999</v>
      </c>
      <c r="W13" s="65">
        <f t="shared" si="4"/>
        <v>4.0166968979009982E-2</v>
      </c>
      <c r="X13" s="47"/>
      <c r="Y13" s="324">
        <v>5518</v>
      </c>
      <c r="Z13" s="324">
        <v>125706.22299999998</v>
      </c>
      <c r="AA13" s="214"/>
      <c r="AB13" s="204">
        <f t="shared" si="5"/>
        <v>134</v>
      </c>
      <c r="AC13" s="204">
        <f t="shared" si="6"/>
        <v>1466.5800000000017</v>
      </c>
    </row>
    <row r="14" spans="1:29" s="188" customFormat="1" x14ac:dyDescent="0.3">
      <c r="B14" s="247">
        <v>8</v>
      </c>
      <c r="C14" s="207" t="s">
        <v>54</v>
      </c>
      <c r="D14" s="195"/>
      <c r="E14" s="285">
        <v>1369</v>
      </c>
      <c r="F14" s="285">
        <v>8618.7309999999998</v>
      </c>
      <c r="G14" s="198"/>
      <c r="H14" s="288">
        <v>106</v>
      </c>
      <c r="I14" s="285">
        <v>4642.0290000000005</v>
      </c>
      <c r="J14" s="288">
        <v>142</v>
      </c>
      <c r="K14" s="285">
        <v>48962.993999999999</v>
      </c>
      <c r="L14" s="288">
        <v>14</v>
      </c>
      <c r="M14" s="285">
        <v>22806.441999999999</v>
      </c>
      <c r="N14" s="192">
        <f t="shared" si="0"/>
        <v>262</v>
      </c>
      <c r="O14" s="192">
        <f t="shared" si="1"/>
        <v>76411.464999999997</v>
      </c>
      <c r="P14" s="195"/>
      <c r="Q14" s="288">
        <v>7</v>
      </c>
      <c r="R14" s="285">
        <v>9077.125</v>
      </c>
      <c r="S14" s="195"/>
      <c r="T14" s="206">
        <f t="shared" si="2"/>
        <v>1638</v>
      </c>
      <c r="U14" s="206">
        <f t="shared" si="3"/>
        <v>94107.320999999996</v>
      </c>
      <c r="W14" s="65">
        <f t="shared" si="4"/>
        <v>2.9723382312370157E-2</v>
      </c>
      <c r="X14" s="47"/>
      <c r="Y14" s="324">
        <v>1584</v>
      </c>
      <c r="Z14" s="324">
        <v>92398.97099999999</v>
      </c>
      <c r="AA14" s="214"/>
      <c r="AB14" s="204">
        <f t="shared" si="5"/>
        <v>54</v>
      </c>
      <c r="AC14" s="204">
        <f t="shared" si="6"/>
        <v>1708.3500000000058</v>
      </c>
    </row>
    <row r="15" spans="1:29" s="190" customFormat="1" x14ac:dyDescent="0.3">
      <c r="B15" s="247">
        <v>9</v>
      </c>
      <c r="C15" s="207" t="s">
        <v>55</v>
      </c>
      <c r="D15" s="197"/>
      <c r="E15" s="285">
        <v>3645</v>
      </c>
      <c r="F15" s="285">
        <v>24379.815999999999</v>
      </c>
      <c r="G15" s="287"/>
      <c r="H15" s="288">
        <v>159</v>
      </c>
      <c r="I15" s="285">
        <v>5429.3419999999996</v>
      </c>
      <c r="J15" s="288">
        <v>94</v>
      </c>
      <c r="K15" s="285">
        <v>29478.516</v>
      </c>
      <c r="L15" s="288">
        <v>9</v>
      </c>
      <c r="M15" s="285">
        <v>18279.989000000001</v>
      </c>
      <c r="N15" s="192">
        <f t="shared" si="0"/>
        <v>262</v>
      </c>
      <c r="O15" s="192">
        <f t="shared" si="1"/>
        <v>53187.847000000002</v>
      </c>
      <c r="P15" s="197"/>
      <c r="Q15" s="288">
        <v>15</v>
      </c>
      <c r="R15" s="285">
        <v>12831.09</v>
      </c>
      <c r="S15" s="197"/>
      <c r="T15" s="206">
        <f t="shared" si="2"/>
        <v>3922</v>
      </c>
      <c r="U15" s="206">
        <f t="shared" si="3"/>
        <v>90398.752999999997</v>
      </c>
      <c r="W15" s="65">
        <f t="shared" si="4"/>
        <v>2.8552047464835587E-2</v>
      </c>
      <c r="X15" s="47"/>
      <c r="Y15" s="324">
        <v>3819</v>
      </c>
      <c r="Z15" s="324">
        <v>89424.232999999993</v>
      </c>
      <c r="AA15" s="214"/>
      <c r="AB15" s="204">
        <f t="shared" si="5"/>
        <v>103</v>
      </c>
      <c r="AC15" s="204">
        <f t="shared" si="6"/>
        <v>974.52000000000407</v>
      </c>
    </row>
    <row r="16" spans="1:29" x14ac:dyDescent="0.3">
      <c r="B16" s="247">
        <v>10</v>
      </c>
      <c r="C16" s="207" t="s">
        <v>56</v>
      </c>
      <c r="D16" s="198"/>
      <c r="E16" s="285">
        <v>4984</v>
      </c>
      <c r="F16" s="285">
        <v>33794.688999999998</v>
      </c>
      <c r="G16" s="198"/>
      <c r="H16" s="288">
        <v>166</v>
      </c>
      <c r="I16" s="285">
        <v>7348.6260000000002</v>
      </c>
      <c r="J16" s="288">
        <v>127</v>
      </c>
      <c r="K16" s="285">
        <v>37792.438000000002</v>
      </c>
      <c r="L16" s="288">
        <v>13</v>
      </c>
      <c r="M16" s="285">
        <v>21867.806</v>
      </c>
      <c r="N16" s="192">
        <f t="shared" si="0"/>
        <v>306</v>
      </c>
      <c r="O16" s="192">
        <f t="shared" si="1"/>
        <v>67008.87</v>
      </c>
      <c r="P16" s="198"/>
      <c r="Q16" s="288">
        <v>10</v>
      </c>
      <c r="R16" s="285">
        <v>6375.6949999999997</v>
      </c>
      <c r="S16" s="198"/>
      <c r="T16" s="206">
        <f t="shared" si="2"/>
        <v>5300</v>
      </c>
      <c r="U16" s="206">
        <f t="shared" si="3"/>
        <v>107179.25399999999</v>
      </c>
      <c r="W16" s="65">
        <f t="shared" si="4"/>
        <v>3.3852094701501793E-2</v>
      </c>
      <c r="X16" s="47"/>
      <c r="Y16" s="324">
        <v>5168</v>
      </c>
      <c r="Z16" s="324">
        <v>105316.014</v>
      </c>
      <c r="AA16" s="214"/>
      <c r="AB16" s="204">
        <f t="shared" si="5"/>
        <v>132</v>
      </c>
      <c r="AC16" s="204">
        <f t="shared" si="6"/>
        <v>1863.2399999999907</v>
      </c>
    </row>
    <row r="17" spans="2:29" s="186" customFormat="1" x14ac:dyDescent="0.3">
      <c r="B17" s="247">
        <v>11</v>
      </c>
      <c r="C17" s="207" t="s">
        <v>57</v>
      </c>
      <c r="D17" s="195"/>
      <c r="E17" s="285">
        <v>10123</v>
      </c>
      <c r="F17" s="285">
        <v>78234.698999999993</v>
      </c>
      <c r="G17" s="198"/>
      <c r="H17" s="288">
        <v>217</v>
      </c>
      <c r="I17" s="285">
        <v>7803.9459999999999</v>
      </c>
      <c r="J17" s="288">
        <v>300</v>
      </c>
      <c r="K17" s="285">
        <v>110831.977</v>
      </c>
      <c r="L17" s="288">
        <v>56</v>
      </c>
      <c r="M17" s="285">
        <v>121056.898</v>
      </c>
      <c r="N17" s="192">
        <f t="shared" si="0"/>
        <v>573</v>
      </c>
      <c r="O17" s="192">
        <f t="shared" si="1"/>
        <v>239692.821</v>
      </c>
      <c r="P17" s="195"/>
      <c r="Q17" s="288">
        <v>29</v>
      </c>
      <c r="R17" s="285">
        <v>65630.350999999995</v>
      </c>
      <c r="S17" s="195"/>
      <c r="T17" s="206">
        <f t="shared" si="2"/>
        <v>10725</v>
      </c>
      <c r="U17" s="206">
        <f t="shared" si="3"/>
        <v>383557.87100000004</v>
      </c>
      <c r="W17" s="65">
        <f t="shared" si="4"/>
        <v>0.12114506201543827</v>
      </c>
      <c r="X17" s="47"/>
      <c r="Y17" s="324">
        <v>10484</v>
      </c>
      <c r="Z17" s="324">
        <v>373254.321</v>
      </c>
      <c r="AA17" s="214"/>
      <c r="AB17" s="204">
        <f t="shared" si="5"/>
        <v>241</v>
      </c>
      <c r="AC17" s="204">
        <f t="shared" si="6"/>
        <v>10303.550000000047</v>
      </c>
    </row>
    <row r="18" spans="2:29" x14ac:dyDescent="0.3">
      <c r="B18" s="247">
        <v>12</v>
      </c>
      <c r="C18" s="207" t="s">
        <v>58</v>
      </c>
      <c r="D18" s="198"/>
      <c r="E18" s="285">
        <v>4066</v>
      </c>
      <c r="F18" s="285">
        <v>33538.858</v>
      </c>
      <c r="G18" s="198"/>
      <c r="H18" s="288">
        <v>236</v>
      </c>
      <c r="I18" s="285">
        <v>7801.92</v>
      </c>
      <c r="J18" s="288">
        <v>117</v>
      </c>
      <c r="K18" s="285">
        <v>38187.576999999997</v>
      </c>
      <c r="L18" s="288">
        <v>21</v>
      </c>
      <c r="M18" s="285">
        <v>67154.097999999998</v>
      </c>
      <c r="N18" s="192">
        <f t="shared" si="0"/>
        <v>374</v>
      </c>
      <c r="O18" s="192">
        <f t="shared" si="1"/>
        <v>113143.595</v>
      </c>
      <c r="P18" s="198"/>
      <c r="Q18" s="288">
        <v>14</v>
      </c>
      <c r="R18" s="285">
        <v>32943.985000000001</v>
      </c>
      <c r="S18" s="198"/>
      <c r="T18" s="206">
        <f t="shared" si="2"/>
        <v>4454</v>
      </c>
      <c r="U18" s="206">
        <f t="shared" si="3"/>
        <v>179626.43800000002</v>
      </c>
      <c r="W18" s="65">
        <f t="shared" si="4"/>
        <v>5.6734218266432809E-2</v>
      </c>
      <c r="X18" s="47"/>
      <c r="Y18" s="324">
        <v>4358</v>
      </c>
      <c r="Z18" s="324">
        <v>177364.58799999999</v>
      </c>
      <c r="AA18" s="214"/>
      <c r="AB18" s="204">
        <f t="shared" si="5"/>
        <v>96</v>
      </c>
      <c r="AC18" s="204">
        <f t="shared" si="6"/>
        <v>2261.8500000000349</v>
      </c>
    </row>
    <row r="19" spans="2:29" x14ac:dyDescent="0.3">
      <c r="B19" s="247">
        <v>13</v>
      </c>
      <c r="C19" s="207" t="s">
        <v>59</v>
      </c>
      <c r="D19" s="198"/>
      <c r="E19" s="285">
        <v>9461</v>
      </c>
      <c r="F19" s="285">
        <v>82206.846999999994</v>
      </c>
      <c r="G19" s="198"/>
      <c r="H19" s="288">
        <v>333</v>
      </c>
      <c r="I19" s="285">
        <v>9867.2469999999994</v>
      </c>
      <c r="J19" s="288">
        <v>139</v>
      </c>
      <c r="K19" s="285">
        <v>45438.425999999999</v>
      </c>
      <c r="L19" s="288">
        <v>22</v>
      </c>
      <c r="M19" s="285">
        <v>54597.601999999999</v>
      </c>
      <c r="N19" s="192">
        <f t="shared" si="0"/>
        <v>494</v>
      </c>
      <c r="O19" s="192">
        <f t="shared" si="1"/>
        <v>109903.27499999999</v>
      </c>
      <c r="P19" s="198"/>
      <c r="Q19" s="288">
        <v>20</v>
      </c>
      <c r="R19" s="285">
        <v>155558.495</v>
      </c>
      <c r="S19" s="198"/>
      <c r="T19" s="206">
        <f t="shared" si="2"/>
        <v>9975</v>
      </c>
      <c r="U19" s="206">
        <f t="shared" si="3"/>
        <v>347668.61699999997</v>
      </c>
      <c r="W19" s="65">
        <f t="shared" si="4"/>
        <v>0.10980959941579885</v>
      </c>
      <c r="X19" s="47"/>
      <c r="Y19" s="324">
        <v>9784</v>
      </c>
      <c r="Z19" s="324">
        <v>345423.75699999998</v>
      </c>
      <c r="AA19" s="214"/>
      <c r="AB19" s="204">
        <f t="shared" si="5"/>
        <v>191</v>
      </c>
      <c r="AC19" s="204">
        <f t="shared" si="6"/>
        <v>2244.859999999986</v>
      </c>
    </row>
    <row r="20" spans="2:29" x14ac:dyDescent="0.3">
      <c r="B20" s="247">
        <v>14</v>
      </c>
      <c r="C20" s="207" t="s">
        <v>60</v>
      </c>
      <c r="D20" s="198"/>
      <c r="E20" s="285">
        <v>8754</v>
      </c>
      <c r="F20" s="285">
        <v>71612.955000000002</v>
      </c>
      <c r="G20" s="198"/>
      <c r="H20" s="288">
        <v>212</v>
      </c>
      <c r="I20" s="285">
        <v>7117.607</v>
      </c>
      <c r="J20" s="288">
        <v>126</v>
      </c>
      <c r="K20" s="285">
        <v>42626.22</v>
      </c>
      <c r="L20" s="288">
        <v>16</v>
      </c>
      <c r="M20" s="285">
        <v>35143.245999999999</v>
      </c>
      <c r="N20" s="192">
        <f t="shared" si="0"/>
        <v>354</v>
      </c>
      <c r="O20" s="192">
        <f t="shared" si="1"/>
        <v>84887.073000000004</v>
      </c>
      <c r="P20" s="198"/>
      <c r="Q20" s="288">
        <v>13</v>
      </c>
      <c r="R20" s="285">
        <v>27451.595000000001</v>
      </c>
      <c r="S20" s="198"/>
      <c r="T20" s="206">
        <f t="shared" si="2"/>
        <v>9121</v>
      </c>
      <c r="U20" s="206">
        <f t="shared" si="3"/>
        <v>183951.62299999999</v>
      </c>
      <c r="W20" s="65">
        <f t="shared" si="4"/>
        <v>5.8100308874056497E-2</v>
      </c>
      <c r="X20" s="47"/>
      <c r="Y20" s="324">
        <v>8929</v>
      </c>
      <c r="Z20" s="324">
        <v>178830.06299999999</v>
      </c>
      <c r="AA20" s="214"/>
      <c r="AB20" s="204">
        <f t="shared" si="5"/>
        <v>192</v>
      </c>
      <c r="AC20" s="204">
        <f t="shared" si="6"/>
        <v>5121.5599999999977</v>
      </c>
    </row>
    <row r="21" spans="2:29" x14ac:dyDescent="0.3">
      <c r="B21" s="247">
        <v>15</v>
      </c>
      <c r="C21" s="207" t="s">
        <v>61</v>
      </c>
      <c r="D21" s="198"/>
      <c r="E21" s="285">
        <v>7657</v>
      </c>
      <c r="F21" s="285">
        <v>70230.308999999994</v>
      </c>
      <c r="G21" s="198"/>
      <c r="H21" s="288">
        <v>179</v>
      </c>
      <c r="I21" s="285">
        <v>5016.7259999999997</v>
      </c>
      <c r="J21" s="288">
        <v>83</v>
      </c>
      <c r="K21" s="285">
        <v>30277.553</v>
      </c>
      <c r="L21" s="288">
        <v>13</v>
      </c>
      <c r="M21" s="285">
        <v>35397.440000000002</v>
      </c>
      <c r="N21" s="192">
        <f t="shared" si="0"/>
        <v>275</v>
      </c>
      <c r="O21" s="192">
        <f t="shared" si="1"/>
        <v>70691.719000000012</v>
      </c>
      <c r="P21" s="198"/>
      <c r="Q21" s="288">
        <v>4</v>
      </c>
      <c r="R21" s="285">
        <v>19639.025000000001</v>
      </c>
      <c r="S21" s="198"/>
      <c r="T21" s="206">
        <f t="shared" si="2"/>
        <v>7936</v>
      </c>
      <c r="U21" s="206">
        <f t="shared" si="3"/>
        <v>160561.05299999999</v>
      </c>
      <c r="W21" s="65">
        <f t="shared" si="4"/>
        <v>5.0712500495001096E-2</v>
      </c>
      <c r="X21" s="47"/>
      <c r="Y21" s="324">
        <v>7799</v>
      </c>
      <c r="Z21" s="324">
        <v>159124.48300000001</v>
      </c>
      <c r="AA21" s="214"/>
      <c r="AB21" s="204">
        <f t="shared" si="5"/>
        <v>137</v>
      </c>
      <c r="AC21" s="204">
        <f t="shared" si="6"/>
        <v>1436.5699999999779</v>
      </c>
    </row>
    <row r="22" spans="2:29" x14ac:dyDescent="0.3">
      <c r="B22" s="247">
        <v>16</v>
      </c>
      <c r="C22" s="207" t="s">
        <v>62</v>
      </c>
      <c r="D22" s="198"/>
      <c r="E22" s="285">
        <v>2262</v>
      </c>
      <c r="F22" s="285">
        <v>24567.35</v>
      </c>
      <c r="G22" s="198"/>
      <c r="H22" s="288">
        <v>120</v>
      </c>
      <c r="I22" s="285">
        <v>3450.3310000000001</v>
      </c>
      <c r="J22" s="288">
        <v>21</v>
      </c>
      <c r="K22" s="285">
        <v>5878.2550000000001</v>
      </c>
      <c r="L22" s="288">
        <v>2</v>
      </c>
      <c r="M22" s="285">
        <v>2955.3</v>
      </c>
      <c r="N22" s="192">
        <f t="shared" si="0"/>
        <v>143</v>
      </c>
      <c r="O22" s="192">
        <f t="shared" si="1"/>
        <v>12283.885999999999</v>
      </c>
      <c r="P22" s="198"/>
      <c r="Q22" s="288">
        <v>3</v>
      </c>
      <c r="R22" s="285">
        <v>22196.884999999998</v>
      </c>
      <c r="S22" s="198"/>
      <c r="T22" s="206">
        <f t="shared" si="2"/>
        <v>2408</v>
      </c>
      <c r="U22" s="206">
        <f t="shared" si="3"/>
        <v>59048.120999999999</v>
      </c>
      <c r="W22" s="65">
        <f t="shared" si="4"/>
        <v>1.8650088607985057E-2</v>
      </c>
      <c r="X22" s="47"/>
      <c r="Y22" s="324">
        <v>2382</v>
      </c>
      <c r="Z22" s="324">
        <v>58761.900999999998</v>
      </c>
      <c r="AA22" s="214"/>
      <c r="AB22" s="204">
        <f t="shared" si="5"/>
        <v>26</v>
      </c>
      <c r="AC22" s="204">
        <f t="shared" si="6"/>
        <v>286.22000000000116</v>
      </c>
    </row>
    <row r="23" spans="2:29" x14ac:dyDescent="0.3">
      <c r="B23" s="247">
        <v>17</v>
      </c>
      <c r="C23" s="207" t="s">
        <v>63</v>
      </c>
      <c r="D23" s="198"/>
      <c r="E23" s="285">
        <v>9881</v>
      </c>
      <c r="F23" s="285">
        <v>84245.293000000005</v>
      </c>
      <c r="G23" s="198"/>
      <c r="H23" s="288">
        <v>466</v>
      </c>
      <c r="I23" s="285">
        <v>13035.727000000001</v>
      </c>
      <c r="J23" s="288">
        <v>154</v>
      </c>
      <c r="K23" s="285">
        <v>46180.862999999998</v>
      </c>
      <c r="L23" s="288">
        <v>13</v>
      </c>
      <c r="M23" s="285">
        <v>36305.415999999997</v>
      </c>
      <c r="N23" s="192">
        <f t="shared" si="0"/>
        <v>633</v>
      </c>
      <c r="O23" s="192">
        <f t="shared" si="1"/>
        <v>95522.005999999994</v>
      </c>
      <c r="P23" s="198"/>
      <c r="Q23" s="288">
        <v>13</v>
      </c>
      <c r="R23" s="285">
        <v>106655.39</v>
      </c>
      <c r="S23" s="198"/>
      <c r="T23" s="206">
        <f t="shared" si="2"/>
        <v>10527</v>
      </c>
      <c r="U23" s="206">
        <f t="shared" si="3"/>
        <v>286422.68900000001</v>
      </c>
      <c r="W23" s="65">
        <f t="shared" si="4"/>
        <v>9.0465343159477463E-2</v>
      </c>
      <c r="X23" s="47"/>
      <c r="Y23" s="324">
        <v>10430</v>
      </c>
      <c r="Z23" s="324">
        <v>256982.579</v>
      </c>
      <c r="AA23" s="214"/>
      <c r="AB23" s="204">
        <f t="shared" si="5"/>
        <v>97</v>
      </c>
      <c r="AC23" s="204">
        <f t="shared" si="6"/>
        <v>29440.110000000015</v>
      </c>
    </row>
    <row r="24" spans="2:29" x14ac:dyDescent="0.3">
      <c r="B24" s="247">
        <v>18</v>
      </c>
      <c r="C24" s="207" t="s">
        <v>64</v>
      </c>
      <c r="D24" s="198"/>
      <c r="E24" s="285">
        <v>17132</v>
      </c>
      <c r="F24" s="285">
        <v>143458.75</v>
      </c>
      <c r="G24" s="198"/>
      <c r="H24" s="288">
        <v>335</v>
      </c>
      <c r="I24" s="285">
        <v>9537.5879999999997</v>
      </c>
      <c r="J24" s="288">
        <v>175</v>
      </c>
      <c r="K24" s="285">
        <v>49832.84</v>
      </c>
      <c r="L24" s="288">
        <v>9</v>
      </c>
      <c r="M24" s="285">
        <v>44523.519999999997</v>
      </c>
      <c r="N24" s="192">
        <f t="shared" si="0"/>
        <v>519</v>
      </c>
      <c r="O24" s="192">
        <f t="shared" si="1"/>
        <v>103893.948</v>
      </c>
      <c r="P24" s="198"/>
      <c r="Q24" s="288">
        <v>1</v>
      </c>
      <c r="R24" s="285">
        <v>6103.5</v>
      </c>
      <c r="S24" s="198"/>
      <c r="T24" s="206">
        <f t="shared" si="2"/>
        <v>17652</v>
      </c>
      <c r="U24" s="206">
        <f t="shared" si="3"/>
        <v>253456.198</v>
      </c>
      <c r="W24" s="65">
        <f t="shared" si="4"/>
        <v>8.0053022363624493E-2</v>
      </c>
      <c r="X24" s="47"/>
      <c r="Y24" s="324">
        <v>17466</v>
      </c>
      <c r="Z24" s="324">
        <v>251400.698</v>
      </c>
      <c r="AA24" s="214"/>
      <c r="AB24" s="204">
        <f t="shared" si="5"/>
        <v>186</v>
      </c>
      <c r="AC24" s="204">
        <f t="shared" si="6"/>
        <v>2055.5</v>
      </c>
    </row>
    <row r="25" spans="2:29" x14ac:dyDescent="0.3">
      <c r="B25" s="247">
        <v>19</v>
      </c>
      <c r="C25" s="207" t="s">
        <v>65</v>
      </c>
      <c r="D25" s="198"/>
      <c r="E25" s="285">
        <v>9398</v>
      </c>
      <c r="F25" s="285">
        <v>83224.03</v>
      </c>
      <c r="G25" s="198"/>
      <c r="H25" s="288">
        <v>308</v>
      </c>
      <c r="I25" s="285">
        <v>8464.366</v>
      </c>
      <c r="J25" s="288">
        <v>105</v>
      </c>
      <c r="K25" s="285">
        <v>29879.399000000001</v>
      </c>
      <c r="L25" s="288">
        <v>7</v>
      </c>
      <c r="M25" s="285">
        <v>12944.48</v>
      </c>
      <c r="N25" s="192">
        <f t="shared" si="0"/>
        <v>420</v>
      </c>
      <c r="O25" s="192">
        <f t="shared" si="1"/>
        <v>51288.244999999995</v>
      </c>
      <c r="P25" s="198"/>
      <c r="Q25" s="288">
        <v>2</v>
      </c>
      <c r="R25" s="285">
        <v>13168.82</v>
      </c>
      <c r="S25" s="198"/>
      <c r="T25" s="206">
        <f t="shared" si="2"/>
        <v>9820</v>
      </c>
      <c r="U25" s="206">
        <f t="shared" si="3"/>
        <v>147681.095</v>
      </c>
      <c r="W25" s="65">
        <f t="shared" si="4"/>
        <v>4.6644422562984844E-2</v>
      </c>
      <c r="X25" s="47"/>
      <c r="Y25" s="324">
        <v>9666</v>
      </c>
      <c r="Z25" s="324">
        <v>144607.685</v>
      </c>
      <c r="AA25" s="214"/>
      <c r="AB25" s="204">
        <f t="shared" si="5"/>
        <v>154</v>
      </c>
      <c r="AC25" s="204">
        <f t="shared" si="6"/>
        <v>3073.4100000000035</v>
      </c>
    </row>
    <row r="26" spans="2:29" ht="17.399999999999999" customHeight="1" x14ac:dyDescent="0.3">
      <c r="B26" s="247">
        <v>20</v>
      </c>
      <c r="C26" s="208" t="s">
        <v>66</v>
      </c>
      <c r="D26" s="198"/>
      <c r="E26" s="285">
        <v>3101</v>
      </c>
      <c r="F26" s="285">
        <v>28095.832999999999</v>
      </c>
      <c r="G26" s="198"/>
      <c r="H26" s="288">
        <v>127</v>
      </c>
      <c r="I26" s="285">
        <v>3936.2649999999999</v>
      </c>
      <c r="J26" s="288">
        <v>44</v>
      </c>
      <c r="K26" s="285">
        <v>16673.439999999999</v>
      </c>
      <c r="L26" s="288">
        <v>10</v>
      </c>
      <c r="M26" s="285">
        <v>25735.712</v>
      </c>
      <c r="N26" s="192">
        <f t="shared" si="0"/>
        <v>181</v>
      </c>
      <c r="O26" s="192">
        <f t="shared" si="1"/>
        <v>46345.417000000001</v>
      </c>
      <c r="P26" s="198"/>
      <c r="Q26" s="288">
        <v>9</v>
      </c>
      <c r="R26" s="285">
        <v>39329.129999999997</v>
      </c>
      <c r="S26" s="198"/>
      <c r="T26" s="206">
        <f t="shared" si="2"/>
        <v>3291</v>
      </c>
      <c r="U26" s="206">
        <f t="shared" si="3"/>
        <v>113770.38</v>
      </c>
      <c r="W26" s="65">
        <f t="shared" si="4"/>
        <v>3.5933872780882073E-2</v>
      </c>
      <c r="X26" s="47"/>
      <c r="Y26" s="324">
        <v>3257</v>
      </c>
      <c r="Z26" s="324">
        <v>113415.34</v>
      </c>
      <c r="AA26" s="214"/>
      <c r="AB26" s="204">
        <f t="shared" si="5"/>
        <v>34</v>
      </c>
      <c r="AC26" s="204">
        <f t="shared" si="6"/>
        <v>355.04000000000815</v>
      </c>
    </row>
    <row r="27" spans="2:29" x14ac:dyDescent="0.3">
      <c r="B27" s="247">
        <v>21</v>
      </c>
      <c r="C27" s="207" t="s">
        <v>67</v>
      </c>
      <c r="D27" s="198"/>
      <c r="E27" s="285">
        <v>4179</v>
      </c>
      <c r="F27" s="285">
        <v>36106.947</v>
      </c>
      <c r="G27" s="198"/>
      <c r="H27" s="288">
        <v>218</v>
      </c>
      <c r="I27" s="285">
        <v>5952.2560000000003</v>
      </c>
      <c r="J27" s="288">
        <v>30</v>
      </c>
      <c r="K27" s="285">
        <v>9307.2839999999997</v>
      </c>
      <c r="L27" s="288">
        <v>1</v>
      </c>
      <c r="M27" s="285">
        <v>1834.56</v>
      </c>
      <c r="N27" s="192">
        <f t="shared" si="0"/>
        <v>249</v>
      </c>
      <c r="O27" s="192">
        <f t="shared" si="1"/>
        <v>17094.100000000002</v>
      </c>
      <c r="P27" s="198"/>
      <c r="Q27" s="288">
        <v>0</v>
      </c>
      <c r="R27" s="285">
        <v>0</v>
      </c>
      <c r="S27" s="198"/>
      <c r="T27" s="206">
        <f t="shared" si="2"/>
        <v>4428</v>
      </c>
      <c r="U27" s="206">
        <f t="shared" si="3"/>
        <v>53201.047000000006</v>
      </c>
      <c r="W27" s="65">
        <f t="shared" si="4"/>
        <v>1.6803316071439051E-2</v>
      </c>
      <c r="X27" s="47"/>
      <c r="Y27" s="324">
        <v>4359</v>
      </c>
      <c r="Z27" s="324">
        <v>52595.286999999997</v>
      </c>
      <c r="AA27" s="214"/>
      <c r="AB27" s="204">
        <f t="shared" si="5"/>
        <v>69</v>
      </c>
      <c r="AC27" s="204">
        <f t="shared" si="6"/>
        <v>605.76000000000931</v>
      </c>
    </row>
    <row r="28" spans="2:29" s="190" customFormat="1" ht="7.2" customHeight="1" x14ac:dyDescent="0.3">
      <c r="B28" s="248"/>
      <c r="C28" s="199"/>
      <c r="D28" s="197"/>
      <c r="E28" s="194"/>
      <c r="F28" s="194"/>
      <c r="G28" s="287"/>
      <c r="H28" s="197"/>
      <c r="I28" s="194"/>
      <c r="J28" s="197"/>
      <c r="K28" s="194"/>
      <c r="L28" s="197"/>
      <c r="M28" s="194"/>
      <c r="N28" s="197"/>
      <c r="O28" s="194"/>
      <c r="P28" s="197"/>
      <c r="Q28" s="197"/>
      <c r="R28" s="194"/>
      <c r="S28" s="197"/>
      <c r="T28" s="193"/>
      <c r="U28" s="193"/>
      <c r="X28" s="191"/>
      <c r="Y28" s="215"/>
      <c r="Z28" s="205"/>
      <c r="AA28" s="205"/>
      <c r="AB28" s="216"/>
      <c r="AC28" s="216"/>
    </row>
    <row r="29" spans="2:29" s="202" customFormat="1" x14ac:dyDescent="0.3">
      <c r="B29" s="249"/>
      <c r="C29" s="76" t="s">
        <v>70</v>
      </c>
      <c r="D29" s="200"/>
      <c r="E29" s="201">
        <f>SUM(E7:E27)</f>
        <v>114456</v>
      </c>
      <c r="F29" s="201">
        <f>SUM(F7:F27)</f>
        <v>952363.87400000007</v>
      </c>
      <c r="G29" s="200"/>
      <c r="H29" s="201">
        <f t="shared" ref="H29:O29" si="7">SUM(H7:H27)</f>
        <v>4242</v>
      </c>
      <c r="I29" s="201">
        <f t="shared" si="7"/>
        <v>135752.69500000001</v>
      </c>
      <c r="J29" s="201">
        <f t="shared" si="7"/>
        <v>2360</v>
      </c>
      <c r="K29" s="201">
        <f t="shared" si="7"/>
        <v>757131.85799999989</v>
      </c>
      <c r="L29" s="201">
        <f t="shared" si="7"/>
        <v>267</v>
      </c>
      <c r="M29" s="201">
        <f t="shared" si="7"/>
        <v>653316.39400000009</v>
      </c>
      <c r="N29" s="201">
        <f>SUM(N7:N27)</f>
        <v>6869</v>
      </c>
      <c r="O29" s="201">
        <f t="shared" si="7"/>
        <v>1546200.9470000002</v>
      </c>
      <c r="P29" s="200"/>
      <c r="Q29" s="201">
        <f>SUM(Q7:Q27)</f>
        <v>172</v>
      </c>
      <c r="R29" s="201">
        <f>SUM(R7:R27)</f>
        <v>667539.22499999998</v>
      </c>
      <c r="S29" s="200"/>
      <c r="T29" s="206">
        <f>SUM(T7:T27)</f>
        <v>121497</v>
      </c>
      <c r="U29" s="206">
        <f>SUM(U7:U27)</f>
        <v>3166104.0460000001</v>
      </c>
      <c r="W29" s="79">
        <f>SUM(W7:W27)</f>
        <v>0.99999999999999989</v>
      </c>
      <c r="X29" s="203"/>
      <c r="Y29" s="180">
        <f>SUM(Y7:Y27)</f>
        <v>119400</v>
      </c>
      <c r="Z29" s="180">
        <f>SUM(Z7:Z27)</f>
        <v>3097409.7859999998</v>
      </c>
      <c r="AA29" s="217"/>
      <c r="AB29" s="180">
        <f>SUM(T29-Y29)</f>
        <v>2097</v>
      </c>
      <c r="AC29" s="180">
        <f>SUM(U29-Z29)</f>
        <v>68694.260000000242</v>
      </c>
    </row>
    <row r="30" spans="2:29" ht="4.2" customHeight="1" x14ac:dyDescent="0.3">
      <c r="D30" s="72"/>
      <c r="G30" s="72"/>
      <c r="P30" s="72"/>
      <c r="S30" s="72"/>
    </row>
    <row r="31" spans="2:29" ht="31.2" customHeight="1" x14ac:dyDescent="0.3">
      <c r="C31" s="442" t="s">
        <v>331</v>
      </c>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row>
    <row r="32" spans="2:29" ht="6.6" customHeight="1" x14ac:dyDescent="0.3">
      <c r="D32" s="72"/>
      <c r="G32" s="72"/>
      <c r="N32" s="357"/>
      <c r="P32" s="72"/>
      <c r="S32" s="72"/>
    </row>
    <row r="33" spans="4:19" x14ac:dyDescent="0.3">
      <c r="D33" s="72"/>
      <c r="G33" s="72"/>
      <c r="P33" s="72"/>
      <c r="S33" s="72"/>
    </row>
    <row r="34" spans="4:19" x14ac:dyDescent="0.3">
      <c r="D34" s="72"/>
      <c r="G34" s="72"/>
      <c r="P34" s="72"/>
      <c r="S34" s="72"/>
    </row>
    <row r="35" spans="4:19" x14ac:dyDescent="0.3">
      <c r="D35" s="72"/>
      <c r="G35" s="72"/>
      <c r="P35" s="72"/>
      <c r="S35" s="72"/>
    </row>
    <row r="36" spans="4:19" x14ac:dyDescent="0.3">
      <c r="D36" s="72"/>
      <c r="G36" s="72"/>
      <c r="P36" s="72"/>
      <c r="S36" s="72"/>
    </row>
    <row r="37" spans="4:19" ht="6.6" customHeight="1" x14ac:dyDescent="0.3">
      <c r="D37" s="72"/>
      <c r="G37" s="72"/>
      <c r="P37" s="72"/>
      <c r="S37" s="72"/>
    </row>
    <row r="38" spans="4:19" ht="65.400000000000006" customHeight="1" x14ac:dyDescent="0.3">
      <c r="D38" s="72"/>
      <c r="G38" s="72"/>
      <c r="P38" s="72"/>
      <c r="S38" s="72"/>
    </row>
    <row r="39" spans="4:19" ht="13.8" customHeight="1" x14ac:dyDescent="0.3">
      <c r="D39" s="72"/>
      <c r="G39" s="72"/>
      <c r="P39" s="72"/>
      <c r="S39" s="72"/>
    </row>
    <row r="40" spans="4:19" x14ac:dyDescent="0.3">
      <c r="D40" s="72"/>
      <c r="G40" s="72"/>
      <c r="P40" s="72"/>
      <c r="S40" s="72"/>
    </row>
    <row r="41" spans="4:19" x14ac:dyDescent="0.3">
      <c r="D41" s="72"/>
      <c r="G41" s="72"/>
      <c r="P41" s="72"/>
      <c r="S41" s="72"/>
    </row>
    <row r="42" spans="4:19" x14ac:dyDescent="0.3">
      <c r="D42" s="72"/>
      <c r="G42" s="72"/>
      <c r="P42" s="72"/>
      <c r="S42" s="72"/>
    </row>
    <row r="43" spans="4:19" x14ac:dyDescent="0.3">
      <c r="D43" s="72"/>
      <c r="G43" s="72"/>
      <c r="P43" s="72"/>
      <c r="S43" s="72"/>
    </row>
    <row r="44" spans="4:19" x14ac:dyDescent="0.3">
      <c r="D44" s="72"/>
      <c r="G44" s="72"/>
      <c r="P44" s="72"/>
      <c r="S44" s="72"/>
    </row>
    <row r="45" spans="4:19" x14ac:dyDescent="0.3">
      <c r="D45" s="72"/>
      <c r="G45" s="72"/>
      <c r="P45" s="72"/>
      <c r="S45" s="72"/>
    </row>
    <row r="46" spans="4:19" x14ac:dyDescent="0.3">
      <c r="D46" s="72"/>
      <c r="G46" s="72"/>
      <c r="P46" s="72"/>
      <c r="S46" s="72"/>
    </row>
    <row r="47" spans="4:19" x14ac:dyDescent="0.3">
      <c r="D47" s="72"/>
      <c r="G47" s="72"/>
      <c r="P47" s="72"/>
      <c r="S47" s="72"/>
    </row>
    <row r="48" spans="4:19" x14ac:dyDescent="0.3">
      <c r="D48" s="72"/>
      <c r="G48" s="72"/>
      <c r="P48" s="72"/>
      <c r="S48" s="72"/>
    </row>
    <row r="49" spans="4:19" x14ac:dyDescent="0.3">
      <c r="D49" s="72"/>
      <c r="G49" s="72"/>
      <c r="P49" s="72"/>
      <c r="S49" s="72"/>
    </row>
    <row r="50" spans="4:19" x14ac:dyDescent="0.3">
      <c r="D50" s="72"/>
      <c r="G50" s="72"/>
      <c r="P50" s="72"/>
      <c r="S50" s="72"/>
    </row>
    <row r="51" spans="4:19" x14ac:dyDescent="0.3">
      <c r="D51" s="72"/>
      <c r="G51" s="72"/>
      <c r="P51" s="72"/>
      <c r="S51" s="72"/>
    </row>
    <row r="52" spans="4:19" x14ac:dyDescent="0.3">
      <c r="D52" s="72"/>
      <c r="G52" s="72"/>
      <c r="P52" s="72"/>
      <c r="S52" s="72"/>
    </row>
    <row r="53" spans="4:19" x14ac:dyDescent="0.3">
      <c r="D53" s="72"/>
      <c r="G53" s="72"/>
      <c r="P53" s="72"/>
      <c r="S53" s="72"/>
    </row>
    <row r="54" spans="4:19" x14ac:dyDescent="0.3">
      <c r="D54" s="72"/>
      <c r="G54" s="72"/>
      <c r="P54" s="72"/>
      <c r="S54" s="72"/>
    </row>
    <row r="55" spans="4:19" x14ac:dyDescent="0.3">
      <c r="D55" s="72"/>
      <c r="G55" s="72"/>
      <c r="P55" s="72"/>
      <c r="S55" s="72"/>
    </row>
    <row r="56" spans="4:19" x14ac:dyDescent="0.3">
      <c r="D56" s="72"/>
      <c r="G56" s="72"/>
      <c r="P56" s="72"/>
      <c r="S56" s="72"/>
    </row>
    <row r="57" spans="4:19" x14ac:dyDescent="0.3">
      <c r="D57" s="72"/>
      <c r="G57" s="72"/>
      <c r="P57" s="72"/>
      <c r="S57" s="72"/>
    </row>
    <row r="58" spans="4:19" x14ac:dyDescent="0.3">
      <c r="D58" s="72"/>
      <c r="G58" s="72"/>
      <c r="P58" s="72"/>
      <c r="S58" s="72"/>
    </row>
    <row r="59" spans="4:19" x14ac:dyDescent="0.3">
      <c r="D59" s="72"/>
      <c r="G59" s="72"/>
      <c r="P59" s="72"/>
      <c r="S59" s="72"/>
    </row>
    <row r="60" spans="4:19" x14ac:dyDescent="0.3">
      <c r="D60" s="72"/>
      <c r="G60" s="72"/>
      <c r="P60" s="72"/>
      <c r="S60" s="72"/>
    </row>
    <row r="61" spans="4:19" x14ac:dyDescent="0.3">
      <c r="D61" s="72"/>
      <c r="G61" s="72"/>
      <c r="P61" s="72"/>
      <c r="S61" s="72"/>
    </row>
    <row r="62" spans="4:19" x14ac:dyDescent="0.3">
      <c r="D62" s="72"/>
      <c r="G62" s="72"/>
      <c r="P62" s="72"/>
      <c r="S62" s="72"/>
    </row>
    <row r="63" spans="4:19" x14ac:dyDescent="0.3">
      <c r="D63" s="72"/>
      <c r="G63" s="72"/>
      <c r="P63" s="72"/>
      <c r="S63" s="72"/>
    </row>
    <row r="64" spans="4:19" x14ac:dyDescent="0.3">
      <c r="D64" s="72"/>
      <c r="G64" s="72"/>
      <c r="P64" s="72"/>
      <c r="S64" s="72"/>
    </row>
    <row r="65" spans="4:19" x14ac:dyDescent="0.3">
      <c r="D65" s="72"/>
      <c r="G65" s="72"/>
      <c r="P65" s="72"/>
      <c r="S65" s="72"/>
    </row>
    <row r="66" spans="4:19" x14ac:dyDescent="0.3">
      <c r="D66" s="72"/>
      <c r="G66" s="72"/>
      <c r="P66" s="72"/>
      <c r="S66" s="72"/>
    </row>
    <row r="67" spans="4:19" x14ac:dyDescent="0.3">
      <c r="D67" s="72"/>
      <c r="G67" s="72"/>
      <c r="P67" s="72"/>
      <c r="S67" s="72"/>
    </row>
    <row r="68" spans="4:19" x14ac:dyDescent="0.3">
      <c r="D68" s="72"/>
      <c r="G68" s="72"/>
      <c r="P68" s="72"/>
      <c r="S68" s="72"/>
    </row>
    <row r="69" spans="4:19" x14ac:dyDescent="0.3">
      <c r="D69" s="72"/>
      <c r="G69" s="72"/>
      <c r="P69" s="72"/>
      <c r="S69" s="72"/>
    </row>
    <row r="70" spans="4:19" x14ac:dyDescent="0.3">
      <c r="D70" s="72"/>
      <c r="G70" s="72"/>
      <c r="P70" s="72"/>
      <c r="S70" s="72"/>
    </row>
    <row r="71" spans="4:19" x14ac:dyDescent="0.3">
      <c r="D71" s="72"/>
      <c r="G71" s="72"/>
      <c r="P71" s="72"/>
      <c r="S71" s="72"/>
    </row>
    <row r="72" spans="4:19" x14ac:dyDescent="0.3">
      <c r="D72" s="72"/>
      <c r="G72" s="72"/>
      <c r="P72" s="72"/>
      <c r="S72" s="72"/>
    </row>
    <row r="73" spans="4:19" x14ac:dyDescent="0.3">
      <c r="D73" s="72"/>
      <c r="G73" s="72"/>
      <c r="P73" s="72"/>
      <c r="S73" s="72"/>
    </row>
    <row r="74" spans="4:19" x14ac:dyDescent="0.3">
      <c r="D74" s="72"/>
      <c r="G74" s="72"/>
      <c r="P74" s="72"/>
      <c r="S74" s="72"/>
    </row>
    <row r="75" spans="4:19" x14ac:dyDescent="0.3">
      <c r="D75" s="72"/>
      <c r="G75" s="72"/>
      <c r="P75" s="72"/>
      <c r="S75" s="72"/>
    </row>
    <row r="76" spans="4:19" x14ac:dyDescent="0.3">
      <c r="D76" s="72"/>
      <c r="G76" s="72"/>
      <c r="P76" s="72"/>
      <c r="S76" s="72"/>
    </row>
    <row r="77" spans="4:19" x14ac:dyDescent="0.3">
      <c r="D77" s="72"/>
      <c r="G77" s="72"/>
      <c r="P77" s="72"/>
      <c r="S77" s="72"/>
    </row>
    <row r="78" spans="4:19" x14ac:dyDescent="0.3">
      <c r="D78" s="72"/>
      <c r="G78" s="72"/>
      <c r="P78" s="72"/>
      <c r="S78" s="72"/>
    </row>
    <row r="79" spans="4:19" x14ac:dyDescent="0.3">
      <c r="D79" s="72"/>
      <c r="G79" s="72"/>
      <c r="P79" s="72"/>
      <c r="S79" s="72"/>
    </row>
    <row r="80" spans="4:19" x14ac:dyDescent="0.3">
      <c r="D80" s="72"/>
      <c r="G80" s="72"/>
      <c r="P80" s="72"/>
      <c r="S80" s="72"/>
    </row>
    <row r="81" spans="4:19" x14ac:dyDescent="0.3">
      <c r="D81" s="72"/>
      <c r="G81" s="72"/>
      <c r="P81" s="72"/>
      <c r="S81" s="72"/>
    </row>
    <row r="82" spans="4:19" x14ac:dyDescent="0.3">
      <c r="D82" s="72"/>
      <c r="G82" s="72"/>
      <c r="P82" s="72"/>
      <c r="S82" s="72"/>
    </row>
    <row r="83" spans="4:19" x14ac:dyDescent="0.3">
      <c r="D83" s="72"/>
      <c r="G83" s="72"/>
      <c r="P83" s="72"/>
      <c r="S83" s="72"/>
    </row>
    <row r="84" spans="4:19" x14ac:dyDescent="0.3">
      <c r="D84" s="72"/>
      <c r="G84" s="72"/>
      <c r="P84" s="72"/>
      <c r="S84" s="72"/>
    </row>
  </sheetData>
  <mergeCells count="16">
    <mergeCell ref="A1:M2"/>
    <mergeCell ref="C31:AC31"/>
    <mergeCell ref="Y4:Z5"/>
    <mergeCell ref="AB4:AC5"/>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9970B-B660-40CD-B3BE-A30FF1DADEE1}">
  <sheetPr>
    <tabColor rgb="FFDCD8D4"/>
    <pageSetUpPr fitToPage="1"/>
  </sheetPr>
  <dimension ref="A1"/>
  <sheetViews>
    <sheetView workbookViewId="0"/>
  </sheetViews>
  <sheetFormatPr defaultRowHeight="13.2" x14ac:dyDescent="0.25"/>
  <sheetData/>
  <printOptions horizontalCentered="1" verticalCentered="1"/>
  <pageMargins left="0.25" right="0.25" top="0.75" bottom="0.75" header="0.3" footer="0.3"/>
  <pageSetup scale="66"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6" customWidth="1"/>
    <col min="11" max="11" width="1.6640625" style="26" customWidth="1"/>
    <col min="12" max="12" width="8.88671875" style="26"/>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3"/>
      <c r="L2" s="34"/>
      <c r="M2" s="10"/>
      <c r="N2" s="10"/>
      <c r="O2" s="10"/>
      <c r="P2" s="10"/>
      <c r="Q2" s="11"/>
    </row>
    <row r="3" spans="2:17" ht="17.399999999999999" x14ac:dyDescent="0.25">
      <c r="B3" s="17"/>
      <c r="C3" s="3" t="s">
        <v>19</v>
      </c>
      <c r="D3" s="18"/>
      <c r="E3" s="18"/>
      <c r="F3" s="18"/>
      <c r="G3" s="18"/>
      <c r="H3" s="18"/>
      <c r="I3" s="19"/>
      <c r="K3" s="35"/>
      <c r="L3" s="3" t="s">
        <v>43</v>
      </c>
      <c r="M3" s="3"/>
      <c r="N3" s="3"/>
      <c r="O3" s="3"/>
      <c r="P3" s="3"/>
      <c r="Q3" s="13"/>
    </row>
    <row r="4" spans="2:17" ht="9" customHeight="1" x14ac:dyDescent="0.25">
      <c r="B4" s="12"/>
      <c r="C4" s="41"/>
      <c r="D4" s="24"/>
      <c r="E4" s="24"/>
      <c r="F4" s="24"/>
      <c r="G4" s="24"/>
      <c r="H4" s="24"/>
      <c r="I4" s="13"/>
      <c r="K4" s="35"/>
      <c r="L4" s="14"/>
      <c r="M4" s="14"/>
      <c r="N4" s="2"/>
      <c r="O4" s="14"/>
      <c r="P4" s="14"/>
      <c r="Q4" s="13"/>
    </row>
    <row r="5" spans="2:17" ht="15.6" customHeight="1" x14ac:dyDescent="0.3">
      <c r="B5" s="12"/>
      <c r="C5" s="453" t="s">
        <v>15</v>
      </c>
      <c r="D5" s="453"/>
      <c r="E5" s="455" t="s">
        <v>92</v>
      </c>
      <c r="F5" s="455"/>
      <c r="G5" s="455"/>
      <c r="H5" s="455"/>
      <c r="I5" s="13"/>
      <c r="J5" s="24"/>
      <c r="K5" s="36"/>
      <c r="L5" s="29" t="s">
        <v>44</v>
      </c>
      <c r="M5" s="30" t="s">
        <v>45</v>
      </c>
      <c r="N5" s="2"/>
      <c r="O5" s="29" t="s">
        <v>37</v>
      </c>
      <c r="P5" s="30" t="s">
        <v>22</v>
      </c>
      <c r="Q5" s="13"/>
    </row>
    <row r="6" spans="2:17" ht="13.2" customHeight="1" x14ac:dyDescent="0.25">
      <c r="B6" s="12"/>
      <c r="C6" s="453"/>
      <c r="D6" s="453"/>
      <c r="E6" s="455"/>
      <c r="F6" s="455"/>
      <c r="G6" s="455"/>
      <c r="H6" s="455"/>
      <c r="I6" s="13"/>
      <c r="J6" s="25"/>
      <c r="K6" s="37"/>
      <c r="L6" s="31">
        <v>1</v>
      </c>
      <c r="M6" s="32" t="s">
        <v>46</v>
      </c>
      <c r="N6" s="2"/>
      <c r="O6" s="31" t="s">
        <v>14</v>
      </c>
      <c r="P6" s="32" t="s">
        <v>39</v>
      </c>
      <c r="Q6" s="13"/>
    </row>
    <row r="7" spans="2:17" ht="15" x14ac:dyDescent="0.25">
      <c r="B7" s="12"/>
      <c r="C7" s="456" t="s">
        <v>90</v>
      </c>
      <c r="D7" s="456"/>
      <c r="E7" s="454" t="s">
        <v>96</v>
      </c>
      <c r="F7" s="454"/>
      <c r="G7" s="454"/>
      <c r="H7" s="454"/>
      <c r="I7" s="20"/>
      <c r="K7" s="35"/>
      <c r="L7" s="31">
        <v>2</v>
      </c>
      <c r="M7" s="32" t="s">
        <v>47</v>
      </c>
      <c r="N7" s="2"/>
      <c r="O7" s="31" t="s">
        <v>71</v>
      </c>
      <c r="P7" s="32" t="s">
        <v>40</v>
      </c>
      <c r="Q7" s="13"/>
    </row>
    <row r="8" spans="2:17" ht="15" x14ac:dyDescent="0.25">
      <c r="B8" s="12"/>
      <c r="C8" s="456"/>
      <c r="D8" s="456"/>
      <c r="E8" s="454"/>
      <c r="F8" s="454"/>
      <c r="G8" s="454"/>
      <c r="H8" s="454"/>
      <c r="I8" s="20"/>
      <c r="K8" s="35"/>
      <c r="L8" s="31">
        <v>3</v>
      </c>
      <c r="M8" s="32" t="s">
        <v>48</v>
      </c>
      <c r="N8" s="2"/>
      <c r="O8" s="31" t="s">
        <v>41</v>
      </c>
      <c r="P8" s="32" t="s">
        <v>42</v>
      </c>
      <c r="Q8" s="13"/>
    </row>
    <row r="9" spans="2:17" ht="15" x14ac:dyDescent="0.25">
      <c r="B9" s="12"/>
      <c r="C9" s="456" t="s">
        <v>17</v>
      </c>
      <c r="D9" s="456"/>
      <c r="E9" s="454" t="s">
        <v>95</v>
      </c>
      <c r="F9" s="454"/>
      <c r="G9" s="454"/>
      <c r="H9" s="454"/>
      <c r="I9" s="13"/>
      <c r="K9" s="35"/>
      <c r="L9" s="31">
        <v>4</v>
      </c>
      <c r="M9" s="32" t="s">
        <v>49</v>
      </c>
      <c r="N9" s="2"/>
      <c r="O9" s="14" t="s">
        <v>51</v>
      </c>
      <c r="P9" s="14"/>
      <c r="Q9" s="13"/>
    </row>
    <row r="10" spans="2:17" ht="15" x14ac:dyDescent="0.25">
      <c r="B10" s="12"/>
      <c r="C10" s="456"/>
      <c r="D10" s="456"/>
      <c r="E10" s="454"/>
      <c r="F10" s="454"/>
      <c r="G10" s="454"/>
      <c r="H10" s="454"/>
      <c r="I10" s="13"/>
      <c r="K10" s="35"/>
      <c r="L10" s="31">
        <v>5</v>
      </c>
      <c r="M10" s="32" t="s">
        <v>50</v>
      </c>
      <c r="N10" s="2"/>
      <c r="O10" s="14"/>
      <c r="P10" s="14"/>
      <c r="Q10" s="13"/>
    </row>
    <row r="11" spans="2:17" ht="15" x14ac:dyDescent="0.25">
      <c r="B11" s="12"/>
      <c r="C11" s="456" t="s">
        <v>89</v>
      </c>
      <c r="D11" s="456"/>
      <c r="E11" s="454" t="s">
        <v>97</v>
      </c>
      <c r="F11" s="454"/>
      <c r="G11" s="454"/>
      <c r="H11" s="454"/>
      <c r="I11" s="13"/>
      <c r="K11" s="35"/>
      <c r="L11" s="31">
        <v>6</v>
      </c>
      <c r="M11" s="32" t="s">
        <v>52</v>
      </c>
      <c r="N11" s="2"/>
      <c r="O11" s="14"/>
      <c r="P11" s="14"/>
      <c r="Q11" s="13"/>
    </row>
    <row r="12" spans="2:17" ht="15" customHeight="1" x14ac:dyDescent="0.25">
      <c r="B12" s="12"/>
      <c r="C12" s="456"/>
      <c r="D12" s="456"/>
      <c r="E12" s="454"/>
      <c r="F12" s="454"/>
      <c r="G12" s="454"/>
      <c r="H12" s="454"/>
      <c r="I12" s="13"/>
      <c r="K12" s="35"/>
      <c r="L12" s="31">
        <v>7</v>
      </c>
      <c r="M12" s="32" t="s">
        <v>53</v>
      </c>
      <c r="N12" s="2"/>
      <c r="O12" s="14"/>
      <c r="P12" s="14"/>
      <c r="Q12" s="13"/>
    </row>
    <row r="13" spans="2:17" ht="15" x14ac:dyDescent="0.25">
      <c r="B13" s="12"/>
      <c r="C13" s="456" t="s">
        <v>91</v>
      </c>
      <c r="D13" s="456"/>
      <c r="E13" s="454" t="s">
        <v>93</v>
      </c>
      <c r="F13" s="454"/>
      <c r="G13" s="454"/>
      <c r="H13" s="454"/>
      <c r="I13" s="13"/>
      <c r="K13" s="35"/>
      <c r="L13" s="31">
        <v>8</v>
      </c>
      <c r="M13" s="32" t="s">
        <v>54</v>
      </c>
      <c r="N13" s="2"/>
      <c r="O13" s="14"/>
      <c r="P13" s="14"/>
      <c r="Q13" s="13"/>
    </row>
    <row r="14" spans="2:17" ht="15" customHeight="1" x14ac:dyDescent="0.25">
      <c r="B14" s="12"/>
      <c r="C14" s="456"/>
      <c r="D14" s="456"/>
      <c r="E14" s="454"/>
      <c r="F14" s="454"/>
      <c r="G14" s="454"/>
      <c r="H14" s="454"/>
      <c r="I14" s="13"/>
      <c r="K14" s="35"/>
      <c r="L14" s="31">
        <v>9</v>
      </c>
      <c r="M14" s="32" t="s">
        <v>55</v>
      </c>
      <c r="N14" s="2"/>
      <c r="O14" s="14"/>
      <c r="P14" s="14"/>
      <c r="Q14" s="13"/>
    </row>
    <row r="15" spans="2:17" ht="15" x14ac:dyDescent="0.25">
      <c r="B15" s="12"/>
      <c r="C15" s="456" t="s">
        <v>94</v>
      </c>
      <c r="D15" s="456"/>
      <c r="E15" s="454" t="s">
        <v>93</v>
      </c>
      <c r="F15" s="454"/>
      <c r="G15" s="454"/>
      <c r="H15" s="454"/>
      <c r="I15" s="13"/>
      <c r="K15" s="35"/>
      <c r="L15" s="31">
        <v>10</v>
      </c>
      <c r="M15" s="32" t="s">
        <v>56</v>
      </c>
      <c r="N15" s="2"/>
      <c r="O15" s="14"/>
      <c r="P15" s="14"/>
      <c r="Q15" s="13"/>
    </row>
    <row r="16" spans="2:17" ht="15" customHeight="1" x14ac:dyDescent="0.25">
      <c r="B16" s="12"/>
      <c r="C16" s="456"/>
      <c r="D16" s="456"/>
      <c r="E16" s="454"/>
      <c r="F16" s="454"/>
      <c r="G16" s="454"/>
      <c r="H16" s="454"/>
      <c r="I16" s="13"/>
      <c r="K16" s="35"/>
      <c r="L16" s="31">
        <v>11</v>
      </c>
      <c r="M16" s="32" t="s">
        <v>57</v>
      </c>
      <c r="N16" s="2"/>
      <c r="O16" s="14"/>
      <c r="P16" s="14"/>
      <c r="Q16" s="13"/>
    </row>
    <row r="17" spans="2:17" ht="15" x14ac:dyDescent="0.25">
      <c r="B17" s="12"/>
      <c r="C17" s="453" t="s">
        <v>18</v>
      </c>
      <c r="D17" s="453"/>
      <c r="E17" s="454" t="s">
        <v>20</v>
      </c>
      <c r="F17" s="454"/>
      <c r="G17" s="454"/>
      <c r="H17" s="454"/>
      <c r="I17" s="13"/>
      <c r="K17" s="35"/>
      <c r="L17" s="31">
        <v>12</v>
      </c>
      <c r="M17" s="32" t="s">
        <v>58</v>
      </c>
      <c r="N17" s="2"/>
      <c r="O17" s="14"/>
      <c r="P17" s="14"/>
      <c r="Q17" s="13"/>
    </row>
    <row r="18" spans="2:17" ht="15" customHeight="1" x14ac:dyDescent="0.25">
      <c r="B18" s="12"/>
      <c r="C18" s="453"/>
      <c r="D18" s="453"/>
      <c r="E18" s="454"/>
      <c r="F18" s="454"/>
      <c r="G18" s="454"/>
      <c r="H18" s="454"/>
      <c r="I18" s="13"/>
      <c r="K18" s="35"/>
      <c r="L18" s="31">
        <v>13</v>
      </c>
      <c r="M18" s="32" t="s">
        <v>59</v>
      </c>
      <c r="N18" s="2"/>
      <c r="O18" s="14"/>
      <c r="P18" s="14"/>
      <c r="Q18" s="13"/>
    </row>
    <row r="19" spans="2:17" ht="15" x14ac:dyDescent="0.25">
      <c r="B19" s="12"/>
      <c r="C19" s="453" t="s">
        <v>13</v>
      </c>
      <c r="D19" s="453"/>
      <c r="E19" s="454" t="s">
        <v>21</v>
      </c>
      <c r="F19" s="454"/>
      <c r="G19" s="454"/>
      <c r="H19" s="454"/>
      <c r="I19" s="13"/>
      <c r="K19" s="35"/>
      <c r="L19" s="31">
        <v>14</v>
      </c>
      <c r="M19" s="32" t="s">
        <v>60</v>
      </c>
      <c r="N19" s="2"/>
      <c r="O19" s="14"/>
      <c r="P19" s="14"/>
      <c r="Q19" s="13"/>
    </row>
    <row r="20" spans="2:17" ht="15" customHeight="1" x14ac:dyDescent="0.25">
      <c r="B20" s="12"/>
      <c r="C20" s="453"/>
      <c r="D20" s="453"/>
      <c r="E20" s="454"/>
      <c r="F20" s="454"/>
      <c r="G20" s="454"/>
      <c r="H20" s="454"/>
      <c r="I20" s="13"/>
      <c r="K20" s="35"/>
      <c r="L20" s="31">
        <v>15</v>
      </c>
      <c r="M20" s="32" t="s">
        <v>61</v>
      </c>
      <c r="N20" s="2"/>
      <c r="O20" s="14"/>
      <c r="P20" s="14"/>
      <c r="Q20" s="13"/>
    </row>
    <row r="21" spans="2:17" ht="15.6" thickBot="1" x14ac:dyDescent="0.3">
      <c r="B21" s="38"/>
      <c r="C21" s="39"/>
      <c r="D21" s="15"/>
      <c r="E21" s="15"/>
      <c r="F21" s="15"/>
      <c r="G21" s="15"/>
      <c r="H21" s="15"/>
      <c r="I21" s="16"/>
      <c r="K21" s="35"/>
      <c r="L21" s="31">
        <v>16</v>
      </c>
      <c r="M21" s="32" t="s">
        <v>62</v>
      </c>
      <c r="N21" s="2"/>
      <c r="O21" s="14"/>
      <c r="P21" s="14"/>
      <c r="Q21" s="13"/>
    </row>
    <row r="22" spans="2:17" ht="15" customHeight="1" x14ac:dyDescent="0.25">
      <c r="K22" s="35"/>
      <c r="L22" s="31">
        <v>17</v>
      </c>
      <c r="M22" s="32" t="s">
        <v>63</v>
      </c>
      <c r="N22" s="2"/>
      <c r="O22" s="14"/>
      <c r="P22" s="14"/>
      <c r="Q22" s="13"/>
    </row>
    <row r="23" spans="2:17" ht="15" x14ac:dyDescent="0.25">
      <c r="K23" s="35"/>
      <c r="L23" s="31">
        <v>18</v>
      </c>
      <c r="M23" s="32" t="s">
        <v>64</v>
      </c>
      <c r="N23" s="2"/>
      <c r="O23" s="14"/>
      <c r="P23" s="14"/>
      <c r="Q23" s="13"/>
    </row>
    <row r="24" spans="2:17" ht="15" x14ac:dyDescent="0.25">
      <c r="K24" s="35"/>
      <c r="L24" s="31">
        <v>19</v>
      </c>
      <c r="M24" s="32" t="s">
        <v>65</v>
      </c>
      <c r="N24" s="2"/>
      <c r="O24" s="14"/>
      <c r="P24" s="14"/>
      <c r="Q24" s="13"/>
    </row>
    <row r="25" spans="2:17" ht="15" x14ac:dyDescent="0.25">
      <c r="K25" s="35"/>
      <c r="L25" s="31">
        <v>20</v>
      </c>
      <c r="M25" s="32" t="s">
        <v>66</v>
      </c>
      <c r="N25" s="2"/>
      <c r="O25" s="14"/>
      <c r="P25" s="14"/>
      <c r="Q25" s="13"/>
    </row>
    <row r="26" spans="2:17" ht="15" x14ac:dyDescent="0.25">
      <c r="K26" s="35"/>
      <c r="L26" s="31">
        <v>21</v>
      </c>
      <c r="M26" s="32" t="s">
        <v>67</v>
      </c>
      <c r="N26" s="2"/>
      <c r="O26" s="14"/>
      <c r="P26" s="14"/>
      <c r="Q26" s="13"/>
    </row>
    <row r="27" spans="2:17" ht="9" customHeight="1" thickBot="1" x14ac:dyDescent="0.3">
      <c r="K27" s="38"/>
      <c r="L27" s="39"/>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6C2C89-CD49-44C9-B3E6-49C9A9CBF71C}">
  <ds:schemaRefs>
    <ds:schemaRef ds:uri="ab5b6c4f-5201-4d55-98c6-21c366652d49"/>
    <ds:schemaRef ds:uri="http://schemas.microsoft.com/office/2006/documentManagement/types"/>
    <ds:schemaRef ds:uri="4bed5f5f-57df-4378-aeb2-ffb628aea86f"/>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33AAF30-D569-41B6-864F-753F25DE2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A53480-CA4E-4B79-979A-EAA0917DF6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2019-07-11T16:08:49Z</cp:lastPrinted>
  <dcterms:created xsi:type="dcterms:W3CDTF">2009-08-03T14:10:19Z</dcterms:created>
  <dcterms:modified xsi:type="dcterms:W3CDTF">2020-01-09T19:27:16Z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