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ttps://sonj-my.sharepoint.com/personal/onedrive_bpu_nj_gov/Documents/Clean Energy/3. Program Areas/Energy efficiency/Energy efficiency transition/EE Working Groups/EM&amp;V/Quarterly report/2QPY22/ACE/"/>
    </mc:Choice>
  </mc:AlternateContent>
  <bookViews>
    <workbookView xWindow="0" yWindow="0" windowWidth="28800" windowHeight="13590" tabRatio="599" activeTab="1"/>
  </bookViews>
  <sheets>
    <sheet name="Qtr Electric Master" sheetId="27" r:id="rId1"/>
    <sheet name="ACE" sheetId="31" r:id="rId2"/>
    <sheet name=" Qtr Electric LMI" sheetId="29" r:id="rId3"/>
    <sheet name=" Qtr Electric Business Class" sheetId="30" r:id="rId4"/>
    <sheet name="Lookup_Sheet" sheetId="32" r:id="rId5"/>
  </sheets>
  <definedNames>
    <definedName name="_xlnm.Print_Area" localSheetId="3">' Qtr Electric Business Class'!$A$1:$I$21</definedName>
    <definedName name="_xlnm.Print_Area" localSheetId="2">' Qtr Electric LMI'!$A$1:$I$25</definedName>
    <definedName name="_xlnm.Print_Area" localSheetId="0">'Qtr Electric Master'!$A$1:$R$43</definedName>
    <definedName name="wrn.CFC._.QUARTER." localSheetId="3" hidden="1">{"CFC COMPARISON",#N/A,FALSE,"CFCCOMP";"CREDIT LETTER",#N/A,FALSE,"CFCCOMP";"DEBT OBLIGATION",#N/A,FALSE,"CFCCOMP";"OFFICERS CERTIFICATE",#N/A,FALSE,"CFCCOMP"}</definedName>
    <definedName name="wrn.CFC._.QUARTER." localSheetId="2" hidden="1">{"CFC COMPARISON",#N/A,FALSE,"CFCCOMP";"CREDIT LETTER",#N/A,FALSE,"CFCCOMP";"DEBT OBLIGATION",#N/A,FALSE,"CFCCOMP";"OFFICERS CERTIFICATE",#N/A,FALSE,"CFCCOMP"}</definedName>
    <definedName name="wrn.CFC._.QUARTER." localSheetId="4" hidden="1">{"CFC COMPARISON",#N/A,FALSE,"CFCCOMP";"CREDIT LETTER",#N/A,FALSE,"CFCCOMP";"DEBT OBLIGATION",#N/A,FALSE,"CFCCOMP";"OFFICERS CERTIFICATE",#N/A,FALSE,"CFCCOMP"}</definedName>
    <definedName name="wrn.CFC._.QUARTER." localSheetId="0" hidden="1">{"CFC COMPARISON",#N/A,FALSE,"CFCCOMP";"CREDIT LETTER",#N/A,FALSE,"CFCCOMP";"DEBT OBLIGATION",#N/A,FALSE,"CFCCOMP";"OFFICERS CERTIFICATE",#N/A,FALSE,"CFCCOMP"}</definedName>
    <definedName name="wrn.CFC._.QUARTER." hidden="1">{"CFC COMPARISON",#N/A,FALSE,"CFCCOMP";"CREDIT LETTER",#N/A,FALSE,"CFCCOMP";"DEBT OBLIGATION",#N/A,FALSE,"CFCCOMP";"OFFICERS CERTIFICATE",#N/A,FALSE,"CFCCOMP"}</definedName>
    <definedName name="wrn.FUEL._.SCHEDULE." localSheetId="3" hidden="1">{"COVER",#N/A,FALSE,"COVERPMT";"COMPANY ORDER",#N/A,FALSE,"COVERPMT";"EXHIBIT A",#N/A,FALSE,"COVERPMT"}</definedName>
    <definedName name="wrn.FUEL._.SCHEDULE." localSheetId="2" hidden="1">{"COVER",#N/A,FALSE,"COVERPMT";"COMPANY ORDER",#N/A,FALSE,"COVERPMT";"EXHIBIT A",#N/A,FALSE,"COVERPMT"}</definedName>
    <definedName name="wrn.FUEL._.SCHEDULE." localSheetId="4" hidden="1">{"COVER",#N/A,FALSE,"COVERPMT";"COMPANY ORDER",#N/A,FALSE,"COVERPMT";"EXHIBIT A",#N/A,FALSE,"COVERPMT"}</definedName>
    <definedName name="wrn.FUEL._.SCHEDULE." localSheetId="0" hidden="1">{"COVER",#N/A,FALSE,"COVERPMT";"COMPANY ORDER",#N/A,FALSE,"COVERPMT";"EXHIBIT A",#N/A,FALSE,"COVERPMT"}</definedName>
    <definedName name="wrn.FUEL._.SCHEDULE." hidden="1">{"COVER",#N/A,FALSE,"COVERPMT";"COMPANY ORDER",#N/A,FALSE,"COVERPMT";"EXHIBIT A",#N/A,FALSE,"COVERPMT"}</definedName>
    <definedName name="Z_E3A30FBC_675D_4AD8_9B2D_12956792A138_.wvu.Rows" localSheetId="3" hidden="1">' Qtr Electric Business Class'!#REF!</definedName>
    <definedName name="Z_E3A30FBC_675D_4AD8_9B2D_12956792A138_.wvu.Rows" localSheetId="2" hidden="1">' Qtr Electric LMI'!#REF!</definedName>
    <definedName name="Z_E3A30FBC_675D_4AD8_9B2D_12956792A138_.wvu.Rows" localSheetId="0" hidden="1">'Qtr Electric Master'!#REF!</definedName>
  </definedNames>
  <calcPr calcId="162913"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9" i="31" l="1"/>
  <c r="K8" i="31"/>
  <c r="K6" i="31"/>
  <c r="K5" i="31"/>
  <c r="K4" i="31"/>
  <c r="K21" i="31"/>
  <c r="K20" i="31"/>
  <c r="K19" i="31"/>
  <c r="K18" i="31"/>
  <c r="K17" i="31"/>
  <c r="K16" i="31"/>
  <c r="K15" i="31"/>
  <c r="K14" i="31"/>
  <c r="K13" i="31"/>
  <c r="K12" i="31"/>
  <c r="K11" i="31"/>
  <c r="K10" i="31"/>
  <c r="J21" i="31"/>
  <c r="J20" i="31"/>
  <c r="J19" i="31"/>
  <c r="J18" i="31"/>
  <c r="J17" i="31"/>
  <c r="J16" i="31"/>
  <c r="J15" i="31"/>
  <c r="J14" i="31"/>
  <c r="J13" i="31"/>
  <c r="J12" i="31"/>
  <c r="J11" i="31"/>
  <c r="J10" i="31"/>
  <c r="J9" i="31"/>
  <c r="J8" i="31"/>
  <c r="J6" i="31"/>
  <c r="J5" i="31"/>
  <c r="J4" i="31"/>
  <c r="I21" i="31"/>
  <c r="I20" i="31"/>
  <c r="I19" i="31"/>
  <c r="I18" i="31"/>
  <c r="I17" i="31"/>
  <c r="I16" i="31"/>
  <c r="I15" i="31"/>
  <c r="I14" i="31"/>
  <c r="I13" i="31"/>
  <c r="I12" i="31"/>
  <c r="I11" i="31"/>
  <c r="I10" i="31"/>
  <c r="I9" i="31"/>
  <c r="I8" i="31"/>
  <c r="I6" i="31"/>
  <c r="I5" i="31"/>
  <c r="I4" i="31"/>
  <c r="G21" i="31"/>
  <c r="G20" i="31"/>
  <c r="G17" i="31"/>
  <c r="G16" i="31"/>
  <c r="G15" i="31"/>
  <c r="H23" i="31"/>
  <c r="H17" i="31"/>
  <c r="H16" i="31"/>
  <c r="H15" i="31"/>
  <c r="H14" i="31"/>
  <c r="H13" i="31"/>
  <c r="H12" i="31"/>
  <c r="H11" i="31"/>
  <c r="H10" i="31"/>
  <c r="H9" i="31"/>
  <c r="H8" i="31"/>
  <c r="H7" i="31"/>
  <c r="H6" i="31"/>
  <c r="H5" i="31"/>
  <c r="H4" i="31"/>
  <c r="E21" i="31"/>
  <c r="E20" i="31"/>
  <c r="E19" i="31"/>
  <c r="E18" i="31"/>
  <c r="E17" i="31"/>
  <c r="E16" i="31"/>
  <c r="E15" i="31"/>
  <c r="E14" i="31"/>
  <c r="E13" i="31"/>
  <c r="E12" i="31"/>
  <c r="E11" i="31"/>
  <c r="E10" i="31"/>
  <c r="E9" i="31"/>
  <c r="E8" i="31"/>
  <c r="E7" i="31"/>
  <c r="E6" i="31"/>
  <c r="E5" i="31"/>
  <c r="E4" i="31"/>
  <c r="F22" i="31"/>
  <c r="G18" i="27" l="1"/>
  <c r="I38" i="27"/>
  <c r="I26" i="27"/>
  <c r="H14" i="27" l="1"/>
  <c r="D36" i="27" l="1"/>
  <c r="L36" i="27"/>
  <c r="N36" i="27"/>
  <c r="L14" i="27" l="1"/>
  <c r="P14" i="27"/>
  <c r="P12" i="27"/>
  <c r="P18" i="27"/>
  <c r="P17" i="27"/>
  <c r="P16" i="27"/>
  <c r="P15" i="27"/>
  <c r="P13" i="27"/>
  <c r="P10" i="27"/>
  <c r="P9" i="27"/>
  <c r="P8" i="27"/>
  <c r="J26" i="27"/>
  <c r="H20" i="30"/>
  <c r="G20" i="30"/>
  <c r="I12" i="30"/>
  <c r="I20" i="30" s="1"/>
  <c r="H12" i="30"/>
  <c r="G12" i="30"/>
  <c r="F12" i="30"/>
  <c r="F20" i="30" s="1"/>
  <c r="E12" i="30"/>
  <c r="E20" i="30" s="1"/>
  <c r="D12" i="30"/>
  <c r="D20" i="30" s="1"/>
  <c r="N14" i="27" l="1"/>
  <c r="N19" i="27" s="1"/>
  <c r="M19" i="27"/>
  <c r="O16" i="27"/>
  <c r="O15" i="27"/>
  <c r="K32" i="27"/>
  <c r="E36" i="27"/>
  <c r="D14" i="27"/>
  <c r="H19" i="27"/>
  <c r="L19" i="27" l="1"/>
  <c r="P19" i="27"/>
  <c r="R18" i="27"/>
  <c r="J14" i="27"/>
  <c r="J19" i="27" s="1"/>
  <c r="J38" i="27" s="1"/>
  <c r="I36" i="27"/>
  <c r="K25" i="27"/>
  <c r="K24" i="27"/>
  <c r="K23" i="27"/>
  <c r="K22" i="27"/>
  <c r="K18" i="27"/>
  <c r="K17" i="27"/>
  <c r="K16" i="27"/>
  <c r="K15" i="27"/>
  <c r="E19" i="27"/>
  <c r="R14" i="27"/>
  <c r="Q14" i="27"/>
  <c r="F14" i="27"/>
  <c r="F19" i="27" s="1"/>
  <c r="D19" i="27"/>
  <c r="O14" i="27" l="1"/>
  <c r="O19" i="27"/>
  <c r="O25" i="27" l="1"/>
  <c r="O24" i="27"/>
  <c r="O23" i="27"/>
  <c r="O22" i="27"/>
  <c r="K39" i="27" l="1"/>
  <c r="R19" i="27" l="1"/>
  <c r="G24" i="27" l="1"/>
  <c r="G23" i="27"/>
  <c r="G22" i="27"/>
  <c r="G17" i="27"/>
  <c r="G16" i="27"/>
  <c r="G15" i="27"/>
  <c r="G14" i="27"/>
  <c r="K14" i="27"/>
  <c r="R36" i="27" l="1"/>
  <c r="Q36" i="27"/>
  <c r="P36" i="27"/>
  <c r="M36" i="27"/>
  <c r="O36" i="27" s="1"/>
  <c r="J36" i="27"/>
  <c r="K36" i="27"/>
  <c r="H36" i="27"/>
  <c r="F36" i="27"/>
  <c r="G36" i="27" s="1"/>
  <c r="D32" i="27"/>
  <c r="R32" i="27"/>
  <c r="Q32" i="27"/>
  <c r="P32" i="27"/>
  <c r="R26" i="27"/>
  <c r="R38" i="27" s="1"/>
  <c r="Q26" i="27"/>
  <c r="P26" i="27"/>
  <c r="P38" i="27" s="1"/>
  <c r="L26" i="27"/>
  <c r="Q19" i="27"/>
  <c r="N32" i="27"/>
  <c r="L32" i="27"/>
  <c r="F32" i="27"/>
  <c r="N26" i="27"/>
  <c r="M26" i="27"/>
  <c r="F26" i="27"/>
  <c r="E26" i="27"/>
  <c r="D26" i="27"/>
  <c r="H26" i="27"/>
  <c r="I19" i="27"/>
  <c r="G19" i="27"/>
  <c r="M38" i="27" l="1"/>
  <c r="G32" i="27"/>
  <c r="N38" i="27"/>
  <c r="D38" i="27"/>
  <c r="O32" i="27"/>
  <c r="K19" i="27"/>
  <c r="K38" i="27"/>
  <c r="L38" i="27"/>
  <c r="E38" i="27"/>
  <c r="Q38" i="27"/>
  <c r="H38" i="27"/>
  <c r="O26" i="27"/>
  <c r="K26" i="27"/>
  <c r="G26" i="27"/>
  <c r="F38" i="27"/>
  <c r="G38" i="27" s="1"/>
  <c r="O38" i="27" l="1"/>
</calcChain>
</file>

<file path=xl/sharedStrings.xml><?xml version="1.0" encoding="utf-8"?>
<sst xmlns="http://schemas.openxmlformats.org/spreadsheetml/2006/main" count="468" uniqueCount="137">
  <si>
    <t>Energy Efficiency and PDR Savings Summary</t>
  </si>
  <si>
    <t xml:space="preserve"> </t>
  </si>
  <si>
    <t>Actual Expenditures</t>
  </si>
  <si>
    <t>Participation</t>
  </si>
  <si>
    <t>A</t>
  </si>
  <si>
    <t>B</t>
  </si>
  <si>
    <t>C</t>
  </si>
  <si>
    <t>D</t>
  </si>
  <si>
    <t>E</t>
  </si>
  <si>
    <t>F</t>
  </si>
  <si>
    <t>I</t>
  </si>
  <si>
    <t>K</t>
  </si>
  <si>
    <t>Residential Programs</t>
  </si>
  <si>
    <t>Sub Program</t>
  </si>
  <si>
    <t>Efficient Products</t>
  </si>
  <si>
    <t>Existing Homes</t>
  </si>
  <si>
    <t>Moderate Income Weatherization</t>
  </si>
  <si>
    <t>Home Energy Education &amp; Management</t>
  </si>
  <si>
    <t>Behavioral</t>
  </si>
  <si>
    <t>Total Residential</t>
  </si>
  <si>
    <t>Business Programs</t>
  </si>
  <si>
    <t>C&amp;I Direct Install</t>
  </si>
  <si>
    <t>Direct Install</t>
  </si>
  <si>
    <t>Energy Solutions for Business</t>
  </si>
  <si>
    <t>Prescriptive/Custom</t>
  </si>
  <si>
    <t>Energy Management</t>
  </si>
  <si>
    <t>Engineered Solutions</t>
  </si>
  <si>
    <t>Total Business</t>
  </si>
  <si>
    <t>Other Programs</t>
  </si>
  <si>
    <t>Home Optimization &amp; Peak Demand Reduction</t>
  </si>
  <si>
    <t>Total Other</t>
  </si>
  <si>
    <t>Portfolio Total</t>
  </si>
  <si>
    <t>Supportive Costs Outside Portfolio</t>
  </si>
  <si>
    <t>For Period Ending PY22Q2</t>
  </si>
  <si>
    <t>Ex Ante Energy Savings</t>
  </si>
  <si>
    <t>D=C/B</t>
  </si>
  <si>
    <t>G</t>
  </si>
  <si>
    <t>H=G/F</t>
  </si>
  <si>
    <t>J</t>
  </si>
  <si>
    <t>L=K/J</t>
  </si>
  <si>
    <t>M</t>
  </si>
  <si>
    <t>N</t>
  </si>
  <si>
    <t>O</t>
  </si>
  <si>
    <t>Current Quarter</t>
  </si>
  <si>
    <t>Annual Forecasted Participation Number</t>
  </si>
  <si>
    <t>Reported Participation Number YTD</t>
  </si>
  <si>
    <t>YTD % of Annual Participants</t>
  </si>
  <si>
    <t>Current Quarter ($000)</t>
  </si>
  <si>
    <r>
      <t xml:space="preserve">Annual Forecasted Program Costs ($000) </t>
    </r>
    <r>
      <rPr>
        <vertAlign val="superscript"/>
        <sz val="9"/>
        <color rgb="FFFFFFFF"/>
        <rFont val="Calibri"/>
        <family val="2"/>
        <scheme val="minor"/>
      </rPr>
      <t>2</t>
    </r>
  </si>
  <si>
    <t>Reported Program Costs YTD ($000)</t>
  </si>
  <si>
    <t>YTD % of Annual Budget</t>
  </si>
  <si>
    <t>Current Quarter Annual Retail Energy Savings (MWh)</t>
  </si>
  <si>
    <t>Annual Forecasted Retail Energy Savings (MWh)</t>
  </si>
  <si>
    <t>Reported Annual Retail Energy Savings YTD (MWh)</t>
  </si>
  <si>
    <t>YTD % of Annual Energy Savings</t>
  </si>
  <si>
    <t>Current Quarter  Annual Wholesale Energy Savings (MWh)</t>
  </si>
  <si>
    <t>Retail Peak Demand Savings YTD (MW)</t>
  </si>
  <si>
    <t>Current Quarter Lifetime Retail Energy Savings (MWh)</t>
  </si>
  <si>
    <r>
      <t>Sub Program or Category</t>
    </r>
    <r>
      <rPr>
        <b/>
        <vertAlign val="superscript"/>
        <sz val="11"/>
        <color theme="1"/>
        <rFont val="Calibri"/>
        <family val="2"/>
        <scheme val="minor"/>
      </rPr>
      <t>1</t>
    </r>
  </si>
  <si>
    <t>Efficient Products*</t>
  </si>
  <si>
    <t>HVAC</t>
  </si>
  <si>
    <t>N/A</t>
  </si>
  <si>
    <t>Appliance Rebates</t>
  </si>
  <si>
    <t>Appliance Recycling</t>
  </si>
  <si>
    <t>Online Marketplace</t>
  </si>
  <si>
    <t>TBD</t>
  </si>
  <si>
    <t>Food Banks</t>
  </si>
  <si>
    <t>Others - Lighting</t>
  </si>
  <si>
    <t>Subtotal Efficient Products</t>
  </si>
  <si>
    <t>Home Performance with Energy Star*</t>
  </si>
  <si>
    <r>
      <t>Quick Home Energy Check-Up</t>
    </r>
    <r>
      <rPr>
        <vertAlign val="superscript"/>
        <sz val="11"/>
        <rFont val="Calibri"/>
        <family val="2"/>
        <scheme val="minor"/>
      </rPr>
      <t>3</t>
    </r>
  </si>
  <si>
    <r>
      <t>Behavioral</t>
    </r>
    <r>
      <rPr>
        <vertAlign val="superscript"/>
        <sz val="11"/>
        <rFont val="Calibri"/>
        <family val="2"/>
        <scheme val="minor"/>
      </rPr>
      <t>3</t>
    </r>
  </si>
  <si>
    <t>Sub-Program</t>
  </si>
  <si>
    <t>Direct Install*</t>
  </si>
  <si>
    <r>
      <t>Prescriptive/Custom*</t>
    </r>
    <r>
      <rPr>
        <vertAlign val="superscript"/>
        <sz val="11"/>
        <color theme="1"/>
        <rFont val="Calibri"/>
        <family val="2"/>
        <scheme val="minor"/>
      </rPr>
      <t>4</t>
    </r>
  </si>
  <si>
    <t>Multi-Family*</t>
  </si>
  <si>
    <t>HPwES</t>
  </si>
  <si>
    <t>Prescriptive/Custom*</t>
  </si>
  <si>
    <t>Subtotal Multi-Family</t>
  </si>
  <si>
    <r>
      <rPr>
        <vertAlign val="superscript"/>
        <sz val="11"/>
        <rFont val="Calibri"/>
        <family val="2"/>
        <scheme val="minor"/>
      </rPr>
      <t>1</t>
    </r>
    <r>
      <rPr>
        <sz val="11"/>
        <rFont val="Calibri"/>
        <family val="2"/>
        <scheme val="minor"/>
      </rPr>
      <t xml:space="preserve"> Subprograms provide relevant forecasts as included in the Company's approved EE/PDR Plans.  Program delivery elements are generally listed as categories for informational purposes only.</t>
    </r>
  </si>
  <si>
    <r>
      <rPr>
        <vertAlign val="superscript"/>
        <sz val="11"/>
        <rFont val="Calibri"/>
        <family val="2"/>
        <scheme val="minor"/>
      </rPr>
      <t>2</t>
    </r>
    <r>
      <rPr>
        <sz val="11"/>
        <rFont val="Calibri"/>
        <family val="2"/>
        <scheme val="minor"/>
      </rPr>
      <t xml:space="preserve"> Annual Forecasted Program Costs reflect values anticipated in Board-approved Utility EE/PDR proposals and may incorporate budget adjustments as provided for in the June 10, 2020 Board Order.</t>
    </r>
  </si>
  <si>
    <r>
      <rPr>
        <vertAlign val="superscript"/>
        <sz val="11"/>
        <color theme="1"/>
        <rFont val="Calibri"/>
        <family val="2"/>
        <scheme val="minor"/>
      </rPr>
      <t>3</t>
    </r>
    <r>
      <rPr>
        <sz val="11"/>
        <color theme="1"/>
        <rFont val="Calibri"/>
        <family val="2"/>
        <scheme val="minor"/>
      </rPr>
      <t xml:space="preserve"> Quick Home Energy Check-Up and Behavioral Program costs in PY1 are supported by merger funding. For consistency with the Company's approved plan, the costs and particpation counts for projects funded this way are excluded from the table above. Savings from these programs is included in this report as permitted by the June 10th Board Order.</t>
    </r>
  </si>
  <si>
    <r>
      <rPr>
        <vertAlign val="superscript"/>
        <sz val="11"/>
        <rFont val="Calibri"/>
        <family val="2"/>
        <scheme val="minor"/>
      </rPr>
      <t>4</t>
    </r>
    <r>
      <rPr>
        <sz val="11"/>
        <rFont val="Calibri"/>
        <family val="2"/>
        <scheme val="minor"/>
      </rPr>
      <t xml:space="preserve"> The participant definition for the Prescriptive/Custom component of the Energy Solutions for Business program as agreed upon by the joint utilities represents the count of projects while the forecast established in ACE's filed plan represents the count of measures. </t>
    </r>
  </si>
  <si>
    <t>* Denotes a core EE program. Home Performance with Energy Star only includes non-LMI; the comparable program for LMI participants is Comfort Partners, which is jointly administered by the State and Utilities.</t>
  </si>
  <si>
    <t>Multi-Family</t>
  </si>
  <si>
    <t>Incentive Expenditures (Customer Rebates and Low/no-cost financing)</t>
  </si>
  <si>
    <t>Reported Incentive Costs YTD ($000)</t>
  </si>
  <si>
    <t>Reported Retail Energy Savings YTD (MWh)</t>
  </si>
  <si>
    <t>LMI</t>
  </si>
  <si>
    <t>Non-LMI or Unverified</t>
  </si>
  <si>
    <t>Others</t>
  </si>
  <si>
    <r>
      <t>Home Performance with Energy Star</t>
    </r>
    <r>
      <rPr>
        <vertAlign val="superscript"/>
        <sz val="11"/>
        <rFont val="Calibri"/>
        <family val="2"/>
        <scheme val="minor"/>
      </rPr>
      <t>1</t>
    </r>
    <r>
      <rPr>
        <sz val="11"/>
        <color theme="1"/>
        <rFont val="Calibri"/>
        <family val="2"/>
        <scheme val="minor"/>
      </rPr>
      <t xml:space="preserve"> </t>
    </r>
  </si>
  <si>
    <t>Quick Home Energy Check-Up</t>
  </si>
  <si>
    <t>Direct Installation/MF QHEC</t>
  </si>
  <si>
    <t>1 Income-qualified customers are directed to participate through the Comfort Partners or Moderate Income Weatherization programs.</t>
  </si>
  <si>
    <t>Small Commercial</t>
  </si>
  <si>
    <t>Large Commercial</t>
  </si>
  <si>
    <t>Reporting Period</t>
  </si>
  <si>
    <t>FY-22Q1</t>
  </si>
  <si>
    <t>Program/Utility Information</t>
  </si>
  <si>
    <t>Participants</t>
  </si>
  <si>
    <r>
      <t xml:space="preserve">Budget &amp; Expenses </t>
    </r>
    <r>
      <rPr>
        <b/>
        <sz val="11"/>
        <color theme="1"/>
        <rFont val="Calibri"/>
        <family val="2"/>
        <scheme val="minor"/>
      </rPr>
      <t>($000)</t>
    </r>
  </si>
  <si>
    <t>Energy Savings</t>
  </si>
  <si>
    <t>Utility</t>
  </si>
  <si>
    <t>Sector</t>
  </si>
  <si>
    <t>Program</t>
  </si>
  <si>
    <t>Annual Budget</t>
  </si>
  <si>
    <t>Reported Incentive Costs YTD</t>
  </si>
  <si>
    <t>Reported Program Costs YTD</t>
  </si>
  <si>
    <t>Annual Electric Savings
(MWh)</t>
  </si>
  <si>
    <t>Lifetime Electric Savings
(MWh)</t>
  </si>
  <si>
    <t>Peak Demand Electric Savings
(MW)</t>
  </si>
  <si>
    <t>Annual Gas Savings
(Dtherm)</t>
  </si>
  <si>
    <t>Lifetime Gas Savings
(Dtherm)</t>
  </si>
  <si>
    <t>ACE</t>
  </si>
  <si>
    <t>Residential</t>
  </si>
  <si>
    <t>Commercial</t>
  </si>
  <si>
    <t xml:space="preserve">Pilot Program </t>
  </si>
  <si>
    <t>Program Manager</t>
  </si>
  <si>
    <t>ETG</t>
  </si>
  <si>
    <t>JCPL</t>
  </si>
  <si>
    <t>NJNG</t>
  </si>
  <si>
    <t>PSEG</t>
  </si>
  <si>
    <t>RECO</t>
  </si>
  <si>
    <t>SJG</t>
  </si>
  <si>
    <t>Reporting Quarter &amp; Year</t>
  </si>
  <si>
    <t>FY-21Q1</t>
  </si>
  <si>
    <t>FY-21Q2</t>
  </si>
  <si>
    <t>FY-21Q3</t>
  </si>
  <si>
    <t>FY-21Q4</t>
  </si>
  <si>
    <t>FY-22Q2</t>
  </si>
  <si>
    <t>FY-22Q3</t>
  </si>
  <si>
    <t>FY-22Q4</t>
  </si>
  <si>
    <t>FY-23Q1</t>
  </si>
  <si>
    <t>FY-23Q2</t>
  </si>
  <si>
    <t>FY-23Q3</t>
  </si>
  <si>
    <t>FY-23Q4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</si>
</sst>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_(* #,##0.000000_);_(* \(#,##0.000000\);_(* &quot;-&quot;??_);_(@_)"/>
    <numFmt numFmtId="168" formatCode="_(* #,##0.000_);_(* \(#,##0.000\);_(* &quot;-&quot;??_);_(@_)"/>
    <numFmt numFmtId="169" formatCode="0.000%"/>
    <numFmt numFmtId="170" formatCode="0.0"/>
  </numFmts>
  <fonts count="1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9"/>
      <color indexed="9"/>
      <name val="Calibri"/>
      <family val="2"/>
      <scheme val="minor"/>
    </font>
    <font>
      <sz val="9"/>
      <color indexed="9"/>
      <name val="Calibri"/>
      <family val="2"/>
      <scheme val="minor"/>
    </font>
    <font>
      <b/>
      <sz val="11"/>
      <name val="Calibri"/>
      <family val="2"/>
      <scheme val="minor"/>
    </font>
    <font>
      <sz val="10"/>
      <name val="Arial"/>
      <family val="2"/>
    </font>
    <font>
      <vertAlign val="superscript"/>
      <sz val="9"/>
      <color rgb="FFFFFFFF"/>
      <name val="Calibri"/>
      <family val="2"/>
      <scheme val="minor"/>
    </font>
    <font>
      <sz val="11"/>
      <name val="Calibri"/>
      <family val="2"/>
      <scheme val="minor"/>
    </font>
    <font>
      <vertAlign val="superscript"/>
      <sz val="11"/>
      <name val="Calibri"/>
      <family val="2"/>
      <scheme val="minor"/>
    </font>
    <font>
      <b/>
      <vertAlign val="superscript"/>
      <sz val="11"/>
      <color theme="1"/>
      <name val="Calibri"/>
      <family val="2"/>
      <scheme val="minor"/>
    </font>
    <font>
      <sz val="11"/>
      <color rgb="FF000000"/>
      <name val="Calibri"/>
      <family val="2"/>
    </font>
    <font>
      <vertAlign val="superscript"/>
      <sz val="11"/>
      <color theme="1"/>
      <name val="Calibri"/>
      <family val="2"/>
      <scheme val="minor"/>
    </font>
    <font>
      <sz val="11"/>
      <color rgb="FF006100"/>
      <name val="Calibri"/>
      <family val="2"/>
      <scheme val="minor"/>
    </font>
    <font>
      <sz val="11"/>
      <color rgb="FF000000"/>
      <name val="Calibri"/>
      <family val="2"/>
      <scheme val="minor"/>
    </font>
    <font>
      <b/>
      <sz val="10"/>
      <name val="Arial"/>
      <family val="2"/>
    </font>
  </fonts>
  <fills count="20">
    <fill>
      <patternFill patternType="none"/>
    </fill>
    <fill>
      <patternFill patternType="gray125"/>
    </fill>
    <fill>
      <patternFill patternType="solid">
        <fgColor rgb="FF1F497D"/>
        <bgColor indexed="64"/>
      </patternFill>
    </fill>
    <fill>
      <patternFill patternType="solid">
        <fgColor rgb="FFBFBFBF"/>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C6EFCE"/>
      </patternFill>
    </fill>
    <fill>
      <patternFill patternType="solid">
        <fgColor theme="4" tint="0.39997558519241921"/>
        <bgColor indexed="64"/>
      </patternFill>
    </fill>
    <fill>
      <patternFill patternType="solid">
        <fgColor theme="7"/>
        <bgColor indexed="64"/>
      </patternFill>
    </fill>
    <fill>
      <patternFill patternType="solid">
        <fgColor theme="5" tint="0.39997558519241921"/>
        <bgColor indexed="64"/>
      </patternFill>
    </fill>
    <fill>
      <patternFill patternType="solid">
        <fgColor rgb="FF92D05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s>
  <borders count="75">
    <border>
      <left/>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top/>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medium">
        <color indexed="64"/>
      </top>
      <bottom style="medium">
        <color rgb="FF000000"/>
      </bottom>
      <diagonal/>
    </border>
    <border>
      <left style="medium">
        <color indexed="64"/>
      </left>
      <right/>
      <top style="medium">
        <color indexed="64"/>
      </top>
      <bottom style="medium">
        <color rgb="FF000000"/>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xf numFmtId="0" fontId="16" fillId="10" borderId="0" applyNumberFormat="0" applyBorder="0" applyAlignment="0" applyProtection="0"/>
    <xf numFmtId="0" fontId="9" fillId="0" borderId="0"/>
  </cellStyleXfs>
  <cellXfs count="492">
    <xf numFmtId="0" fontId="0" fillId="0" borderId="0" xfId="0"/>
    <xf numFmtId="0" fontId="4" fillId="0" borderId="0" xfId="0" applyFont="1"/>
    <xf numFmtId="164" fontId="0" fillId="0" borderId="0" xfId="1" applyNumberFormat="1" applyFont="1"/>
    <xf numFmtId="43" fontId="0" fillId="0" borderId="0" xfId="1" applyFont="1"/>
    <xf numFmtId="165" fontId="0" fillId="0" borderId="0" xfId="2" applyNumberFormat="1" applyFont="1"/>
    <xf numFmtId="0" fontId="5" fillId="0" borderId="0" xfId="0" applyFont="1"/>
    <xf numFmtId="0" fontId="7" fillId="2" borderId="6"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3" fillId="3" borderId="15" xfId="0" applyFont="1" applyFill="1" applyBorder="1"/>
    <xf numFmtId="0" fontId="3" fillId="3" borderId="23" xfId="0" applyFont="1" applyFill="1" applyBorder="1"/>
    <xf numFmtId="0" fontId="0" fillId="0" borderId="20" xfId="0" applyBorder="1"/>
    <xf numFmtId="0" fontId="3" fillId="3" borderId="10" xfId="0" applyFont="1" applyFill="1" applyBorder="1"/>
    <xf numFmtId="0" fontId="2" fillId="0" borderId="0" xfId="0" applyFont="1"/>
    <xf numFmtId="165" fontId="2" fillId="0" borderId="0" xfId="2" applyNumberFormat="1" applyFont="1"/>
    <xf numFmtId="164" fontId="2" fillId="0" borderId="0" xfId="1" applyNumberFormat="1" applyFont="1"/>
    <xf numFmtId="0" fontId="7" fillId="2" borderId="10" xfId="0" applyFont="1" applyFill="1" applyBorder="1" applyAlignment="1">
      <alignment horizontal="center" vertical="center" wrapText="1"/>
    </xf>
    <xf numFmtId="0" fontId="0" fillId="0" borderId="18" xfId="0" applyBorder="1"/>
    <xf numFmtId="0" fontId="7" fillId="2" borderId="8" xfId="0" applyFont="1" applyFill="1" applyBorder="1" applyAlignment="1">
      <alignment horizontal="center" vertical="center" wrapText="1"/>
    </xf>
    <xf numFmtId="0" fontId="3" fillId="3" borderId="13" xfId="0" applyFont="1" applyFill="1" applyBorder="1"/>
    <xf numFmtId="0" fontId="0" fillId="2" borderId="6" xfId="0" applyFill="1" applyBorder="1" applyAlignment="1">
      <alignment vertical="center" wrapText="1"/>
    </xf>
    <xf numFmtId="0" fontId="0" fillId="2" borderId="8" xfId="0" applyFill="1" applyBorder="1" applyAlignment="1">
      <alignment vertical="center" wrapText="1"/>
    </xf>
    <xf numFmtId="0" fontId="0" fillId="2" borderId="7" xfId="0" applyFill="1" applyBorder="1" applyAlignment="1">
      <alignment vertical="center" wrapText="1"/>
    </xf>
    <xf numFmtId="0" fontId="3" fillId="3" borderId="36" xfId="0" applyFont="1" applyFill="1" applyBorder="1"/>
    <xf numFmtId="164" fontId="3" fillId="3" borderId="39" xfId="1" applyNumberFormat="1" applyFont="1" applyFill="1" applyBorder="1" applyAlignment="1"/>
    <xf numFmtId="0" fontId="11" fillId="0" borderId="0" xfId="0" applyFont="1"/>
    <xf numFmtId="0" fontId="7" fillId="2" borderId="42" xfId="0" applyFont="1" applyFill="1" applyBorder="1" applyAlignment="1">
      <alignment horizontal="center" vertical="center" wrapText="1"/>
    </xf>
    <xf numFmtId="164" fontId="7" fillId="2" borderId="12" xfId="1" applyNumberFormat="1"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7" borderId="42" xfId="0" applyFont="1" applyFill="1" applyBorder="1" applyAlignment="1">
      <alignment horizontal="center" vertical="center" wrapText="1"/>
    </xf>
    <xf numFmtId="0" fontId="7" fillId="7" borderId="8" xfId="0" applyFont="1" applyFill="1" applyBorder="1" applyAlignment="1">
      <alignment horizontal="center" vertical="center" wrapText="1"/>
    </xf>
    <xf numFmtId="164" fontId="7" fillId="7" borderId="12" xfId="1" applyNumberFormat="1" applyFont="1" applyFill="1" applyBorder="1" applyAlignment="1">
      <alignment horizontal="center" vertical="center" wrapText="1"/>
    </xf>
    <xf numFmtId="164" fontId="7" fillId="7" borderId="13" xfId="1" applyNumberFormat="1" applyFont="1" applyFill="1" applyBorder="1" applyAlignment="1">
      <alignment horizontal="center" vertical="center" wrapText="1"/>
    </xf>
    <xf numFmtId="0" fontId="6" fillId="7" borderId="41"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0" xfId="0" applyFont="1" applyFill="1" applyAlignment="1">
      <alignment horizontal="center" vertical="center" wrapText="1"/>
    </xf>
    <xf numFmtId="164" fontId="3" fillId="3" borderId="44" xfId="1" applyNumberFormat="1" applyFont="1" applyFill="1" applyBorder="1" applyAlignment="1"/>
    <xf numFmtId="0" fontId="6" fillId="2" borderId="30" xfId="0" applyFont="1" applyFill="1" applyBorder="1" applyAlignment="1">
      <alignment horizontal="center" vertical="center" wrapText="1"/>
    </xf>
    <xf numFmtId="164" fontId="7" fillId="2" borderId="30" xfId="1" applyNumberFormat="1" applyFont="1" applyFill="1" applyBorder="1" applyAlignment="1">
      <alignment horizontal="center" vertical="center" wrapText="1"/>
    </xf>
    <xf numFmtId="164" fontId="3" fillId="6" borderId="36" xfId="1" applyNumberFormat="1" applyFont="1" applyFill="1" applyBorder="1" applyAlignment="1"/>
    <xf numFmtId="164" fontId="3" fillId="6" borderId="40" xfId="1" applyNumberFormat="1" applyFont="1" applyFill="1" applyBorder="1" applyAlignment="1"/>
    <xf numFmtId="0" fontId="0" fillId="0" borderId="50" xfId="0" applyBorder="1" applyAlignment="1">
      <alignment horizontal="left" vertical="center" wrapText="1"/>
    </xf>
    <xf numFmtId="164" fontId="0" fillId="0" borderId="0" xfId="1" applyNumberFormat="1" applyFont="1" applyFill="1" applyBorder="1"/>
    <xf numFmtId="165" fontId="0" fillId="0" borderId="0" xfId="2" applyNumberFormat="1" applyFont="1" applyFill="1" applyBorder="1"/>
    <xf numFmtId="164" fontId="0" fillId="0" borderId="0" xfId="1" applyNumberFormat="1" applyFont="1" applyFill="1" applyBorder="1" applyAlignment="1">
      <alignment horizontal="right"/>
    </xf>
    <xf numFmtId="164" fontId="3" fillId="0" borderId="0" xfId="1" applyNumberFormat="1" applyFont="1" applyFill="1" applyBorder="1" applyAlignment="1"/>
    <xf numFmtId="165" fontId="3" fillId="0" borderId="0" xfId="2" applyNumberFormat="1" applyFont="1" applyFill="1" applyBorder="1" applyAlignment="1"/>
    <xf numFmtId="165" fontId="0" fillId="0" borderId="0" xfId="2" applyNumberFormat="1" applyFont="1" applyFill="1" applyBorder="1" applyAlignment="1">
      <alignment horizontal="center"/>
    </xf>
    <xf numFmtId="0" fontId="0" fillId="0" borderId="0" xfId="0" applyAlignment="1">
      <alignment vertical="center" wrapText="1"/>
    </xf>
    <xf numFmtId="164" fontId="3" fillId="0" borderId="0" xfId="1" applyNumberFormat="1" applyFont="1" applyFill="1" applyBorder="1" applyAlignment="1">
      <alignment horizontal="right"/>
    </xf>
    <xf numFmtId="0" fontId="6" fillId="0" borderId="0" xfId="0" applyFont="1" applyAlignment="1">
      <alignment vertical="center"/>
    </xf>
    <xf numFmtId="165" fontId="0" fillId="0" borderId="0" xfId="2" applyNumberFormat="1" applyFont="1" applyFill="1" applyBorder="1" applyAlignment="1"/>
    <xf numFmtId="0" fontId="7" fillId="2" borderId="34" xfId="0" applyFont="1" applyFill="1" applyBorder="1" applyAlignment="1">
      <alignment horizontal="center" vertical="center" wrapText="1"/>
    </xf>
    <xf numFmtId="9" fontId="0" fillId="0" borderId="0" xfId="3" applyFont="1" applyFill="1" applyBorder="1"/>
    <xf numFmtId="0" fontId="0" fillId="0" borderId="52" xfId="0" applyBorder="1" applyAlignment="1">
      <alignment horizontal="left" vertical="center" wrapText="1"/>
    </xf>
    <xf numFmtId="0" fontId="0" fillId="0" borderId="51" xfId="0" applyBorder="1" applyAlignment="1">
      <alignment horizontal="left" vertical="center" wrapText="1"/>
    </xf>
    <xf numFmtId="0" fontId="0" fillId="0" borderId="5" xfId="0" applyBorder="1" applyAlignment="1">
      <alignment horizontal="left" vertical="center" wrapText="1"/>
    </xf>
    <xf numFmtId="0" fontId="0" fillId="0" borderId="2" xfId="0" applyBorder="1" applyAlignment="1">
      <alignment horizontal="left" vertical="center" wrapText="1"/>
    </xf>
    <xf numFmtId="0" fontId="3" fillId="3" borderId="59" xfId="0" applyFont="1" applyFill="1" applyBorder="1"/>
    <xf numFmtId="0" fontId="0" fillId="0" borderId="51" xfId="0" applyBorder="1" applyAlignment="1">
      <alignment vertical="center" wrapText="1"/>
    </xf>
    <xf numFmtId="0" fontId="3" fillId="3" borderId="54" xfId="0" applyFont="1" applyFill="1" applyBorder="1"/>
    <xf numFmtId="0" fontId="0" fillId="2" borderId="58" xfId="0" applyFill="1" applyBorder="1" applyAlignment="1">
      <alignment vertical="center" wrapText="1"/>
    </xf>
    <xf numFmtId="0" fontId="0" fillId="2" borderId="9" xfId="0" applyFill="1" applyBorder="1" applyAlignment="1">
      <alignment vertical="center" wrapText="1"/>
    </xf>
    <xf numFmtId="0" fontId="3" fillId="3" borderId="46" xfId="0" applyFont="1" applyFill="1" applyBorder="1"/>
    <xf numFmtId="0" fontId="0" fillId="0" borderId="51" xfId="0" applyBorder="1"/>
    <xf numFmtId="0" fontId="3" fillId="3" borderId="48" xfId="0" applyFont="1" applyFill="1" applyBorder="1"/>
    <xf numFmtId="0" fontId="3" fillId="3" borderId="63" xfId="0" applyFont="1" applyFill="1" applyBorder="1"/>
    <xf numFmtId="0" fontId="0" fillId="2" borderId="49" xfId="0" applyFill="1" applyBorder="1" applyAlignment="1">
      <alignment vertical="center" wrapText="1"/>
    </xf>
    <xf numFmtId="0" fontId="0" fillId="0" borderId="46" xfId="0" applyBorder="1" applyAlignment="1">
      <alignment horizontal="left" vertical="center" wrapText="1"/>
    </xf>
    <xf numFmtId="0" fontId="0" fillId="2" borderId="33" xfId="0" applyFill="1" applyBorder="1" applyAlignment="1">
      <alignment vertical="center" wrapText="1"/>
    </xf>
    <xf numFmtId="0" fontId="0" fillId="2" borderId="61" xfId="0" applyFill="1" applyBorder="1" applyAlignment="1">
      <alignment vertical="center" wrapText="1"/>
    </xf>
    <xf numFmtId="0" fontId="3" fillId="3" borderId="24" xfId="0" applyFont="1" applyFill="1" applyBorder="1"/>
    <xf numFmtId="0" fontId="6" fillId="7" borderId="59"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65" xfId="0" applyFont="1" applyFill="1" applyBorder="1" applyAlignment="1">
      <alignment horizontal="center" vertical="center" wrapText="1"/>
    </xf>
    <xf numFmtId="0" fontId="3" fillId="3" borderId="59" xfId="0" applyFont="1" applyFill="1" applyBorder="1" applyAlignment="1">
      <alignment horizontal="center" vertical="center"/>
    </xf>
    <xf numFmtId="0" fontId="0" fillId="0" borderId="19" xfId="0" applyBorder="1" applyAlignment="1">
      <alignment horizontal="center" vertical="center"/>
    </xf>
    <xf numFmtId="0" fontId="0" fillId="0" borderId="59" xfId="0" applyBorder="1" applyAlignment="1">
      <alignment horizontal="center" vertical="center"/>
    </xf>
    <xf numFmtId="0" fontId="7" fillId="2" borderId="38" xfId="0" applyFont="1" applyFill="1" applyBorder="1" applyAlignment="1">
      <alignment horizontal="center" vertical="center" wrapText="1"/>
    </xf>
    <xf numFmtId="0" fontId="0" fillId="0" borderId="35" xfId="0" applyBorder="1" applyAlignment="1">
      <alignment horizontal="center" vertical="center"/>
    </xf>
    <xf numFmtId="0" fontId="3" fillId="3" borderId="44" xfId="0" applyFont="1" applyFill="1" applyBorder="1"/>
    <xf numFmtId="0" fontId="0" fillId="2" borderId="34" xfId="0" applyFill="1" applyBorder="1" applyAlignment="1">
      <alignment vertical="center" wrapText="1"/>
    </xf>
    <xf numFmtId="0" fontId="0" fillId="2" borderId="66" xfId="0" applyFill="1" applyBorder="1" applyAlignment="1">
      <alignment vertical="center" wrapText="1"/>
    </xf>
    <xf numFmtId="0" fontId="3" fillId="3" borderId="37" xfId="0" applyFont="1" applyFill="1" applyBorder="1"/>
    <xf numFmtId="164" fontId="3" fillId="6" borderId="44" xfId="1" applyNumberFormat="1" applyFont="1" applyFill="1" applyBorder="1" applyAlignment="1"/>
    <xf numFmtId="0" fontId="7" fillId="7" borderId="21" xfId="0" applyFont="1" applyFill="1" applyBorder="1" applyAlignment="1">
      <alignment horizontal="center" vertical="center" wrapText="1"/>
    </xf>
    <xf numFmtId="0" fontId="7" fillId="7" borderId="65" xfId="0" applyFont="1" applyFill="1" applyBorder="1" applyAlignment="1">
      <alignment horizontal="center" vertical="center" wrapText="1"/>
    </xf>
    <xf numFmtId="0" fontId="0" fillId="5" borderId="57" xfId="0" applyFill="1" applyBorder="1" applyAlignment="1">
      <alignment horizontal="left" vertical="center" wrapText="1"/>
    </xf>
    <xf numFmtId="0" fontId="0" fillId="5" borderId="64" xfId="0" applyFill="1" applyBorder="1" applyAlignment="1">
      <alignment horizontal="left" vertical="center" wrapText="1"/>
    </xf>
    <xf numFmtId="0" fontId="0" fillId="5" borderId="41" xfId="0" applyFill="1" applyBorder="1" applyAlignment="1">
      <alignment horizontal="left" vertical="center" wrapText="1"/>
    </xf>
    <xf numFmtId="0" fontId="3" fillId="3" borderId="59" xfId="0" applyFont="1" applyFill="1" applyBorder="1" applyAlignment="1">
      <alignment horizontal="center" vertical="center" wrapText="1"/>
    </xf>
    <xf numFmtId="0" fontId="3" fillId="3" borderId="61" xfId="0" applyFont="1" applyFill="1" applyBorder="1" applyAlignment="1">
      <alignment horizontal="center" vertical="center" wrapText="1"/>
    </xf>
    <xf numFmtId="0" fontId="6" fillId="7" borderId="56" xfId="0" applyFont="1" applyFill="1" applyBorder="1" applyAlignment="1">
      <alignment horizontal="center" vertical="center" wrapText="1"/>
    </xf>
    <xf numFmtId="0" fontId="6" fillId="7" borderId="54" xfId="0" applyFont="1" applyFill="1" applyBorder="1" applyAlignment="1">
      <alignment horizontal="center" vertical="center" wrapText="1"/>
    </xf>
    <xf numFmtId="0" fontId="3" fillId="3" borderId="66" xfId="0" applyFont="1" applyFill="1" applyBorder="1" applyAlignment="1">
      <alignment horizontal="center" vertical="center" wrapText="1"/>
    </xf>
    <xf numFmtId="0" fontId="0" fillId="0" borderId="37" xfId="0" applyBorder="1" applyAlignment="1">
      <alignment horizontal="center" vertical="center"/>
    </xf>
    <xf numFmtId="0" fontId="0" fillId="0" borderId="11" xfId="0" applyBorder="1" applyAlignment="1">
      <alignment horizontal="center" vertical="center"/>
    </xf>
    <xf numFmtId="0" fontId="0" fillId="0" borderId="26" xfId="0" applyBorder="1" applyAlignment="1">
      <alignment horizontal="left" vertical="center" wrapText="1"/>
    </xf>
    <xf numFmtId="0" fontId="0" fillId="0" borderId="14" xfId="0" applyBorder="1" applyAlignment="1">
      <alignment vertical="center" wrapText="1"/>
    </xf>
    <xf numFmtId="0" fontId="3" fillId="3" borderId="53" xfId="0" applyFont="1" applyFill="1" applyBorder="1"/>
    <xf numFmtId="0" fontId="3" fillId="3" borderId="17" xfId="0" applyFont="1" applyFill="1" applyBorder="1"/>
    <xf numFmtId="164" fontId="3" fillId="3" borderId="17" xfId="1" applyNumberFormat="1" applyFont="1" applyFill="1" applyBorder="1" applyAlignment="1"/>
    <xf numFmtId="0" fontId="0" fillId="0" borderId="21" xfId="0" applyBorder="1"/>
    <xf numFmtId="0" fontId="0" fillId="0" borderId="38" xfId="0" applyBorder="1"/>
    <xf numFmtId="0" fontId="0" fillId="0" borderId="58" xfId="0" applyBorder="1" applyAlignment="1">
      <alignment horizontal="left" vertical="center" wrapText="1"/>
    </xf>
    <xf numFmtId="0" fontId="0" fillId="0" borderId="68" xfId="0" applyBorder="1" applyAlignment="1">
      <alignment vertical="center" wrapText="1"/>
    </xf>
    <xf numFmtId="0" fontId="0" fillId="0" borderId="56" xfId="0" applyBorder="1" applyAlignment="1">
      <alignment horizontal="left" vertical="center" wrapText="1"/>
    </xf>
    <xf numFmtId="0" fontId="0" fillId="0" borderId="26" xfId="0" applyBorder="1" applyAlignment="1">
      <alignment vertical="center" wrapText="1"/>
    </xf>
    <xf numFmtId="0" fontId="0" fillId="0" borderId="59" xfId="0" applyBorder="1" applyAlignment="1">
      <alignment horizontal="left" vertical="center" wrapText="1"/>
    </xf>
    <xf numFmtId="165" fontId="3" fillId="3" borderId="59" xfId="0" applyNumberFormat="1" applyFont="1" applyFill="1" applyBorder="1" applyAlignment="1">
      <alignment horizontal="center"/>
    </xf>
    <xf numFmtId="165" fontId="3" fillId="3" borderId="49" xfId="0" applyNumberFormat="1" applyFont="1" applyFill="1" applyBorder="1" applyAlignment="1">
      <alignment horizontal="center"/>
    </xf>
    <xf numFmtId="165" fontId="3" fillId="3" borderId="55" xfId="0" applyNumberFormat="1" applyFont="1" applyFill="1" applyBorder="1" applyAlignment="1">
      <alignment horizontal="center"/>
    </xf>
    <xf numFmtId="165" fontId="0" fillId="0" borderId="41" xfId="2" applyNumberFormat="1" applyFont="1" applyBorder="1" applyAlignment="1">
      <alignment horizontal="center" vertical="center"/>
    </xf>
    <xf numFmtId="165" fontId="0" fillId="0" borderId="49" xfId="2" applyNumberFormat="1" applyFont="1" applyBorder="1" applyAlignment="1">
      <alignment horizontal="center" vertical="center"/>
    </xf>
    <xf numFmtId="165" fontId="0" fillId="0" borderId="27" xfId="2" applyNumberFormat="1" applyFont="1" applyBorder="1" applyAlignment="1">
      <alignment horizontal="center" vertical="center"/>
    </xf>
    <xf numFmtId="165" fontId="0" fillId="0" borderId="18" xfId="2" applyNumberFormat="1" applyFont="1" applyBorder="1" applyAlignment="1">
      <alignment horizontal="center" vertical="center"/>
    </xf>
    <xf numFmtId="165" fontId="0" fillId="0" borderId="20" xfId="1" applyNumberFormat="1" applyFont="1" applyBorder="1" applyAlignment="1">
      <alignment horizontal="center" vertical="center"/>
    </xf>
    <xf numFmtId="165" fontId="0" fillId="0" borderId="13" xfId="2" applyNumberFormat="1" applyFont="1" applyBorder="1" applyAlignment="1">
      <alignment horizontal="center" vertical="center"/>
    </xf>
    <xf numFmtId="165" fontId="3" fillId="3" borderId="39" xfId="0" applyNumberFormat="1" applyFont="1" applyFill="1" applyBorder="1" applyAlignment="1">
      <alignment horizontal="center"/>
    </xf>
    <xf numFmtId="165" fontId="0" fillId="2" borderId="45" xfId="0" applyNumberFormat="1" applyFill="1" applyBorder="1" applyAlignment="1">
      <alignment horizontal="center" vertical="center" wrapText="1"/>
    </xf>
    <xf numFmtId="165" fontId="0" fillId="2" borderId="24" xfId="0" applyNumberFormat="1" applyFill="1" applyBorder="1" applyAlignment="1">
      <alignment horizontal="center" vertical="center" wrapText="1"/>
    </xf>
    <xf numFmtId="165" fontId="0" fillId="2" borderId="8" xfId="0" applyNumberFormat="1" applyFill="1" applyBorder="1" applyAlignment="1">
      <alignment horizontal="center" vertical="center" wrapText="1"/>
    </xf>
    <xf numFmtId="165" fontId="3" fillId="3" borderId="63" xfId="0" applyNumberFormat="1" applyFont="1" applyFill="1" applyBorder="1" applyAlignment="1">
      <alignment horizontal="center"/>
    </xf>
    <xf numFmtId="165" fontId="3" fillId="3" borderId="30" xfId="0" applyNumberFormat="1" applyFont="1" applyFill="1" applyBorder="1" applyAlignment="1">
      <alignment horizontal="center"/>
    </xf>
    <xf numFmtId="165" fontId="0" fillId="0" borderId="10" xfId="1" applyNumberFormat="1" applyFont="1" applyBorder="1" applyAlignment="1">
      <alignment horizontal="center" vertical="center"/>
    </xf>
    <xf numFmtId="165" fontId="0" fillId="2" borderId="33" xfId="0" applyNumberFormat="1" applyFill="1" applyBorder="1" applyAlignment="1">
      <alignment horizontal="center" vertical="center" wrapText="1"/>
    </xf>
    <xf numFmtId="165" fontId="0" fillId="2" borderId="49" xfId="0" applyNumberFormat="1" applyFill="1" applyBorder="1" applyAlignment="1">
      <alignment horizontal="center" vertical="center" wrapText="1"/>
    </xf>
    <xf numFmtId="165" fontId="3" fillId="3" borderId="10" xfId="0" applyNumberFormat="1" applyFont="1" applyFill="1" applyBorder="1" applyAlignment="1">
      <alignment horizontal="center"/>
    </xf>
    <xf numFmtId="165" fontId="3" fillId="3" borderId="13" xfId="0" applyNumberFormat="1" applyFont="1" applyFill="1" applyBorder="1" applyAlignment="1">
      <alignment horizontal="center"/>
    </xf>
    <xf numFmtId="165" fontId="0" fillId="2" borderId="6" xfId="0" applyNumberFormat="1" applyFill="1" applyBorder="1" applyAlignment="1">
      <alignment horizontal="center" vertical="center" wrapText="1"/>
    </xf>
    <xf numFmtId="166" fontId="0" fillId="0" borderId="7" xfId="3" applyNumberFormat="1" applyFont="1" applyBorder="1" applyAlignment="1">
      <alignment horizontal="center" vertical="center"/>
    </xf>
    <xf numFmtId="166" fontId="0" fillId="0" borderId="19" xfId="3" applyNumberFormat="1" applyFont="1" applyBorder="1" applyAlignment="1">
      <alignment horizontal="center" vertical="center"/>
    </xf>
    <xf numFmtId="166" fontId="0" fillId="0" borderId="11" xfId="3" applyNumberFormat="1" applyFont="1" applyBorder="1" applyAlignment="1">
      <alignment horizontal="center" vertical="center"/>
    </xf>
    <xf numFmtId="166" fontId="0" fillId="0" borderId="3" xfId="3" applyNumberFormat="1" applyFont="1" applyBorder="1" applyAlignment="1">
      <alignment horizontal="center" vertical="center"/>
    </xf>
    <xf numFmtId="166" fontId="3" fillId="3" borderId="43" xfId="3" applyNumberFormat="1" applyFont="1" applyFill="1" applyBorder="1" applyAlignment="1">
      <alignment horizontal="center"/>
    </xf>
    <xf numFmtId="166" fontId="0" fillId="2" borderId="9" xfId="3" applyNumberFormat="1" applyFont="1" applyFill="1" applyBorder="1" applyAlignment="1">
      <alignment horizontal="center" vertical="center" wrapText="1"/>
    </xf>
    <xf numFmtId="166" fontId="3" fillId="3" borderId="69" xfId="3" applyNumberFormat="1" applyFont="1" applyFill="1" applyBorder="1" applyAlignment="1">
      <alignment horizontal="center"/>
    </xf>
    <xf numFmtId="166" fontId="0" fillId="0" borderId="35" xfId="3" applyNumberFormat="1" applyFont="1" applyBorder="1" applyAlignment="1">
      <alignment horizontal="center" vertical="center"/>
    </xf>
    <xf numFmtId="166" fontId="0" fillId="0" borderId="37" xfId="3" applyNumberFormat="1" applyFont="1" applyBorder="1" applyAlignment="1">
      <alignment horizontal="center" vertical="center"/>
    </xf>
    <xf numFmtId="166" fontId="3" fillId="3" borderId="40" xfId="3" applyNumberFormat="1" applyFont="1" applyFill="1" applyBorder="1" applyAlignment="1">
      <alignment horizontal="center"/>
    </xf>
    <xf numFmtId="166" fontId="0" fillId="2" borderId="61" xfId="3" applyNumberFormat="1" applyFont="1" applyFill="1" applyBorder="1" applyAlignment="1">
      <alignment horizontal="center" vertical="center" wrapText="1"/>
    </xf>
    <xf numFmtId="166" fontId="0" fillId="0" borderId="25" xfId="3" applyNumberFormat="1" applyFont="1" applyBorder="1" applyAlignment="1">
      <alignment horizontal="center" vertical="center"/>
    </xf>
    <xf numFmtId="166" fontId="3" fillId="3" borderId="11" xfId="3" applyNumberFormat="1" applyFont="1" applyFill="1" applyBorder="1" applyAlignment="1">
      <alignment horizontal="center"/>
    </xf>
    <xf numFmtId="166" fontId="0" fillId="2" borderId="7" xfId="3" applyNumberFormat="1" applyFont="1" applyFill="1" applyBorder="1" applyAlignment="1">
      <alignment horizontal="center" vertical="center" wrapText="1"/>
    </xf>
    <xf numFmtId="166" fontId="3" fillId="3" borderId="61" xfId="3" applyNumberFormat="1" applyFont="1" applyFill="1" applyBorder="1" applyAlignment="1">
      <alignment horizontal="center"/>
    </xf>
    <xf numFmtId="166" fontId="0" fillId="0" borderId="1" xfId="3" applyNumberFormat="1" applyFont="1" applyBorder="1" applyAlignment="1">
      <alignment horizontal="center" vertical="center"/>
    </xf>
    <xf numFmtId="166" fontId="0" fillId="0" borderId="28" xfId="3" applyNumberFormat="1" applyFont="1" applyBorder="1" applyAlignment="1">
      <alignment horizontal="center" vertical="center"/>
    </xf>
    <xf numFmtId="166" fontId="0" fillId="2" borderId="70" xfId="3" applyNumberFormat="1" applyFont="1" applyFill="1" applyBorder="1" applyAlignment="1">
      <alignment horizontal="center" vertical="center" wrapText="1"/>
    </xf>
    <xf numFmtId="166" fontId="3" fillId="3" borderId="49" xfId="3" applyNumberFormat="1" applyFont="1" applyFill="1" applyBorder="1" applyAlignment="1">
      <alignment horizontal="center"/>
    </xf>
    <xf numFmtId="166" fontId="0" fillId="0" borderId="8" xfId="3" applyNumberFormat="1" applyFont="1" applyFill="1" applyBorder="1" applyAlignment="1">
      <alignment horizontal="center"/>
    </xf>
    <xf numFmtId="166" fontId="0" fillId="0" borderId="18" xfId="3" applyNumberFormat="1" applyFont="1" applyBorder="1" applyAlignment="1">
      <alignment horizontal="center" vertical="center"/>
    </xf>
    <xf numFmtId="166" fontId="0" fillId="0" borderId="18" xfId="3" applyNumberFormat="1" applyFont="1" applyFill="1" applyBorder="1" applyAlignment="1">
      <alignment horizontal="center"/>
    </xf>
    <xf numFmtId="166" fontId="0" fillId="0" borderId="22" xfId="3" applyNumberFormat="1" applyFont="1" applyFill="1" applyBorder="1" applyAlignment="1">
      <alignment horizontal="center"/>
    </xf>
    <xf numFmtId="166" fontId="3" fillId="3" borderId="39" xfId="3" applyNumberFormat="1" applyFont="1" applyFill="1" applyBorder="1" applyAlignment="1">
      <alignment horizontal="center"/>
    </xf>
    <xf numFmtId="166" fontId="0" fillId="2" borderId="8" xfId="3" applyNumberFormat="1" applyFont="1" applyFill="1" applyBorder="1" applyAlignment="1">
      <alignment horizontal="center" vertical="center" wrapText="1"/>
    </xf>
    <xf numFmtId="166" fontId="3" fillId="3" borderId="30" xfId="3" applyNumberFormat="1" applyFont="1" applyFill="1" applyBorder="1" applyAlignment="1">
      <alignment horizontal="center"/>
    </xf>
    <xf numFmtId="166" fontId="14" fillId="0" borderId="18" xfId="3" applyNumberFormat="1" applyFont="1" applyFill="1" applyBorder="1" applyAlignment="1">
      <alignment horizontal="center"/>
    </xf>
    <xf numFmtId="166" fontId="14" fillId="0" borderId="13" xfId="3" applyNumberFormat="1" applyFont="1" applyFill="1" applyBorder="1" applyAlignment="1">
      <alignment horizontal="center"/>
    </xf>
    <xf numFmtId="166" fontId="0" fillId="2" borderId="49" xfId="3" applyNumberFormat="1" applyFont="1" applyFill="1" applyBorder="1" applyAlignment="1">
      <alignment horizontal="center" vertical="center" wrapText="1"/>
    </xf>
    <xf numFmtId="166" fontId="3" fillId="3" borderId="13" xfId="3" applyNumberFormat="1" applyFont="1" applyFill="1" applyBorder="1" applyAlignment="1">
      <alignment horizontal="center"/>
    </xf>
    <xf numFmtId="166" fontId="3" fillId="6" borderId="39" xfId="3" applyNumberFormat="1" applyFont="1" applyFill="1" applyBorder="1" applyAlignment="1">
      <alignment horizontal="center"/>
    </xf>
    <xf numFmtId="164" fontId="0" fillId="0" borderId="6" xfId="1" applyNumberFormat="1" applyFont="1" applyBorder="1" applyAlignment="1">
      <alignment horizontal="center" vertical="center"/>
    </xf>
    <xf numFmtId="164" fontId="0" fillId="0" borderId="8" xfId="1" applyNumberFormat="1" applyFont="1" applyBorder="1" applyAlignment="1">
      <alignment horizontal="center" vertical="center"/>
    </xf>
    <xf numFmtId="164" fontId="0" fillId="0" borderId="20" xfId="1" applyNumberFormat="1" applyFont="1" applyBorder="1" applyAlignment="1">
      <alignment horizontal="center" vertical="center"/>
    </xf>
    <xf numFmtId="164" fontId="0" fillId="0" borderId="18" xfId="1" applyNumberFormat="1" applyFont="1" applyBorder="1" applyAlignment="1">
      <alignment horizontal="center" vertical="center"/>
    </xf>
    <xf numFmtId="164" fontId="0" fillId="0" borderId="10" xfId="1" applyNumberFormat="1" applyFont="1" applyBorder="1" applyAlignment="1">
      <alignment horizontal="center" vertical="center"/>
    </xf>
    <xf numFmtId="164" fontId="0" fillId="0" borderId="13" xfId="1" applyNumberFormat="1" applyFont="1" applyBorder="1" applyAlignment="1">
      <alignment horizontal="center" vertical="center"/>
    </xf>
    <xf numFmtId="164" fontId="0" fillId="0" borderId="22" xfId="1" applyNumberFormat="1" applyFont="1" applyBorder="1" applyAlignment="1">
      <alignment horizontal="center" vertical="center"/>
    </xf>
    <xf numFmtId="164" fontId="3" fillId="3" borderId="54" xfId="1" applyNumberFormat="1" applyFont="1" applyFill="1" applyBorder="1" applyAlignment="1">
      <alignment horizontal="center"/>
    </xf>
    <xf numFmtId="164" fontId="3" fillId="3" borderId="39" xfId="1" applyNumberFormat="1" applyFont="1" applyFill="1" applyBorder="1" applyAlignment="1">
      <alignment horizontal="center"/>
    </xf>
    <xf numFmtId="164" fontId="0" fillId="2" borderId="58" xfId="1" applyNumberFormat="1" applyFont="1" applyFill="1" applyBorder="1" applyAlignment="1">
      <alignment horizontal="center" vertical="center" wrapText="1"/>
    </xf>
    <xf numFmtId="164" fontId="0" fillId="2" borderId="8" xfId="1" applyNumberFormat="1" applyFont="1" applyFill="1" applyBorder="1" applyAlignment="1">
      <alignment horizontal="center" vertical="center" wrapText="1"/>
    </xf>
    <xf numFmtId="164" fontId="3" fillId="3" borderId="63" xfId="1" applyNumberFormat="1" applyFont="1" applyFill="1" applyBorder="1" applyAlignment="1">
      <alignment horizontal="center"/>
    </xf>
    <xf numFmtId="164" fontId="3" fillId="3" borderId="30" xfId="1" applyNumberFormat="1" applyFont="1" applyFill="1" applyBorder="1" applyAlignment="1">
      <alignment horizontal="center"/>
    </xf>
    <xf numFmtId="164" fontId="3" fillId="3" borderId="36" xfId="1" applyNumberFormat="1" applyFont="1" applyFill="1" applyBorder="1" applyAlignment="1">
      <alignment horizontal="center"/>
    </xf>
    <xf numFmtId="164" fontId="0" fillId="2" borderId="33" xfId="1" applyNumberFormat="1" applyFont="1" applyFill="1" applyBorder="1" applyAlignment="1">
      <alignment horizontal="center" vertical="center" wrapText="1"/>
    </xf>
    <xf numFmtId="164" fontId="0" fillId="2" borderId="49" xfId="1" applyNumberFormat="1" applyFont="1" applyFill="1" applyBorder="1" applyAlignment="1">
      <alignment horizontal="center" vertical="center" wrapText="1"/>
    </xf>
    <xf numFmtId="164" fontId="0" fillId="0" borderId="23" xfId="1" applyNumberFormat="1" applyFont="1" applyBorder="1" applyAlignment="1">
      <alignment horizontal="center" vertical="center"/>
    </xf>
    <xf numFmtId="164" fontId="0" fillId="0" borderId="24" xfId="1" applyNumberFormat="1" applyFont="1" applyBorder="1" applyAlignment="1">
      <alignment horizontal="center" vertical="center"/>
    </xf>
    <xf numFmtId="164" fontId="3" fillId="3" borderId="10" xfId="1" applyNumberFormat="1" applyFont="1" applyFill="1" applyBorder="1" applyAlignment="1">
      <alignment horizontal="center"/>
    </xf>
    <xf numFmtId="164" fontId="3" fillId="3" borderId="13" xfId="1" applyNumberFormat="1" applyFont="1" applyFill="1" applyBorder="1" applyAlignment="1">
      <alignment horizontal="center"/>
    </xf>
    <xf numFmtId="164" fontId="0" fillId="2" borderId="6" xfId="1" applyNumberFormat="1" applyFont="1" applyFill="1" applyBorder="1" applyAlignment="1">
      <alignment horizontal="center" vertical="center" wrapText="1"/>
    </xf>
    <xf numFmtId="164" fontId="3" fillId="6" borderId="36" xfId="1" applyNumberFormat="1" applyFont="1" applyFill="1" applyBorder="1" applyAlignment="1">
      <alignment horizontal="center"/>
    </xf>
    <xf numFmtId="164" fontId="3" fillId="6" borderId="39" xfId="1" applyNumberFormat="1" applyFont="1" applyFill="1" applyBorder="1" applyAlignment="1">
      <alignment horizontal="center"/>
    </xf>
    <xf numFmtId="0" fontId="3" fillId="3" borderId="33" xfId="0" applyFont="1" applyFill="1" applyBorder="1" applyAlignment="1">
      <alignment horizontal="center"/>
    </xf>
    <xf numFmtId="0" fontId="3" fillId="3" borderId="49" xfId="0" applyFont="1" applyFill="1" applyBorder="1" applyAlignment="1">
      <alignment horizontal="center"/>
    </xf>
    <xf numFmtId="164" fontId="0" fillId="0" borderId="6" xfId="1" applyNumberFormat="1" applyFont="1" applyFill="1" applyBorder="1" applyAlignment="1">
      <alignment horizontal="center" vertical="center"/>
    </xf>
    <xf numFmtId="164" fontId="0" fillId="0" borderId="8" xfId="1" applyNumberFormat="1" applyFont="1" applyFill="1" applyBorder="1" applyAlignment="1">
      <alignment horizontal="center" vertical="center"/>
    </xf>
    <xf numFmtId="166" fontId="0" fillId="0" borderId="7" xfId="3" applyNumberFormat="1" applyFont="1" applyFill="1" applyBorder="1" applyAlignment="1">
      <alignment horizontal="center" vertical="center"/>
    </xf>
    <xf numFmtId="164" fontId="0" fillId="0" borderId="20" xfId="1" applyNumberFormat="1" applyFont="1" applyFill="1" applyBorder="1" applyAlignment="1">
      <alignment horizontal="center" vertical="center"/>
    </xf>
    <xf numFmtId="164" fontId="0" fillId="0" borderId="18" xfId="1" applyNumberFormat="1" applyFont="1" applyFill="1" applyBorder="1" applyAlignment="1">
      <alignment horizontal="center" vertical="center"/>
    </xf>
    <xf numFmtId="166" fontId="0" fillId="0" borderId="19" xfId="3" applyNumberFormat="1" applyFont="1" applyFill="1" applyBorder="1" applyAlignment="1">
      <alignment horizontal="center" vertical="center"/>
    </xf>
    <xf numFmtId="165" fontId="0" fillId="0" borderId="8" xfId="0" applyNumberFormat="1" applyBorder="1" applyAlignment="1">
      <alignment horizontal="center" vertical="center"/>
    </xf>
    <xf numFmtId="165" fontId="0" fillId="0" borderId="18" xfId="0" applyNumberFormat="1" applyBorder="1" applyAlignment="1">
      <alignment horizontal="center" vertical="center"/>
    </xf>
    <xf numFmtId="165" fontId="0" fillId="0" borderId="42" xfId="0" applyNumberFormat="1" applyBorder="1" applyAlignment="1">
      <alignment horizontal="center" vertical="center"/>
    </xf>
    <xf numFmtId="165" fontId="0" fillId="0" borderId="32" xfId="0" applyNumberFormat="1" applyBorder="1" applyAlignment="1">
      <alignment horizontal="center" vertical="center"/>
    </xf>
    <xf numFmtId="165" fontId="0" fillId="0" borderId="23" xfId="0" applyNumberFormat="1" applyBorder="1" applyAlignment="1">
      <alignment horizontal="center"/>
    </xf>
    <xf numFmtId="165" fontId="0" fillId="0" borderId="24" xfId="0" applyNumberFormat="1" applyBorder="1" applyAlignment="1">
      <alignment horizontal="center"/>
    </xf>
    <xf numFmtId="165" fontId="0" fillId="0" borderId="8" xfId="2" applyNumberFormat="1" applyFont="1" applyFill="1" applyBorder="1" applyAlignment="1">
      <alignment horizontal="center" vertical="center"/>
    </xf>
    <xf numFmtId="164" fontId="0" fillId="0" borderId="23" xfId="1" applyNumberFormat="1" applyFont="1" applyBorder="1" applyAlignment="1">
      <alignment horizontal="center"/>
    </xf>
    <xf numFmtId="164" fontId="0" fillId="0" borderId="24" xfId="1" applyNumberFormat="1" applyFont="1" applyBorder="1" applyAlignment="1">
      <alignment horizontal="center"/>
    </xf>
    <xf numFmtId="164" fontId="0" fillId="0" borderId="42" xfId="1" applyNumberFormat="1" applyFont="1" applyFill="1" applyBorder="1" applyAlignment="1">
      <alignment horizontal="center" vertical="center"/>
    </xf>
    <xf numFmtId="164" fontId="0" fillId="0" borderId="32" xfId="1" applyNumberFormat="1" applyFont="1" applyFill="1" applyBorder="1" applyAlignment="1">
      <alignment horizontal="center" vertical="center"/>
    </xf>
    <xf numFmtId="0" fontId="0" fillId="0" borderId="47" xfId="0" applyBorder="1" applyAlignment="1">
      <alignment horizontal="left" vertical="center" wrapText="1"/>
    </xf>
    <xf numFmtId="166" fontId="0" fillId="0" borderId="30" xfId="3" applyNumberFormat="1" applyFont="1" applyFill="1" applyBorder="1" applyAlignment="1">
      <alignment horizontal="center"/>
    </xf>
    <xf numFmtId="0" fontId="0" fillId="0" borderId="23" xfId="0" applyBorder="1"/>
    <xf numFmtId="0" fontId="0" fillId="0" borderId="24" xfId="0" applyBorder="1"/>
    <xf numFmtId="0" fontId="3" fillId="3" borderId="50" xfId="0" applyFont="1" applyFill="1" applyBorder="1"/>
    <xf numFmtId="164" fontId="3" fillId="3" borderId="2" xfId="1" applyNumberFormat="1" applyFont="1" applyFill="1" applyBorder="1" applyAlignment="1">
      <alignment horizontal="center"/>
    </xf>
    <xf numFmtId="164" fontId="3" fillId="3" borderId="22" xfId="1" applyNumberFormat="1" applyFont="1" applyFill="1" applyBorder="1" applyAlignment="1">
      <alignment horizontal="center"/>
    </xf>
    <xf numFmtId="166" fontId="3" fillId="3" borderId="3" xfId="3" applyNumberFormat="1" applyFont="1" applyFill="1" applyBorder="1" applyAlignment="1">
      <alignment horizontal="center"/>
    </xf>
    <xf numFmtId="164" fontId="3" fillId="3" borderId="71" xfId="1" applyNumberFormat="1" applyFont="1" applyFill="1" applyBorder="1" applyAlignment="1">
      <alignment horizontal="center"/>
    </xf>
    <xf numFmtId="0" fontId="3" fillId="9" borderId="46" xfId="0" applyFont="1" applyFill="1" applyBorder="1"/>
    <xf numFmtId="164" fontId="0" fillId="0" borderId="8" xfId="1" applyNumberFormat="1" applyFont="1" applyFill="1" applyBorder="1" applyAlignment="1">
      <alignment horizontal="center"/>
    </xf>
    <xf numFmtId="164" fontId="0" fillId="0" borderId="18" xfId="1" applyNumberFormat="1" applyFont="1" applyFill="1" applyBorder="1" applyAlignment="1">
      <alignment horizontal="center"/>
    </xf>
    <xf numFmtId="164" fontId="0" fillId="0" borderId="59" xfId="1" applyNumberFormat="1" applyFont="1" applyBorder="1" applyAlignment="1">
      <alignment horizontal="center" vertical="center"/>
    </xf>
    <xf numFmtId="164" fontId="0" fillId="0" borderId="49" xfId="1" applyNumberFormat="1" applyFont="1" applyBorder="1" applyAlignment="1">
      <alignment horizontal="center" vertical="center"/>
    </xf>
    <xf numFmtId="164" fontId="3" fillId="3" borderId="43" xfId="1" applyNumberFormat="1" applyFont="1" applyFill="1" applyBorder="1" applyAlignment="1">
      <alignment horizontal="center"/>
    </xf>
    <xf numFmtId="164" fontId="0" fillId="2" borderId="62" xfId="1" applyNumberFormat="1" applyFont="1" applyFill="1" applyBorder="1" applyAlignment="1">
      <alignment horizontal="center" vertical="center" wrapText="1"/>
    </xf>
    <xf numFmtId="164" fontId="3" fillId="3" borderId="57" xfId="1" applyNumberFormat="1" applyFont="1" applyFill="1" applyBorder="1" applyAlignment="1">
      <alignment horizontal="center"/>
    </xf>
    <xf numFmtId="164" fontId="14" fillId="0" borderId="18" xfId="1" applyNumberFormat="1" applyFont="1" applyFill="1" applyBorder="1" applyAlignment="1">
      <alignment horizontal="center"/>
    </xf>
    <xf numFmtId="164" fontId="14" fillId="0" borderId="13" xfId="1" applyNumberFormat="1" applyFont="1" applyFill="1" applyBorder="1" applyAlignment="1">
      <alignment horizontal="center"/>
    </xf>
    <xf numFmtId="164" fontId="0" fillId="0" borderId="24" xfId="1" applyNumberFormat="1" applyFont="1" applyFill="1" applyBorder="1" applyAlignment="1">
      <alignment horizontal="center"/>
    </xf>
    <xf numFmtId="164" fontId="0" fillId="0" borderId="7" xfId="1" applyNumberFormat="1" applyFont="1" applyFill="1" applyBorder="1" applyAlignment="1">
      <alignment horizontal="center"/>
    </xf>
    <xf numFmtId="164" fontId="0" fillId="0" borderId="22" xfId="1" applyNumberFormat="1" applyFont="1" applyFill="1" applyBorder="1" applyAlignment="1">
      <alignment horizontal="center"/>
    </xf>
    <xf numFmtId="164" fontId="3" fillId="3" borderId="44" xfId="1" applyNumberFormat="1" applyFont="1" applyFill="1" applyBorder="1" applyAlignment="1">
      <alignment horizontal="center"/>
    </xf>
    <xf numFmtId="164" fontId="3" fillId="3" borderId="11" xfId="1" applyNumberFormat="1" applyFont="1" applyFill="1" applyBorder="1" applyAlignment="1">
      <alignment horizontal="center"/>
    </xf>
    <xf numFmtId="164" fontId="3" fillId="6" borderId="40" xfId="1" applyNumberFormat="1" applyFont="1" applyFill="1" applyBorder="1" applyAlignment="1">
      <alignment horizontal="center"/>
    </xf>
    <xf numFmtId="164" fontId="0" fillId="0" borderId="29" xfId="1" applyNumberFormat="1" applyFont="1" applyBorder="1" applyAlignment="1">
      <alignment horizontal="center" vertical="center"/>
    </xf>
    <xf numFmtId="164" fontId="0" fillId="0" borderId="30" xfId="1" applyNumberFormat="1" applyFont="1" applyBorder="1" applyAlignment="1">
      <alignment horizontal="center" vertical="center"/>
    </xf>
    <xf numFmtId="166" fontId="0" fillId="0" borderId="31" xfId="3" applyNumberFormat="1" applyFont="1" applyBorder="1" applyAlignment="1">
      <alignment horizontal="center" vertical="center"/>
    </xf>
    <xf numFmtId="165" fontId="0" fillId="0" borderId="63" xfId="2" applyNumberFormat="1" applyFont="1" applyBorder="1" applyAlignment="1">
      <alignment horizontal="center" vertical="center"/>
    </xf>
    <xf numFmtId="165" fontId="0" fillId="0" borderId="30" xfId="2" applyNumberFormat="1" applyFont="1" applyBorder="1" applyAlignment="1">
      <alignment horizontal="center" vertical="center"/>
    </xf>
    <xf numFmtId="166" fontId="0" fillId="0" borderId="69" xfId="3" applyNumberFormat="1" applyFont="1" applyBorder="1" applyAlignment="1">
      <alignment horizontal="center" vertical="center"/>
    </xf>
    <xf numFmtId="164" fontId="0" fillId="0" borderId="63" xfId="1" applyNumberFormat="1" applyFont="1" applyBorder="1" applyAlignment="1">
      <alignment horizontal="center" vertical="center"/>
    </xf>
    <xf numFmtId="164" fontId="0" fillId="0" borderId="30" xfId="1" applyNumberFormat="1" applyFont="1" applyFill="1" applyBorder="1" applyAlignment="1">
      <alignment horizontal="center"/>
    </xf>
    <xf numFmtId="165" fontId="3" fillId="3" borderId="36" xfId="2" applyNumberFormat="1" applyFont="1" applyFill="1" applyBorder="1" applyAlignment="1">
      <alignment horizontal="center"/>
    </xf>
    <xf numFmtId="165" fontId="3" fillId="3" borderId="39" xfId="2" applyNumberFormat="1" applyFont="1" applyFill="1" applyBorder="1" applyAlignment="1">
      <alignment horizontal="center"/>
    </xf>
    <xf numFmtId="164" fontId="0" fillId="0" borderId="21" xfId="1" applyNumberFormat="1" applyFont="1" applyBorder="1" applyAlignment="1">
      <alignment horizontal="center" vertical="center"/>
    </xf>
    <xf numFmtId="166" fontId="0" fillId="0" borderId="65" xfId="3" applyNumberFormat="1" applyFont="1" applyBorder="1" applyAlignment="1">
      <alignment horizontal="center" vertical="center"/>
    </xf>
    <xf numFmtId="165" fontId="0" fillId="0" borderId="2" xfId="2" applyNumberFormat="1" applyFont="1" applyBorder="1" applyAlignment="1">
      <alignment horizontal="center" vertical="center"/>
    </xf>
    <xf numFmtId="165" fontId="0" fillId="0" borderId="22" xfId="2" applyNumberFormat="1" applyFont="1" applyBorder="1" applyAlignment="1">
      <alignment horizontal="center" vertical="center"/>
    </xf>
    <xf numFmtId="164" fontId="0" fillId="0" borderId="65" xfId="1" applyNumberFormat="1" applyFont="1" applyFill="1" applyBorder="1" applyAlignment="1">
      <alignment horizontal="center"/>
    </xf>
    <xf numFmtId="0" fontId="3" fillId="9" borderId="45" xfId="0" applyFont="1" applyFill="1" applyBorder="1"/>
    <xf numFmtId="164" fontId="3" fillId="8" borderId="10" xfId="1" applyNumberFormat="1" applyFont="1" applyFill="1" applyBorder="1" applyAlignment="1">
      <alignment horizontal="center" vertical="center"/>
    </xf>
    <xf numFmtId="164" fontId="3" fillId="8" borderId="13" xfId="1" applyNumberFormat="1" applyFont="1" applyFill="1" applyBorder="1" applyAlignment="1">
      <alignment horizontal="center" vertical="center"/>
    </xf>
    <xf numFmtId="166" fontId="3" fillId="8" borderId="11" xfId="3" applyNumberFormat="1" applyFont="1" applyFill="1" applyBorder="1" applyAlignment="1">
      <alignment horizontal="center" vertical="center"/>
    </xf>
    <xf numFmtId="165" fontId="3" fillId="8" borderId="0" xfId="2" applyNumberFormat="1" applyFont="1" applyFill="1" applyBorder="1" applyAlignment="1">
      <alignment horizontal="center" vertical="center"/>
    </xf>
    <xf numFmtId="165" fontId="3" fillId="8" borderId="13" xfId="2" applyNumberFormat="1" applyFont="1" applyFill="1" applyBorder="1" applyAlignment="1">
      <alignment horizontal="center" vertical="center"/>
    </xf>
    <xf numFmtId="165" fontId="3" fillId="8" borderId="16" xfId="2" applyNumberFormat="1" applyFont="1" applyFill="1" applyBorder="1" applyAlignment="1">
      <alignment horizontal="center" vertical="center"/>
    </xf>
    <xf numFmtId="166" fontId="3" fillId="8" borderId="0" xfId="3" applyNumberFormat="1" applyFont="1" applyFill="1" applyBorder="1" applyAlignment="1">
      <alignment horizontal="center" vertical="center"/>
    </xf>
    <xf numFmtId="164" fontId="3" fillId="8" borderId="13" xfId="1" applyNumberFormat="1" applyFont="1" applyFill="1" applyBorder="1" applyAlignment="1">
      <alignment horizontal="center"/>
    </xf>
    <xf numFmtId="166" fontId="3" fillId="8" borderId="13" xfId="3" applyNumberFormat="1" applyFont="1" applyFill="1" applyBorder="1" applyAlignment="1">
      <alignment horizontal="center"/>
    </xf>
    <xf numFmtId="0" fontId="3" fillId="9" borderId="48" xfId="0" applyFont="1" applyFill="1" applyBorder="1"/>
    <xf numFmtId="164" fontId="8" fillId="8" borderId="13" xfId="1" applyNumberFormat="1" applyFont="1" applyFill="1" applyBorder="1" applyAlignment="1">
      <alignment horizontal="center"/>
    </xf>
    <xf numFmtId="166" fontId="0" fillId="0" borderId="67" xfId="3" applyNumberFormat="1" applyFont="1" applyBorder="1" applyAlignment="1">
      <alignment horizontal="center" vertical="center"/>
    </xf>
    <xf numFmtId="165" fontId="0" fillId="0" borderId="24" xfId="2" applyNumberFormat="1" applyFont="1" applyBorder="1" applyAlignment="1">
      <alignment horizontal="center" vertical="center"/>
    </xf>
    <xf numFmtId="164" fontId="14" fillId="0" borderId="24" xfId="1" applyNumberFormat="1" applyFont="1" applyFill="1" applyBorder="1" applyAlignment="1">
      <alignment horizontal="center"/>
    </xf>
    <xf numFmtId="166" fontId="14" fillId="0" borderId="24" xfId="3" applyNumberFormat="1" applyFont="1" applyFill="1" applyBorder="1" applyAlignment="1">
      <alignment horizontal="center"/>
    </xf>
    <xf numFmtId="165" fontId="0" fillId="0" borderId="21" xfId="1" applyNumberFormat="1" applyFont="1" applyBorder="1" applyAlignment="1">
      <alignment horizontal="center" vertical="center"/>
    </xf>
    <xf numFmtId="164" fontId="14" fillId="0" borderId="22" xfId="1" applyNumberFormat="1" applyFont="1" applyFill="1" applyBorder="1" applyAlignment="1">
      <alignment horizontal="center"/>
    </xf>
    <xf numFmtId="166" fontId="14" fillId="0" borderId="22" xfId="3" applyNumberFormat="1" applyFont="1" applyFill="1" applyBorder="1" applyAlignment="1">
      <alignment horizontal="center"/>
    </xf>
    <xf numFmtId="1" fontId="0" fillId="0" borderId="0" xfId="0" applyNumberFormat="1"/>
    <xf numFmtId="164" fontId="11" fillId="0" borderId="18" xfId="1" applyNumberFormat="1" applyFont="1" applyFill="1" applyBorder="1" applyAlignment="1">
      <alignment horizontal="center"/>
    </xf>
    <xf numFmtId="0" fontId="11" fillId="0" borderId="26" xfId="0" applyFont="1" applyBorder="1"/>
    <xf numFmtId="164" fontId="0" fillId="0" borderId="26" xfId="1" applyNumberFormat="1" applyFont="1" applyFill="1" applyBorder="1" applyAlignment="1">
      <alignment horizontal="center" vertical="center"/>
    </xf>
    <xf numFmtId="0" fontId="11" fillId="0" borderId="52" xfId="0" applyFont="1" applyBorder="1" applyAlignment="1">
      <alignment horizontal="left" vertical="center" wrapText="1"/>
    </xf>
    <xf numFmtId="0" fontId="11" fillId="0" borderId="50" xfId="0" applyFont="1" applyBorder="1" applyAlignment="1">
      <alignment horizontal="left" vertical="center" wrapText="1"/>
    </xf>
    <xf numFmtId="164" fontId="0" fillId="0" borderId="2" xfId="1" applyNumberFormat="1" applyFont="1" applyFill="1" applyBorder="1" applyAlignment="1">
      <alignment horizontal="center" vertical="center"/>
    </xf>
    <xf numFmtId="164" fontId="0" fillId="0" borderId="22" xfId="1" applyNumberFormat="1" applyFont="1" applyFill="1" applyBorder="1" applyAlignment="1">
      <alignment horizontal="center" vertical="center"/>
    </xf>
    <xf numFmtId="164" fontId="0" fillId="0" borderId="0" xfId="1" applyNumberFormat="1" applyFont="1" applyFill="1" applyBorder="1" applyAlignment="1">
      <alignment horizontal="center" vertical="center"/>
    </xf>
    <xf numFmtId="167" fontId="0" fillId="0" borderId="0" xfId="1" applyNumberFormat="1" applyFont="1" applyFill="1" applyBorder="1" applyAlignment="1">
      <alignment horizontal="center" vertical="center"/>
    </xf>
    <xf numFmtId="0" fontId="0" fillId="0" borderId="26" xfId="0" applyBorder="1" applyAlignment="1">
      <alignment horizontal="center" vertical="center"/>
    </xf>
    <xf numFmtId="0" fontId="0" fillId="0" borderId="68" xfId="0" applyBorder="1" applyAlignment="1">
      <alignment horizontal="center" vertical="center"/>
    </xf>
    <xf numFmtId="0" fontId="0" fillId="0" borderId="66" xfId="0" applyBorder="1" applyAlignment="1">
      <alignment horizontal="center" vertical="center"/>
    </xf>
    <xf numFmtId="0" fontId="3" fillId="3" borderId="44" xfId="0" applyFont="1" applyFill="1" applyBorder="1" applyAlignment="1">
      <alignment horizontal="center" vertical="center"/>
    </xf>
    <xf numFmtId="0" fontId="3" fillId="3" borderId="54" xfId="0" applyFont="1" applyFill="1" applyBorder="1" applyAlignment="1">
      <alignment horizontal="center" vertical="center"/>
    </xf>
    <xf numFmtId="0" fontId="3" fillId="3" borderId="40" xfId="0" applyFont="1" applyFill="1" applyBorder="1" applyAlignment="1">
      <alignment horizontal="center" vertical="center"/>
    </xf>
    <xf numFmtId="0" fontId="0" fillId="0" borderId="61" xfId="0" applyBorder="1" applyAlignment="1">
      <alignment horizontal="center" vertical="center"/>
    </xf>
    <xf numFmtId="164" fontId="0" fillId="0" borderId="1" xfId="1" applyNumberFormat="1" applyFont="1" applyFill="1" applyBorder="1" applyAlignment="1">
      <alignment horizontal="center" vertical="center"/>
    </xf>
    <xf numFmtId="164" fontId="3" fillId="3" borderId="60" xfId="1" applyNumberFormat="1" applyFont="1" applyFill="1" applyBorder="1" applyAlignment="1">
      <alignment horizontal="center" vertical="center"/>
    </xf>
    <xf numFmtId="0" fontId="0" fillId="0" borderId="33" xfId="0" applyBorder="1" applyAlignment="1">
      <alignment horizontal="center" vertical="center"/>
    </xf>
    <xf numFmtId="0" fontId="0" fillId="0" borderId="20" xfId="0" applyBorder="1" applyAlignment="1">
      <alignment horizontal="center" vertical="center"/>
    </xf>
    <xf numFmtId="0" fontId="3" fillId="3" borderId="23" xfId="0" applyFont="1" applyFill="1" applyBorder="1" applyAlignment="1">
      <alignment horizontal="center" vertical="center"/>
    </xf>
    <xf numFmtId="0" fontId="3" fillId="3" borderId="67" xfId="0" applyFont="1" applyFill="1" applyBorder="1" applyAlignment="1">
      <alignment horizontal="center" vertical="center"/>
    </xf>
    <xf numFmtId="0" fontId="3" fillId="3" borderId="25" xfId="0" applyFont="1" applyFill="1" applyBorder="1" applyAlignment="1">
      <alignment horizontal="center" vertical="center"/>
    </xf>
    <xf numFmtId="164" fontId="3" fillId="3" borderId="25" xfId="1" applyNumberFormat="1" applyFont="1" applyFill="1" applyBorder="1" applyAlignment="1">
      <alignment horizontal="center" vertical="center"/>
    </xf>
    <xf numFmtId="164" fontId="0" fillId="0" borderId="19" xfId="1" applyNumberFormat="1" applyFont="1" applyFill="1" applyBorder="1" applyAlignment="1">
      <alignment horizontal="center" vertical="center"/>
    </xf>
    <xf numFmtId="0" fontId="3" fillId="3" borderId="10" xfId="0" applyFont="1" applyFill="1" applyBorder="1" applyAlignment="1">
      <alignment horizontal="center" vertical="center"/>
    </xf>
    <xf numFmtId="0" fontId="3" fillId="3" borderId="37" xfId="0" applyFont="1" applyFill="1" applyBorder="1" applyAlignment="1">
      <alignment horizontal="center" vertical="center"/>
    </xf>
    <xf numFmtId="0" fontId="3" fillId="3" borderId="11" xfId="0" applyFont="1" applyFill="1" applyBorder="1" applyAlignment="1">
      <alignment horizontal="center" vertical="center"/>
    </xf>
    <xf numFmtId="164" fontId="3" fillId="3" borderId="11" xfId="1" applyNumberFormat="1" applyFont="1" applyFill="1" applyBorder="1" applyAlignment="1">
      <alignment horizontal="center" vertical="center"/>
    </xf>
    <xf numFmtId="0" fontId="0" fillId="2" borderId="6" xfId="0" applyFill="1" applyBorder="1" applyAlignment="1">
      <alignment horizontal="center" vertical="center" wrapText="1"/>
    </xf>
    <xf numFmtId="0" fontId="0" fillId="2" borderId="34" xfId="0" applyFill="1" applyBorder="1" applyAlignment="1">
      <alignment horizontal="center" vertical="center" wrapText="1"/>
    </xf>
    <xf numFmtId="0" fontId="0" fillId="2" borderId="7" xfId="0" applyFill="1" applyBorder="1" applyAlignment="1">
      <alignment horizontal="center" vertical="center" wrapText="1"/>
    </xf>
    <xf numFmtId="164" fontId="3" fillId="3" borderId="40" xfId="1" applyNumberFormat="1" applyFont="1" applyFill="1" applyBorder="1" applyAlignment="1">
      <alignment horizontal="center"/>
    </xf>
    <xf numFmtId="0" fontId="0" fillId="0" borderId="10" xfId="0" applyBorder="1" applyAlignment="1">
      <alignment horizontal="center" vertical="center"/>
    </xf>
    <xf numFmtId="0" fontId="0" fillId="0" borderId="42"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32" xfId="0" applyBorder="1" applyAlignment="1">
      <alignment horizontal="center" vertical="center"/>
    </xf>
    <xf numFmtId="0" fontId="0" fillId="0" borderId="12" xfId="0" applyBorder="1" applyAlignment="1">
      <alignment horizontal="center" vertical="center"/>
    </xf>
    <xf numFmtId="0" fontId="0" fillId="0" borderId="21" xfId="0" applyBorder="1" applyAlignment="1">
      <alignment horizontal="center"/>
    </xf>
    <xf numFmtId="0" fontId="0" fillId="0" borderId="65" xfId="0" applyBorder="1" applyAlignment="1">
      <alignment horizontal="center"/>
    </xf>
    <xf numFmtId="0" fontId="3" fillId="3" borderId="10" xfId="0" applyFont="1" applyFill="1" applyBorder="1" applyAlignment="1">
      <alignment horizontal="center"/>
    </xf>
    <xf numFmtId="0" fontId="3" fillId="3" borderId="11" xfId="0" applyFont="1" applyFill="1" applyBorder="1" applyAlignment="1">
      <alignment horizontal="center"/>
    </xf>
    <xf numFmtId="0" fontId="3" fillId="3" borderId="36" xfId="0" applyFont="1" applyFill="1" applyBorder="1" applyAlignment="1">
      <alignment horizontal="center"/>
    </xf>
    <xf numFmtId="0" fontId="3" fillId="3" borderId="40" xfId="0" applyFont="1" applyFill="1" applyBorder="1" applyAlignment="1">
      <alignment horizontal="center"/>
    </xf>
    <xf numFmtId="166" fontId="3" fillId="6" borderId="44" xfId="3" applyNumberFormat="1" applyFont="1" applyFill="1" applyBorder="1" applyAlignment="1">
      <alignment horizontal="center"/>
    </xf>
    <xf numFmtId="164" fontId="3" fillId="6" borderId="71" xfId="1" applyNumberFormat="1" applyFont="1" applyFill="1" applyBorder="1" applyAlignment="1">
      <alignment horizontal="center"/>
    </xf>
    <xf numFmtId="165" fontId="3" fillId="3" borderId="29" xfId="0" applyNumberFormat="1" applyFont="1" applyFill="1" applyBorder="1" applyAlignment="1">
      <alignment horizontal="center"/>
    </xf>
    <xf numFmtId="166" fontId="3" fillId="3" borderId="31" xfId="3" applyNumberFormat="1" applyFont="1" applyFill="1" applyBorder="1" applyAlignment="1">
      <alignment horizontal="center"/>
    </xf>
    <xf numFmtId="165" fontId="3" fillId="3" borderId="22" xfId="1" applyNumberFormat="1" applyFont="1" applyFill="1" applyBorder="1" applyAlignment="1">
      <alignment horizontal="center"/>
    </xf>
    <xf numFmtId="166" fontId="3" fillId="3" borderId="65" xfId="3" applyNumberFormat="1" applyFont="1" applyFill="1" applyBorder="1" applyAlignment="1">
      <alignment horizontal="center"/>
    </xf>
    <xf numFmtId="0" fontId="0" fillId="0" borderId="45" xfId="0" applyBorder="1" applyAlignment="1">
      <alignment horizontal="left" vertical="center" wrapText="1"/>
    </xf>
    <xf numFmtId="0" fontId="16" fillId="0" borderId="0" xfId="5" applyFill="1"/>
    <xf numFmtId="0" fontId="3" fillId="3" borderId="66" xfId="1" applyNumberFormat="1" applyFont="1" applyFill="1" applyBorder="1" applyAlignment="1">
      <alignment horizontal="center"/>
    </xf>
    <xf numFmtId="164" fontId="11" fillId="0" borderId="67" xfId="1" applyNumberFormat="1" applyFont="1" applyFill="1" applyBorder="1" applyAlignment="1">
      <alignment horizontal="center"/>
    </xf>
    <xf numFmtId="164" fontId="11" fillId="0" borderId="35" xfId="1" applyNumberFormat="1" applyFont="1" applyFill="1" applyBorder="1" applyAlignment="1">
      <alignment horizontal="center"/>
    </xf>
    <xf numFmtId="164" fontId="8" fillId="8" borderId="37" xfId="1" applyNumberFormat="1" applyFont="1" applyFill="1" applyBorder="1" applyAlignment="1">
      <alignment horizontal="center"/>
    </xf>
    <xf numFmtId="164" fontId="0" fillId="0" borderId="34" xfId="1" applyNumberFormat="1" applyFont="1" applyFill="1" applyBorder="1" applyAlignment="1">
      <alignment horizontal="center"/>
    </xf>
    <xf numFmtId="164" fontId="0" fillId="0" borderId="35" xfId="1" applyNumberFormat="1" applyFont="1" applyFill="1" applyBorder="1" applyAlignment="1">
      <alignment horizontal="center"/>
    </xf>
    <xf numFmtId="164" fontId="0" fillId="0" borderId="72" xfId="1" applyNumberFormat="1" applyFont="1" applyFill="1" applyBorder="1" applyAlignment="1">
      <alignment horizontal="center"/>
    </xf>
    <xf numFmtId="164" fontId="0" fillId="0" borderId="38" xfId="1" applyNumberFormat="1" applyFont="1" applyFill="1" applyBorder="1" applyAlignment="1">
      <alignment horizontal="center"/>
    </xf>
    <xf numFmtId="164" fontId="14" fillId="0" borderId="38" xfId="1" applyNumberFormat="1" applyFont="1" applyFill="1" applyBorder="1" applyAlignment="1">
      <alignment horizontal="center"/>
    </xf>
    <xf numFmtId="164" fontId="14" fillId="0" borderId="67" xfId="1" applyNumberFormat="1" applyFont="1" applyFill="1" applyBorder="1" applyAlignment="1">
      <alignment horizontal="center"/>
    </xf>
    <xf numFmtId="164" fontId="14" fillId="0" borderId="35" xfId="1" applyNumberFormat="1" applyFont="1" applyFill="1" applyBorder="1" applyAlignment="1">
      <alignment horizontal="center"/>
    </xf>
    <xf numFmtId="164" fontId="14" fillId="0" borderId="37" xfId="1" applyNumberFormat="1" applyFont="1" applyFill="1" applyBorder="1" applyAlignment="1">
      <alignment horizontal="center"/>
    </xf>
    <xf numFmtId="164" fontId="0" fillId="2" borderId="66" xfId="1" applyNumberFormat="1" applyFont="1" applyFill="1" applyBorder="1" applyAlignment="1">
      <alignment horizontal="center" vertical="center" wrapText="1"/>
    </xf>
    <xf numFmtId="164" fontId="3" fillId="3" borderId="37" xfId="1" applyNumberFormat="1" applyFont="1" applyFill="1" applyBorder="1" applyAlignment="1">
      <alignment horizontal="center"/>
    </xf>
    <xf numFmtId="164" fontId="3" fillId="3" borderId="49" xfId="1" applyNumberFormat="1" applyFont="1" applyFill="1" applyBorder="1" applyAlignment="1">
      <alignment horizontal="center"/>
    </xf>
    <xf numFmtId="0" fontId="14" fillId="0" borderId="23" xfId="0" applyFont="1" applyBorder="1"/>
    <xf numFmtId="0" fontId="14" fillId="0" borderId="20" xfId="0" applyFont="1" applyBorder="1"/>
    <xf numFmtId="0" fontId="14" fillId="0" borderId="24" xfId="0" applyFont="1" applyBorder="1"/>
    <xf numFmtId="3" fontId="14" fillId="0" borderId="18" xfId="0" applyNumberFormat="1" applyFont="1" applyBorder="1"/>
    <xf numFmtId="3" fontId="14" fillId="0" borderId="20" xfId="0" applyNumberFormat="1" applyFont="1" applyBorder="1"/>
    <xf numFmtId="0" fontId="14" fillId="0" borderId="18" xfId="0" applyFont="1" applyBorder="1"/>
    <xf numFmtId="165" fontId="3" fillId="3" borderId="73" xfId="0" applyNumberFormat="1" applyFont="1" applyFill="1" applyBorder="1" applyAlignment="1">
      <alignment horizontal="center"/>
    </xf>
    <xf numFmtId="165" fontId="3" fillId="3" borderId="74" xfId="0" applyNumberFormat="1" applyFont="1" applyFill="1" applyBorder="1" applyAlignment="1">
      <alignment horizontal="center"/>
    </xf>
    <xf numFmtId="165" fontId="0" fillId="0" borderId="27" xfId="2" applyNumberFormat="1" applyFont="1" applyBorder="1" applyAlignment="1">
      <alignment horizontal="left" vertical="center"/>
    </xf>
    <xf numFmtId="165" fontId="0" fillId="0" borderId="18" xfId="2" applyNumberFormat="1" applyFont="1" applyBorder="1" applyAlignment="1">
      <alignment horizontal="left" vertical="center"/>
    </xf>
    <xf numFmtId="168" fontId="0" fillId="0" borderId="22" xfId="1" applyNumberFormat="1" applyFont="1" applyFill="1" applyBorder="1" applyAlignment="1">
      <alignment horizontal="center"/>
    </xf>
    <xf numFmtId="168" fontId="0" fillId="0" borderId="8" xfId="1" applyNumberFormat="1" applyFont="1" applyFill="1" applyBorder="1" applyAlignment="1">
      <alignment horizontal="center"/>
    </xf>
    <xf numFmtId="168" fontId="11" fillId="0" borderId="24" xfId="1" applyNumberFormat="1" applyFont="1" applyFill="1" applyBorder="1" applyAlignment="1">
      <alignment horizontal="center"/>
    </xf>
    <xf numFmtId="168" fontId="11" fillId="0" borderId="18" xfId="1" applyNumberFormat="1" applyFont="1" applyFill="1" applyBorder="1" applyAlignment="1">
      <alignment horizontal="center"/>
    </xf>
    <xf numFmtId="168" fontId="0" fillId="0" borderId="18" xfId="1" applyNumberFormat="1" applyFont="1" applyFill="1" applyBorder="1" applyAlignment="1">
      <alignment horizontal="center"/>
    </xf>
    <xf numFmtId="168" fontId="3" fillId="8" borderId="13" xfId="1" applyNumberFormat="1" applyFont="1" applyFill="1" applyBorder="1" applyAlignment="1">
      <alignment horizontal="center"/>
    </xf>
    <xf numFmtId="168" fontId="0" fillId="0" borderId="30" xfId="1" applyNumberFormat="1" applyFont="1" applyFill="1" applyBorder="1" applyAlignment="1">
      <alignment horizontal="center"/>
    </xf>
    <xf numFmtId="168" fontId="3" fillId="3" borderId="39" xfId="1" applyNumberFormat="1" applyFont="1" applyFill="1" applyBorder="1" applyAlignment="1">
      <alignment horizontal="center"/>
    </xf>
    <xf numFmtId="168" fontId="0" fillId="2" borderId="8" xfId="1" applyNumberFormat="1" applyFont="1" applyFill="1" applyBorder="1" applyAlignment="1">
      <alignment horizontal="center" vertical="center" wrapText="1"/>
    </xf>
    <xf numFmtId="168" fontId="3" fillId="3" borderId="30" xfId="1" applyNumberFormat="1" applyFont="1" applyFill="1" applyBorder="1" applyAlignment="1">
      <alignment horizontal="center"/>
    </xf>
    <xf numFmtId="168" fontId="14" fillId="0" borderId="22" xfId="1" applyNumberFormat="1" applyFont="1" applyFill="1" applyBorder="1" applyAlignment="1">
      <alignment horizontal="center"/>
    </xf>
    <xf numFmtId="168" fontId="14" fillId="0" borderId="24" xfId="1" applyNumberFormat="1" applyFont="1" applyFill="1" applyBorder="1" applyAlignment="1">
      <alignment horizontal="center"/>
    </xf>
    <xf numFmtId="168" fontId="14" fillId="0" borderId="18" xfId="1" applyNumberFormat="1" applyFont="1" applyFill="1" applyBorder="1" applyAlignment="1">
      <alignment horizontal="center"/>
    </xf>
    <xf numFmtId="168" fontId="14" fillId="0" borderId="13" xfId="1" applyNumberFormat="1" applyFont="1" applyFill="1" applyBorder="1" applyAlignment="1">
      <alignment horizontal="center"/>
    </xf>
    <xf numFmtId="168" fontId="0" fillId="2" borderId="49" xfId="1" applyNumberFormat="1" applyFont="1" applyFill="1" applyBorder="1" applyAlignment="1">
      <alignment horizontal="center" vertical="center" wrapText="1"/>
    </xf>
    <xf numFmtId="168" fontId="3" fillId="3" borderId="13" xfId="1" applyNumberFormat="1" applyFont="1" applyFill="1" applyBorder="1" applyAlignment="1">
      <alignment horizontal="center"/>
    </xf>
    <xf numFmtId="165" fontId="0" fillId="0" borderId="27" xfId="2" applyNumberFormat="1" applyFont="1" applyFill="1" applyBorder="1" applyAlignment="1">
      <alignment horizontal="left" vertical="center"/>
    </xf>
    <xf numFmtId="165" fontId="0" fillId="0" borderId="18" xfId="2" applyNumberFormat="1" applyFont="1" applyFill="1" applyBorder="1" applyAlignment="1">
      <alignment horizontal="left" vertical="center"/>
    </xf>
    <xf numFmtId="165" fontId="0" fillId="0" borderId="23" xfId="1" applyNumberFormat="1" applyFont="1" applyFill="1" applyBorder="1" applyAlignment="1">
      <alignment horizontal="center" vertical="center"/>
    </xf>
    <xf numFmtId="165" fontId="0" fillId="0" borderId="24" xfId="2" applyNumberFormat="1" applyFont="1" applyFill="1" applyBorder="1" applyAlignment="1">
      <alignment horizontal="center" vertical="center"/>
    </xf>
    <xf numFmtId="168" fontId="3" fillId="3" borderId="49" xfId="1" applyNumberFormat="1" applyFont="1" applyFill="1" applyBorder="1" applyAlignment="1">
      <alignment horizontal="center"/>
    </xf>
    <xf numFmtId="165" fontId="3" fillId="8" borderId="30" xfId="2" applyNumberFormat="1" applyFont="1" applyFill="1" applyBorder="1" applyAlignment="1">
      <alignment horizontal="center" vertical="center"/>
    </xf>
    <xf numFmtId="165" fontId="3" fillId="3" borderId="54" xfId="0" applyNumberFormat="1" applyFont="1" applyFill="1" applyBorder="1" applyAlignment="1">
      <alignment horizontal="center"/>
    </xf>
    <xf numFmtId="166" fontId="3" fillId="3" borderId="60" xfId="3" applyNumberFormat="1" applyFont="1" applyFill="1" applyBorder="1" applyAlignment="1">
      <alignment horizontal="center"/>
    </xf>
    <xf numFmtId="165" fontId="0" fillId="2" borderId="21" xfId="0" applyNumberFormat="1" applyFill="1" applyBorder="1" applyAlignment="1">
      <alignment horizontal="center" vertical="center" wrapText="1"/>
    </xf>
    <xf numFmtId="165" fontId="0" fillId="2" borderId="22" xfId="0" applyNumberFormat="1" applyFill="1" applyBorder="1" applyAlignment="1">
      <alignment horizontal="center" vertical="center" wrapText="1"/>
    </xf>
    <xf numFmtId="166" fontId="0" fillId="2" borderId="65" xfId="3" applyNumberFormat="1" applyFont="1" applyFill="1" applyBorder="1" applyAlignment="1">
      <alignment horizontal="center" vertical="center" wrapText="1"/>
    </xf>
    <xf numFmtId="1" fontId="3" fillId="3" borderId="36" xfId="0" applyNumberFormat="1" applyFont="1" applyFill="1" applyBorder="1" applyAlignment="1">
      <alignment horizontal="center"/>
    </xf>
    <xf numFmtId="1" fontId="0" fillId="0" borderId="19" xfId="0" applyNumberFormat="1" applyBorder="1" applyAlignment="1">
      <alignment horizontal="center" vertical="center"/>
    </xf>
    <xf numFmtId="1" fontId="0" fillId="0" borderId="11" xfId="0" applyNumberFormat="1" applyBorder="1" applyAlignment="1">
      <alignment horizontal="center" vertical="center"/>
    </xf>
    <xf numFmtId="1" fontId="3" fillId="3" borderId="40" xfId="0" applyNumberFormat="1" applyFont="1" applyFill="1" applyBorder="1" applyAlignment="1">
      <alignment horizontal="center"/>
    </xf>
    <xf numFmtId="1" fontId="3" fillId="3" borderId="10" xfId="0" applyNumberFormat="1" applyFont="1" applyFill="1" applyBorder="1" applyAlignment="1">
      <alignment horizontal="center"/>
    </xf>
    <xf numFmtId="0" fontId="14" fillId="0" borderId="8" xfId="0" applyFont="1" applyBorder="1" applyAlignment="1">
      <alignment horizontal="center"/>
    </xf>
    <xf numFmtId="3" fontId="14" fillId="0" borderId="24" xfId="0" applyNumberFormat="1" applyFont="1" applyBorder="1" applyAlignment="1">
      <alignment horizontal="center"/>
    </xf>
    <xf numFmtId="0" fontId="14" fillId="0" borderId="24" xfId="0" applyFont="1" applyBorder="1" applyAlignment="1">
      <alignment horizontal="center"/>
    </xf>
    <xf numFmtId="3" fontId="14" fillId="0" borderId="18" xfId="0" applyNumberFormat="1" applyFont="1" applyBorder="1" applyAlignment="1">
      <alignment horizontal="center"/>
    </xf>
    <xf numFmtId="165" fontId="0" fillId="0" borderId="49" xfId="2" applyNumberFormat="1" applyFont="1" applyFill="1" applyBorder="1" applyAlignment="1">
      <alignment horizontal="center" vertical="center"/>
    </xf>
    <xf numFmtId="165" fontId="0" fillId="0" borderId="18" xfId="2" applyNumberFormat="1" applyFont="1" applyFill="1" applyBorder="1" applyAlignment="1">
      <alignment horizontal="center" vertical="center"/>
    </xf>
    <xf numFmtId="164" fontId="0" fillId="0" borderId="24" xfId="1" applyNumberFormat="1" applyFont="1" applyFill="1" applyBorder="1" applyAlignment="1">
      <alignment horizontal="center" vertical="center"/>
    </xf>
    <xf numFmtId="10" fontId="14" fillId="0" borderId="7" xfId="0" applyNumberFormat="1" applyFont="1" applyBorder="1" applyAlignment="1">
      <alignment horizontal="center"/>
    </xf>
    <xf numFmtId="10" fontId="14" fillId="0" borderId="25" xfId="0" applyNumberFormat="1" applyFont="1" applyBorder="1" applyAlignment="1">
      <alignment horizontal="center"/>
    </xf>
    <xf numFmtId="0" fontId="14" fillId="0" borderId="25" xfId="0" applyFont="1" applyBorder="1" applyAlignment="1">
      <alignment horizontal="center"/>
    </xf>
    <xf numFmtId="166" fontId="0" fillId="0" borderId="41" xfId="3" applyNumberFormat="1" applyFont="1" applyFill="1" applyBorder="1" applyAlignment="1">
      <alignment horizontal="center" vertical="center"/>
    </xf>
    <xf numFmtId="166" fontId="0" fillId="0" borderId="27" xfId="3" applyNumberFormat="1" applyFont="1" applyFill="1" applyBorder="1" applyAlignment="1">
      <alignment horizontal="center" vertical="center"/>
    </xf>
    <xf numFmtId="166" fontId="0" fillId="0" borderId="18" xfId="3" applyNumberFormat="1" applyFont="1" applyFill="1" applyBorder="1" applyAlignment="1">
      <alignment horizontal="center" vertical="center"/>
    </xf>
    <xf numFmtId="165" fontId="0" fillId="0" borderId="41" xfId="2" applyNumberFormat="1" applyFont="1" applyFill="1" applyBorder="1" applyAlignment="1">
      <alignment horizontal="center" vertical="center"/>
    </xf>
    <xf numFmtId="164" fontId="0" fillId="0" borderId="21" xfId="1" applyNumberFormat="1" applyFont="1" applyFill="1" applyBorder="1" applyAlignment="1">
      <alignment horizontal="center" vertical="center"/>
    </xf>
    <xf numFmtId="164" fontId="0" fillId="0" borderId="23" xfId="1" applyNumberFormat="1" applyFont="1" applyFill="1" applyBorder="1" applyAlignment="1">
      <alignment horizontal="center" vertical="center"/>
    </xf>
    <xf numFmtId="164" fontId="11" fillId="0" borderId="8" xfId="1" applyNumberFormat="1" applyFont="1" applyFill="1" applyBorder="1" applyAlignment="1">
      <alignment horizontal="center"/>
    </xf>
    <xf numFmtId="164" fontId="11" fillId="0" borderId="24" xfId="1" applyNumberFormat="1" applyFont="1" applyFill="1" applyBorder="1" applyAlignment="1">
      <alignment horizontal="center"/>
    </xf>
    <xf numFmtId="164" fontId="11" fillId="0" borderId="18" xfId="1" applyNumberFormat="1" applyFont="1" applyFill="1" applyBorder="1" applyAlignment="1">
      <alignment horizontal="center" vertical="center"/>
    </xf>
    <xf numFmtId="164" fontId="11" fillId="0" borderId="34" xfId="1" applyNumberFormat="1" applyFont="1" applyFill="1" applyBorder="1" applyAlignment="1">
      <alignment horizontal="center"/>
    </xf>
    <xf numFmtId="165" fontId="0" fillId="0" borderId="20" xfId="2" applyNumberFormat="1" applyFont="1" applyBorder="1" applyAlignment="1">
      <alignment horizontal="center" vertical="center"/>
    </xf>
    <xf numFmtId="165" fontId="0" fillId="0" borderId="19" xfId="2" applyNumberFormat="1" applyFont="1" applyBorder="1" applyAlignment="1">
      <alignment horizontal="center" vertical="center"/>
    </xf>
    <xf numFmtId="165" fontId="0" fillId="0" borderId="10" xfId="2" applyNumberFormat="1" applyFont="1" applyBorder="1" applyAlignment="1">
      <alignment horizontal="center" vertical="center"/>
    </xf>
    <xf numFmtId="165" fontId="0" fillId="0" borderId="11" xfId="2" applyNumberFormat="1" applyFont="1" applyBorder="1" applyAlignment="1">
      <alignment horizontal="center" vertical="center"/>
    </xf>
    <xf numFmtId="165" fontId="3" fillId="3" borderId="40" xfId="2" applyNumberFormat="1" applyFont="1" applyFill="1" applyBorder="1" applyAlignment="1">
      <alignment horizontal="center"/>
    </xf>
    <xf numFmtId="165" fontId="0" fillId="2" borderId="33" xfId="2" applyNumberFormat="1" applyFont="1" applyFill="1" applyBorder="1" applyAlignment="1">
      <alignment vertical="center" wrapText="1"/>
    </xf>
    <xf numFmtId="165" fontId="0" fillId="2" borderId="61" xfId="2" applyNumberFormat="1" applyFont="1" applyFill="1" applyBorder="1" applyAlignment="1">
      <alignment vertical="center" wrapText="1"/>
    </xf>
    <xf numFmtId="165" fontId="0" fillId="0" borderId="6" xfId="2" applyNumberFormat="1" applyFont="1" applyBorder="1" applyAlignment="1">
      <alignment horizontal="center" vertical="center"/>
    </xf>
    <xf numFmtId="165" fontId="0" fillId="0" borderId="7" xfId="2" applyNumberFormat="1" applyFont="1" applyBorder="1" applyAlignment="1">
      <alignment horizontal="center" vertical="center"/>
    </xf>
    <xf numFmtId="165" fontId="3" fillId="3" borderId="15" xfId="2" applyNumberFormat="1" applyFont="1" applyFill="1" applyBorder="1"/>
    <xf numFmtId="165" fontId="3" fillId="3" borderId="17" xfId="2" applyNumberFormat="1" applyFont="1" applyFill="1" applyBorder="1"/>
    <xf numFmtId="165" fontId="0" fillId="0" borderId="21" xfId="2" applyNumberFormat="1" applyFont="1" applyBorder="1" applyAlignment="1">
      <alignment horizontal="center"/>
    </xf>
    <xf numFmtId="165" fontId="0" fillId="0" borderId="65" xfId="2" applyNumberFormat="1" applyFont="1" applyBorder="1" applyAlignment="1">
      <alignment horizontal="center"/>
    </xf>
    <xf numFmtId="165" fontId="0" fillId="2" borderId="6" xfId="2" applyNumberFormat="1" applyFont="1" applyFill="1" applyBorder="1" applyAlignment="1">
      <alignment vertical="center" wrapText="1"/>
    </xf>
    <xf numFmtId="165" fontId="0" fillId="2" borderId="7" xfId="2" applyNumberFormat="1" applyFont="1" applyFill="1" applyBorder="1" applyAlignment="1">
      <alignment vertical="center" wrapText="1"/>
    </xf>
    <xf numFmtId="165" fontId="3" fillId="3" borderId="10" xfId="2" applyNumberFormat="1" applyFont="1" applyFill="1" applyBorder="1" applyAlignment="1">
      <alignment horizontal="center"/>
    </xf>
    <xf numFmtId="165" fontId="3" fillId="3" borderId="11" xfId="2" applyNumberFormat="1" applyFont="1" applyFill="1" applyBorder="1" applyAlignment="1">
      <alignment horizontal="center"/>
    </xf>
    <xf numFmtId="165" fontId="17" fillId="0" borderId="6" xfId="2" applyNumberFormat="1" applyFont="1" applyFill="1" applyBorder="1" applyAlignment="1">
      <alignment horizontal="center" vertical="center"/>
    </xf>
    <xf numFmtId="165" fontId="17" fillId="0" borderId="7" xfId="2" applyNumberFormat="1" applyFont="1" applyFill="1" applyBorder="1" applyAlignment="1">
      <alignment horizontal="center" vertical="center"/>
    </xf>
    <xf numFmtId="1" fontId="0" fillId="0" borderId="6" xfId="0" applyNumberFormat="1" applyBorder="1" applyAlignment="1">
      <alignment horizontal="center" vertical="center"/>
    </xf>
    <xf numFmtId="1" fontId="0" fillId="0" borderId="7" xfId="0" applyNumberFormat="1" applyBorder="1" applyAlignment="1">
      <alignment horizontal="center" vertical="center"/>
    </xf>
    <xf numFmtId="166" fontId="0" fillId="0" borderId="67" xfId="3" applyNumberFormat="1" applyFont="1" applyBorder="1" applyAlignment="1">
      <alignment horizontal="center"/>
    </xf>
    <xf numFmtId="166" fontId="3" fillId="3" borderId="37" xfId="3" applyNumberFormat="1" applyFont="1" applyFill="1" applyBorder="1" applyAlignment="1">
      <alignment horizontal="center"/>
    </xf>
    <xf numFmtId="164" fontId="3" fillId="3" borderId="59" xfId="1" applyNumberFormat="1" applyFont="1" applyFill="1" applyBorder="1" applyAlignment="1">
      <alignment horizontal="center"/>
    </xf>
    <xf numFmtId="164" fontId="3" fillId="3" borderId="41" xfId="1" applyNumberFormat="1" applyFont="1" applyFill="1" applyBorder="1" applyAlignment="1">
      <alignment horizontal="center"/>
    </xf>
    <xf numFmtId="164" fontId="0" fillId="2" borderId="23" xfId="1" applyNumberFormat="1" applyFont="1" applyFill="1" applyBorder="1" applyAlignment="1">
      <alignment horizontal="center" vertical="center" wrapText="1"/>
    </xf>
    <xf numFmtId="164" fontId="0" fillId="2" borderId="24" xfId="1" applyNumberFormat="1" applyFont="1" applyFill="1" applyBorder="1" applyAlignment="1">
      <alignment horizontal="center" vertical="center" wrapText="1"/>
    </xf>
    <xf numFmtId="166" fontId="0" fillId="2" borderId="24" xfId="3" applyNumberFormat="1" applyFont="1" applyFill="1" applyBorder="1" applyAlignment="1">
      <alignment horizontal="center" vertical="center" wrapText="1"/>
    </xf>
    <xf numFmtId="168" fontId="0" fillId="2" borderId="24" xfId="1" applyNumberFormat="1" applyFont="1" applyFill="1" applyBorder="1" applyAlignment="1">
      <alignment horizontal="center" vertical="center" wrapText="1"/>
    </xf>
    <xf numFmtId="164" fontId="0" fillId="2" borderId="67" xfId="1" applyNumberFormat="1" applyFont="1" applyFill="1" applyBorder="1" applyAlignment="1">
      <alignment horizontal="center" vertical="center" wrapText="1"/>
    </xf>
    <xf numFmtId="164" fontId="0" fillId="0" borderId="6" xfId="1" applyNumberFormat="1" applyFont="1" applyBorder="1" applyAlignment="1">
      <alignment horizontal="center"/>
    </xf>
    <xf numFmtId="164" fontId="0" fillId="0" borderId="8" xfId="1" applyNumberFormat="1" applyFont="1" applyBorder="1" applyAlignment="1">
      <alignment horizontal="center"/>
    </xf>
    <xf numFmtId="165" fontId="3" fillId="4" borderId="22" xfId="1" applyNumberFormat="1" applyFont="1" applyFill="1" applyBorder="1" applyAlignment="1">
      <alignment horizontal="center"/>
    </xf>
    <xf numFmtId="44" fontId="2" fillId="0" borderId="0" xfId="0" applyNumberFormat="1" applyFont="1"/>
    <xf numFmtId="169" fontId="2" fillId="0" borderId="0" xfId="3" applyNumberFormat="1" applyFont="1"/>
    <xf numFmtId="0" fontId="6" fillId="2" borderId="4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7" borderId="2" xfId="0" applyFont="1" applyFill="1" applyBorder="1" applyAlignment="1">
      <alignment horizontal="center" vertical="center"/>
    </xf>
    <xf numFmtId="0" fontId="6" fillId="7" borderId="4" xfId="0" applyFont="1" applyFill="1" applyBorder="1" applyAlignment="1">
      <alignment horizontal="center" vertical="center"/>
    </xf>
    <xf numFmtId="0" fontId="6" fillId="2" borderId="4" xfId="0" applyFont="1" applyFill="1" applyBorder="1" applyAlignment="1">
      <alignment horizontal="center" vertical="center"/>
    </xf>
    <xf numFmtId="0" fontId="0" fillId="0" borderId="46" xfId="0" applyBorder="1" applyAlignment="1">
      <alignment horizontal="left" vertical="center"/>
    </xf>
    <xf numFmtId="0" fontId="0" fillId="0" borderId="47" xfId="0" applyBorder="1" applyAlignment="1">
      <alignment horizontal="left" vertical="center"/>
    </xf>
    <xf numFmtId="0" fontId="0" fillId="0" borderId="5" xfId="0" applyBorder="1" applyAlignment="1">
      <alignment horizontal="left" vertical="center" wrapText="1"/>
    </xf>
    <xf numFmtId="0" fontId="0" fillId="0" borderId="51" xfId="0" applyBorder="1" applyAlignment="1">
      <alignment horizontal="left" vertical="center" wrapText="1"/>
    </xf>
    <xf numFmtId="0" fontId="0" fillId="0" borderId="14" xfId="0" applyBorder="1" applyAlignment="1">
      <alignment horizontal="left" vertical="center" wrapText="1"/>
    </xf>
    <xf numFmtId="0" fontId="0" fillId="0" borderId="59" xfId="0" applyBorder="1" applyAlignment="1">
      <alignment horizontal="left" vertical="center" wrapText="1"/>
    </xf>
    <xf numFmtId="0" fontId="0" fillId="0" borderId="56" xfId="0" applyBorder="1" applyAlignment="1">
      <alignment horizontal="left" vertical="center" wrapText="1"/>
    </xf>
    <xf numFmtId="0" fontId="0" fillId="5" borderId="46" xfId="0" applyFill="1" applyBorder="1" applyAlignment="1">
      <alignment horizontal="left" vertical="center"/>
    </xf>
    <xf numFmtId="0" fontId="0" fillId="5" borderId="47" xfId="0" applyFill="1" applyBorder="1" applyAlignment="1">
      <alignment horizontal="left" vertical="center"/>
    </xf>
    <xf numFmtId="164" fontId="7" fillId="2" borderId="44" xfId="1" applyNumberFormat="1" applyFont="1" applyFill="1" applyBorder="1" applyAlignment="1">
      <alignment horizontal="center" vertical="center" wrapText="1"/>
    </xf>
    <xf numFmtId="164" fontId="7" fillId="2" borderId="43" xfId="1" applyNumberFormat="1" applyFont="1" applyFill="1" applyBorder="1" applyAlignment="1">
      <alignment horizontal="center" vertical="center" wrapText="1"/>
    </xf>
    <xf numFmtId="164" fontId="7" fillId="7" borderId="54" xfId="1" applyNumberFormat="1" applyFont="1" applyFill="1" applyBorder="1" applyAlignment="1">
      <alignment horizontal="center" vertical="center" wrapText="1"/>
    </xf>
    <xf numFmtId="164" fontId="7" fillId="7" borderId="60" xfId="1"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6" fillId="7" borderId="59"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2" borderId="59" xfId="0" applyFont="1" applyFill="1" applyBorder="1" applyAlignment="1">
      <alignment horizontal="center" vertical="center"/>
    </xf>
    <xf numFmtId="0" fontId="6" fillId="2" borderId="1" xfId="0" applyFont="1" applyFill="1" applyBorder="1" applyAlignment="1">
      <alignment horizontal="center" vertical="center"/>
    </xf>
    <xf numFmtId="0" fontId="0" fillId="0" borderId="58" xfId="0" applyBorder="1" applyAlignment="1">
      <alignment horizontal="left" vertical="center" wrapText="1"/>
    </xf>
    <xf numFmtId="0" fontId="0" fillId="0" borderId="26" xfId="0" applyBorder="1" applyAlignment="1">
      <alignment horizontal="left" vertical="center" wrapText="1"/>
    </xf>
    <xf numFmtId="0" fontId="0" fillId="0" borderId="68" xfId="0" applyBorder="1" applyAlignment="1">
      <alignment horizontal="left" vertical="center" wrapText="1"/>
    </xf>
    <xf numFmtId="0" fontId="0" fillId="5" borderId="48" xfId="0" applyFill="1" applyBorder="1" applyAlignment="1">
      <alignment horizontal="left" vertical="center"/>
    </xf>
    <xf numFmtId="0" fontId="6" fillId="2" borderId="59" xfId="0" applyFont="1" applyFill="1" applyBorder="1" applyAlignment="1">
      <alignment horizontal="center" vertical="center" wrapText="1"/>
    </xf>
    <xf numFmtId="164" fontId="7" fillId="2" borderId="54" xfId="1" applyNumberFormat="1" applyFont="1" applyFill="1" applyBorder="1" applyAlignment="1">
      <alignment horizontal="center" vertical="center" wrapText="1"/>
    </xf>
    <xf numFmtId="164" fontId="7" fillId="2" borderId="60" xfId="1" applyNumberFormat="1" applyFont="1" applyFill="1" applyBorder="1" applyAlignment="1">
      <alignment horizontal="center" vertical="center" wrapText="1"/>
    </xf>
    <xf numFmtId="0" fontId="0" fillId="11" borderId="27" xfId="0" applyFill="1" applyBorder="1" applyAlignment="1" applyProtection="1">
      <alignment horizontal="center" vertical="center"/>
      <protection hidden="1"/>
    </xf>
    <xf numFmtId="0" fontId="0" fillId="11" borderId="32" xfId="0" applyFill="1" applyBorder="1" applyAlignment="1" applyProtection="1">
      <alignment horizontal="center" vertical="center"/>
      <protection hidden="1"/>
    </xf>
    <xf numFmtId="0" fontId="0" fillId="11" borderId="32" xfId="0" applyFill="1" applyBorder="1" applyAlignment="1" applyProtection="1">
      <alignment horizontal="center" vertical="center"/>
      <protection hidden="1"/>
    </xf>
    <xf numFmtId="0" fontId="0" fillId="12" borderId="18" xfId="0" applyFill="1" applyBorder="1" applyAlignment="1" applyProtection="1">
      <alignment horizontal="center" vertical="center" wrapText="1"/>
      <protection hidden="1"/>
    </xf>
    <xf numFmtId="0" fontId="0" fillId="13" borderId="35" xfId="0" applyFill="1" applyBorder="1" applyAlignment="1" applyProtection="1">
      <alignment horizontal="center" vertical="center"/>
      <protection hidden="1"/>
    </xf>
    <xf numFmtId="0" fontId="0" fillId="13" borderId="27" xfId="0" applyFill="1" applyBorder="1" applyAlignment="1" applyProtection="1">
      <alignment horizontal="center" vertical="center"/>
      <protection hidden="1"/>
    </xf>
    <xf numFmtId="0" fontId="0" fillId="13" borderId="32" xfId="0" applyFill="1" applyBorder="1" applyAlignment="1" applyProtection="1">
      <alignment horizontal="center" vertical="center"/>
      <protection hidden="1"/>
    </xf>
    <xf numFmtId="0" fontId="0" fillId="14" borderId="35" xfId="0" applyFill="1" applyBorder="1" applyAlignment="1" applyProtection="1">
      <alignment horizontal="center" vertical="center" wrapText="1"/>
      <protection hidden="1"/>
    </xf>
    <xf numFmtId="0" fontId="0" fillId="14" borderId="27" xfId="0" applyFill="1" applyBorder="1" applyAlignment="1" applyProtection="1">
      <alignment horizontal="center" vertical="center" wrapText="1"/>
      <protection hidden="1"/>
    </xf>
    <xf numFmtId="0" fontId="0" fillId="14" borderId="32" xfId="0" applyFill="1" applyBorder="1" applyAlignment="1" applyProtection="1">
      <alignment horizontal="center" vertical="center" wrapText="1"/>
      <protection hidden="1"/>
    </xf>
    <xf numFmtId="0" fontId="0" fillId="15" borderId="18" xfId="0" applyFill="1" applyBorder="1" applyAlignment="1" applyProtection="1">
      <alignment horizontal="center" vertical="center"/>
      <protection hidden="1"/>
    </xf>
    <xf numFmtId="0" fontId="11" fillId="15" borderId="18" xfId="0" applyFont="1" applyFill="1" applyBorder="1" applyAlignment="1" applyProtection="1">
      <alignment horizontal="center" vertical="center"/>
      <protection hidden="1"/>
    </xf>
    <xf numFmtId="0" fontId="11" fillId="15" borderId="30" xfId="0" applyFont="1" applyFill="1" applyBorder="1" applyAlignment="1" applyProtection="1">
      <alignment horizontal="center" vertical="center"/>
      <protection hidden="1"/>
    </xf>
    <xf numFmtId="0" fontId="0" fillId="16" borderId="18" xfId="0" applyFill="1" applyBorder="1" applyAlignment="1" applyProtection="1">
      <alignment horizontal="center" vertical="center" wrapText="1"/>
      <protection hidden="1"/>
    </xf>
    <xf numFmtId="44" fontId="0" fillId="17" borderId="18" xfId="0" applyNumberFormat="1" applyFill="1" applyBorder="1" applyAlignment="1" applyProtection="1">
      <alignment horizontal="center" vertical="center" wrapText="1"/>
      <protection hidden="1"/>
    </xf>
    <xf numFmtId="0" fontId="11" fillId="18" borderId="18" xfId="0" applyFont="1" applyFill="1" applyBorder="1" applyAlignment="1" applyProtection="1">
      <alignment horizontal="center" vertical="center" wrapText="1"/>
      <protection hidden="1"/>
    </xf>
    <xf numFmtId="0" fontId="0" fillId="18" borderId="18" xfId="0" applyFill="1" applyBorder="1" applyAlignment="1" applyProtection="1">
      <alignment horizontal="center" vertical="center" wrapText="1"/>
      <protection hidden="1"/>
    </xf>
    <xf numFmtId="0" fontId="0" fillId="0" borderId="18" xfId="0" applyBorder="1" applyProtection="1">
      <protection hidden="1"/>
    </xf>
    <xf numFmtId="0" fontId="0" fillId="0" borderId="35" xfId="0" applyBorder="1" applyProtection="1">
      <protection hidden="1"/>
    </xf>
    <xf numFmtId="0" fontId="0" fillId="0" borderId="18" xfId="0" applyBorder="1" applyAlignment="1">
      <alignment horizontal="left" vertical="center" wrapText="1"/>
    </xf>
    <xf numFmtId="0" fontId="0" fillId="0" borderId="32" xfId="0" applyBorder="1" applyProtection="1">
      <protection hidden="1"/>
    </xf>
    <xf numFmtId="44" fontId="0" fillId="0" borderId="18" xfId="2" applyFont="1" applyBorder="1" applyProtection="1">
      <protection hidden="1"/>
    </xf>
    <xf numFmtId="44" fontId="0" fillId="0" borderId="18" xfId="2" applyFont="1" applyBorder="1" applyProtection="1">
      <protection locked="0"/>
    </xf>
    <xf numFmtId="170" fontId="0" fillId="0" borderId="18" xfId="0" applyNumberFormat="1" applyBorder="1"/>
    <xf numFmtId="0" fontId="18" fillId="19" borderId="18" xfId="6" applyFont="1" applyFill="1" applyBorder="1" applyAlignment="1">
      <alignment horizontal="center"/>
    </xf>
    <xf numFmtId="0" fontId="0" fillId="0" borderId="18" xfId="0" applyFill="1" applyBorder="1"/>
    <xf numFmtId="49" fontId="0" fillId="0" borderId="18" xfId="0" applyNumberFormat="1" applyBorder="1"/>
    <xf numFmtId="49" fontId="0" fillId="0" borderId="18" xfId="0" applyNumberFormat="1" applyFill="1" applyBorder="1"/>
    <xf numFmtId="0" fontId="18" fillId="19" borderId="30" xfId="6" applyFont="1" applyFill="1" applyBorder="1" applyAlignment="1">
      <alignment horizontal="center"/>
    </xf>
    <xf numFmtId="0" fontId="9" fillId="0" borderId="18" xfId="6" applyBorder="1"/>
    <xf numFmtId="0" fontId="11" fillId="0" borderId="18" xfId="0" applyFont="1" applyBorder="1"/>
    <xf numFmtId="3" fontId="0" fillId="0" borderId="18" xfId="0" applyNumberFormat="1" applyBorder="1" applyProtection="1">
      <protection hidden="1"/>
    </xf>
  </cellXfs>
  <cellStyles count="7">
    <cellStyle name="Comma" xfId="1" builtinId="3"/>
    <cellStyle name="Currency" xfId="2" builtinId="4"/>
    <cellStyle name="Good" xfId="5" builtinId="26"/>
    <cellStyle name="Normal" xfId="0" builtinId="0"/>
    <cellStyle name="Normal 10 2" xfId="4"/>
    <cellStyle name="Normal_Lookup Sheet" xfId="6"/>
    <cellStyle name="Percent" xfId="3" builtinId="5"/>
  </cellStyles>
  <dxfs count="2">
    <dxf>
      <fill>
        <patternFill>
          <bgColor theme="7"/>
        </patternFill>
      </fill>
    </dxf>
    <dxf>
      <fill>
        <patternFill>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AI72"/>
  <sheetViews>
    <sheetView zoomScale="80" zoomScaleNormal="80" zoomScaleSheetLayoutView="100" workbookViewId="0">
      <selection activeCell="R8" sqref="R8"/>
    </sheetView>
  </sheetViews>
  <sheetFormatPr defaultColWidth="9.28515625" defaultRowHeight="15" x14ac:dyDescent="0.25"/>
  <cols>
    <col min="1" max="1" width="4.28515625" customWidth="1"/>
    <col min="2" max="2" width="42.7109375" customWidth="1"/>
    <col min="3" max="3" width="40.85546875" customWidth="1"/>
    <col min="4" max="8" width="13.5703125" customWidth="1"/>
    <col min="9" max="9" width="24" customWidth="1"/>
    <col min="10" max="13" width="13.5703125" customWidth="1"/>
    <col min="14" max="16" width="14.5703125" style="2" customWidth="1"/>
    <col min="17" max="17" width="14.5703125" style="3" customWidth="1"/>
    <col min="18" max="18" width="14.5703125" customWidth="1"/>
    <col min="19" max="20" width="15.7109375" style="2" customWidth="1"/>
    <col min="21" max="21" width="31.28515625" bestFit="1" customWidth="1"/>
    <col min="23" max="23" width="33.140625" bestFit="1" customWidth="1"/>
    <col min="25" max="25" width="9.28515625" customWidth="1"/>
  </cols>
  <sheetData>
    <row r="1" spans="1:24" ht="23.25" x14ac:dyDescent="0.35">
      <c r="A1" s="1" t="s">
        <v>0</v>
      </c>
      <c r="S1" s="42"/>
      <c r="T1" s="42"/>
    </row>
    <row r="2" spans="1:24" ht="18.75" x14ac:dyDescent="0.3">
      <c r="D2" s="5"/>
      <c r="E2" s="5"/>
      <c r="F2" s="5"/>
      <c r="G2" s="5"/>
      <c r="H2" s="5"/>
      <c r="S2" s="42"/>
      <c r="T2" s="42"/>
    </row>
    <row r="3" spans="1:24" ht="19.5" thickBot="1" x14ac:dyDescent="0.35">
      <c r="A3" s="5"/>
      <c r="B3" s="5" t="s">
        <v>33</v>
      </c>
      <c r="C3" s="5"/>
      <c r="I3" s="5"/>
      <c r="J3" s="5"/>
      <c r="K3" s="5"/>
      <c r="L3" s="5"/>
      <c r="M3" s="5"/>
      <c r="Q3" s="12"/>
      <c r="S3" s="42"/>
      <c r="T3" s="42"/>
    </row>
    <row r="4" spans="1:24" ht="15.75" thickBot="1" x14ac:dyDescent="0.3">
      <c r="A4" t="s">
        <v>1</v>
      </c>
      <c r="B4" s="32"/>
      <c r="C4" s="32"/>
      <c r="D4" s="429" t="s">
        <v>3</v>
      </c>
      <c r="E4" s="429"/>
      <c r="F4" s="429"/>
      <c r="G4" s="430"/>
      <c r="H4" s="431" t="s">
        <v>2</v>
      </c>
      <c r="I4" s="432"/>
      <c r="J4" s="432"/>
      <c r="K4" s="432"/>
      <c r="L4" s="433" t="s">
        <v>34</v>
      </c>
      <c r="M4" s="433"/>
      <c r="N4" s="433"/>
      <c r="O4" s="433"/>
      <c r="P4" s="433"/>
      <c r="Q4" s="433"/>
      <c r="R4" s="433"/>
      <c r="S4" s="50"/>
      <c r="T4" s="50"/>
    </row>
    <row r="5" spans="1:24" x14ac:dyDescent="0.25">
      <c r="B5" s="35"/>
      <c r="C5" s="35"/>
      <c r="D5" s="33" t="s">
        <v>4</v>
      </c>
      <c r="E5" s="17" t="s">
        <v>5</v>
      </c>
      <c r="F5" s="17" t="s">
        <v>6</v>
      </c>
      <c r="G5" s="17" t="s">
        <v>35</v>
      </c>
      <c r="H5" s="28" t="s">
        <v>8</v>
      </c>
      <c r="I5" s="29" t="s">
        <v>9</v>
      </c>
      <c r="J5" s="29" t="s">
        <v>36</v>
      </c>
      <c r="K5" s="29" t="s">
        <v>37</v>
      </c>
      <c r="L5" s="25" t="s">
        <v>10</v>
      </c>
      <c r="M5" s="25" t="s">
        <v>38</v>
      </c>
      <c r="N5" s="6" t="s">
        <v>11</v>
      </c>
      <c r="O5" s="25" t="s">
        <v>39</v>
      </c>
      <c r="P5" s="25" t="s">
        <v>40</v>
      </c>
      <c r="Q5" s="17" t="s">
        <v>41</v>
      </c>
      <c r="R5" s="52" t="s">
        <v>42</v>
      </c>
      <c r="S5" s="42"/>
      <c r="T5" s="42"/>
      <c r="U5" s="316"/>
      <c r="V5" s="316"/>
      <c r="W5" s="316"/>
      <c r="X5" s="316"/>
    </row>
    <row r="6" spans="1:24" ht="60.75" thickBot="1" x14ac:dyDescent="0.3">
      <c r="B6" s="34"/>
      <c r="C6" s="34"/>
      <c r="D6" s="37" t="s">
        <v>43</v>
      </c>
      <c r="E6" s="38" t="s">
        <v>44</v>
      </c>
      <c r="F6" s="38" t="s">
        <v>45</v>
      </c>
      <c r="G6" s="38" t="s">
        <v>46</v>
      </c>
      <c r="H6" s="30" t="s">
        <v>47</v>
      </c>
      <c r="I6" s="31" t="s">
        <v>48</v>
      </c>
      <c r="J6" s="31" t="s">
        <v>49</v>
      </c>
      <c r="K6" s="31" t="s">
        <v>50</v>
      </c>
      <c r="L6" s="26" t="s">
        <v>51</v>
      </c>
      <c r="M6" s="26" t="s">
        <v>52</v>
      </c>
      <c r="N6" s="15" t="s">
        <v>53</v>
      </c>
      <c r="O6" s="27" t="s">
        <v>54</v>
      </c>
      <c r="P6" s="27" t="s">
        <v>55</v>
      </c>
      <c r="Q6" s="7" t="s">
        <v>56</v>
      </c>
      <c r="R6" s="27" t="s">
        <v>57</v>
      </c>
      <c r="S6" s="42"/>
      <c r="T6" s="42"/>
    </row>
    <row r="7" spans="1:24" ht="18" thickBot="1" x14ac:dyDescent="0.3">
      <c r="B7" s="58" t="s">
        <v>12</v>
      </c>
      <c r="C7" s="213" t="s">
        <v>58</v>
      </c>
      <c r="D7" s="339"/>
      <c r="E7" s="111"/>
      <c r="F7" s="338"/>
      <c r="G7" s="145"/>
      <c r="H7" s="110"/>
      <c r="I7" s="111"/>
      <c r="J7" s="112"/>
      <c r="K7" s="145"/>
      <c r="L7" s="185"/>
      <c r="M7" s="111"/>
      <c r="N7" s="186"/>
      <c r="O7" s="149"/>
      <c r="P7" s="186"/>
      <c r="Q7" s="186"/>
      <c r="R7" s="317"/>
      <c r="S7" s="45"/>
      <c r="T7" s="45"/>
    </row>
    <row r="8" spans="1:24" x14ac:dyDescent="0.25">
      <c r="B8" s="439" t="s">
        <v>59</v>
      </c>
      <c r="C8" s="105" t="s">
        <v>60</v>
      </c>
      <c r="D8" s="332">
        <v>207</v>
      </c>
      <c r="E8" s="374" t="s">
        <v>61</v>
      </c>
      <c r="F8" s="334">
        <v>207</v>
      </c>
      <c r="G8" s="381" t="s">
        <v>61</v>
      </c>
      <c r="H8" s="113">
        <v>108.953</v>
      </c>
      <c r="I8" s="378" t="s">
        <v>61</v>
      </c>
      <c r="J8" s="114">
        <v>242.86799999999999</v>
      </c>
      <c r="K8" s="384" t="s">
        <v>61</v>
      </c>
      <c r="L8" s="162">
        <v>68</v>
      </c>
      <c r="M8" s="188" t="s">
        <v>61</v>
      </c>
      <c r="N8" s="214">
        <v>68</v>
      </c>
      <c r="O8" s="150" t="s">
        <v>61</v>
      </c>
      <c r="P8" s="390">
        <f>L8*1.115</f>
        <v>75.819999999999993</v>
      </c>
      <c r="Q8" s="343">
        <v>4.7347801000000002E-2</v>
      </c>
      <c r="R8" s="393">
        <v>939</v>
      </c>
      <c r="S8" s="42"/>
      <c r="T8" s="42"/>
      <c r="U8" s="316"/>
      <c r="V8" s="12"/>
      <c r="W8" s="316"/>
      <c r="X8" s="12"/>
    </row>
    <row r="9" spans="1:24" x14ac:dyDescent="0.25">
      <c r="B9" s="440"/>
      <c r="C9" s="315" t="s">
        <v>62</v>
      </c>
      <c r="D9" s="333">
        <v>488</v>
      </c>
      <c r="E9" s="375" t="s">
        <v>61</v>
      </c>
      <c r="F9" s="337">
        <v>777</v>
      </c>
      <c r="G9" s="382" t="s">
        <v>61</v>
      </c>
      <c r="H9" s="115">
        <v>114.989</v>
      </c>
      <c r="I9" s="379" t="s">
        <v>61</v>
      </c>
      <c r="J9" s="116">
        <v>249.48</v>
      </c>
      <c r="K9" s="385" t="s">
        <v>61</v>
      </c>
      <c r="L9" s="178">
        <v>67</v>
      </c>
      <c r="M9" s="380" t="s">
        <v>61</v>
      </c>
      <c r="N9" s="223">
        <v>102</v>
      </c>
      <c r="O9" s="386" t="s">
        <v>61</v>
      </c>
      <c r="P9" s="391">
        <f t="shared" ref="P9:P18" si="0">L9*1.115</f>
        <v>74.704999999999998</v>
      </c>
      <c r="Q9" s="344">
        <v>1.1180605E-2</v>
      </c>
      <c r="R9" s="318">
        <v>641</v>
      </c>
      <c r="S9" s="42"/>
      <c r="T9" s="42"/>
    </row>
    <row r="10" spans="1:24" x14ac:dyDescent="0.25">
      <c r="B10" s="440"/>
      <c r="C10" s="315" t="s">
        <v>63</v>
      </c>
      <c r="D10" s="333">
        <v>185</v>
      </c>
      <c r="E10" s="376" t="s">
        <v>61</v>
      </c>
      <c r="F10" s="337">
        <v>185</v>
      </c>
      <c r="G10" s="382" t="s">
        <v>61</v>
      </c>
      <c r="H10" s="115">
        <v>109.92100000000001</v>
      </c>
      <c r="I10" s="379" t="s">
        <v>61</v>
      </c>
      <c r="J10" s="116">
        <v>252.67599999999999</v>
      </c>
      <c r="K10" s="385" t="s">
        <v>61</v>
      </c>
      <c r="L10" s="178">
        <v>183</v>
      </c>
      <c r="M10" s="380" t="s">
        <v>61</v>
      </c>
      <c r="N10" s="223">
        <v>183</v>
      </c>
      <c r="O10" s="386" t="s">
        <v>61</v>
      </c>
      <c r="P10" s="391">
        <f t="shared" si="0"/>
        <v>204.04499999999999</v>
      </c>
      <c r="Q10" s="344">
        <v>2.8544E-2</v>
      </c>
      <c r="R10" s="318">
        <v>898</v>
      </c>
      <c r="S10" s="42"/>
      <c r="T10" s="42"/>
    </row>
    <row r="11" spans="1:24" x14ac:dyDescent="0.25">
      <c r="B11" s="440"/>
      <c r="C11" s="315" t="s">
        <v>64</v>
      </c>
      <c r="D11" s="333">
        <v>125</v>
      </c>
      <c r="E11" s="376" t="s">
        <v>61</v>
      </c>
      <c r="F11" s="337">
        <v>125</v>
      </c>
      <c r="G11" s="383" t="s">
        <v>61</v>
      </c>
      <c r="H11" s="358">
        <v>103.018</v>
      </c>
      <c r="I11" s="379" t="s">
        <v>61</v>
      </c>
      <c r="J11" s="359">
        <v>572.03099999999995</v>
      </c>
      <c r="K11" s="385" t="s">
        <v>61</v>
      </c>
      <c r="L11" s="389" t="s">
        <v>65</v>
      </c>
      <c r="M11" s="380" t="s">
        <v>65</v>
      </c>
      <c r="N11" s="223" t="s">
        <v>65</v>
      </c>
      <c r="O11" s="386" t="s">
        <v>65</v>
      </c>
      <c r="P11" s="391" t="s">
        <v>65</v>
      </c>
      <c r="Q11" s="344" t="s">
        <v>65</v>
      </c>
      <c r="R11" s="318" t="s">
        <v>65</v>
      </c>
      <c r="S11" s="42"/>
      <c r="T11" s="42"/>
      <c r="U11" s="316"/>
      <c r="V11" s="316"/>
    </row>
    <row r="12" spans="1:24" x14ac:dyDescent="0.25">
      <c r="B12" s="440"/>
      <c r="C12" s="108" t="s">
        <v>66</v>
      </c>
      <c r="D12" s="164">
        <v>0</v>
      </c>
      <c r="E12" s="377" t="s">
        <v>61</v>
      </c>
      <c r="F12" s="165">
        <v>0</v>
      </c>
      <c r="G12" s="382" t="s">
        <v>61</v>
      </c>
      <c r="H12" s="340">
        <v>0</v>
      </c>
      <c r="I12" s="379" t="s">
        <v>61</v>
      </c>
      <c r="J12" s="341">
        <v>0</v>
      </c>
      <c r="K12" s="385" t="s">
        <v>61</v>
      </c>
      <c r="L12" s="164">
        <v>0</v>
      </c>
      <c r="M12" s="191" t="s">
        <v>61</v>
      </c>
      <c r="N12" s="165">
        <v>0</v>
      </c>
      <c r="O12" s="386" t="s">
        <v>61</v>
      </c>
      <c r="P12" s="165">
        <f>L12*1.115</f>
        <v>0</v>
      </c>
      <c r="Q12" s="345">
        <v>0</v>
      </c>
      <c r="R12" s="319">
        <v>0</v>
      </c>
      <c r="S12" s="42"/>
      <c r="T12" s="42"/>
    </row>
    <row r="13" spans="1:24" x14ac:dyDescent="0.25">
      <c r="B13" s="440"/>
      <c r="C13" s="265" t="s">
        <v>67</v>
      </c>
      <c r="D13" s="336">
        <v>4512</v>
      </c>
      <c r="E13" s="377" t="s">
        <v>61</v>
      </c>
      <c r="F13" s="335">
        <v>4512</v>
      </c>
      <c r="G13" s="382" t="s">
        <v>61</v>
      </c>
      <c r="H13" s="115">
        <v>58.645000000000003</v>
      </c>
      <c r="I13" s="379" t="s">
        <v>61</v>
      </c>
      <c r="J13" s="116">
        <v>115.015</v>
      </c>
      <c r="K13" s="385" t="s">
        <v>61</v>
      </c>
      <c r="L13" s="164">
        <v>423</v>
      </c>
      <c r="M13" s="191" t="s">
        <v>61</v>
      </c>
      <c r="N13" s="215">
        <v>423</v>
      </c>
      <c r="O13" s="152" t="s">
        <v>61</v>
      </c>
      <c r="P13" s="392">
        <f t="shared" si="0"/>
        <v>471.64499999999998</v>
      </c>
      <c r="Q13" s="346">
        <v>3.1721132999999999E-2</v>
      </c>
      <c r="R13" s="319">
        <v>6348</v>
      </c>
      <c r="S13" s="42"/>
      <c r="T13" s="42"/>
    </row>
    <row r="14" spans="1:24" ht="15.75" thickBot="1" x14ac:dyDescent="0.3">
      <c r="B14" s="107"/>
      <c r="C14" s="244" t="s">
        <v>68</v>
      </c>
      <c r="D14" s="245">
        <f>SUM(D8:D13)</f>
        <v>5517</v>
      </c>
      <c r="E14" s="246">
        <v>79922.115384615376</v>
      </c>
      <c r="F14" s="246">
        <f>SUM(F8:F13)</f>
        <v>5806</v>
      </c>
      <c r="G14" s="247">
        <f t="shared" ref="G14:G19" si="1">F14/E14</f>
        <v>7.2645724804196399E-2</v>
      </c>
      <c r="H14" s="245">
        <f>SUM(H8:H13)</f>
        <v>495.52599999999995</v>
      </c>
      <c r="I14" s="249">
        <v>4620.7306625292586</v>
      </c>
      <c r="J14" s="250">
        <f>SUM(J8:J13)</f>
        <v>1432.07</v>
      </c>
      <c r="K14" s="251">
        <f>J14/I14</f>
        <v>0.30992284653443203</v>
      </c>
      <c r="L14" s="245">
        <f>SUM(L8:L13)</f>
        <v>741</v>
      </c>
      <c r="M14" s="246">
        <v>9236.9638044924795</v>
      </c>
      <c r="N14" s="252">
        <f>SUM(N8:N13)</f>
        <v>776</v>
      </c>
      <c r="O14" s="253">
        <f>N14/M14</f>
        <v>8.4010289140960523E-2</v>
      </c>
      <c r="P14" s="252">
        <f>L14*1.115</f>
        <v>826.21500000000003</v>
      </c>
      <c r="Q14" s="347">
        <f>SUM(Q8:Q13)</f>
        <v>0.118793539</v>
      </c>
      <c r="R14" s="320">
        <f>SUM(R8:R13)</f>
        <v>8826</v>
      </c>
      <c r="S14" s="42"/>
      <c r="T14" s="42"/>
      <c r="U14" s="316"/>
      <c r="V14" s="12"/>
    </row>
    <row r="15" spans="1:24" x14ac:dyDescent="0.25">
      <c r="B15" s="439" t="s">
        <v>15</v>
      </c>
      <c r="C15" s="56" t="s">
        <v>69</v>
      </c>
      <c r="D15" s="162">
        <v>0</v>
      </c>
      <c r="E15" s="163">
        <v>190</v>
      </c>
      <c r="F15" s="188">
        <v>0</v>
      </c>
      <c r="G15" s="131">
        <f t="shared" si="1"/>
        <v>0</v>
      </c>
      <c r="H15" s="387">
        <v>161.125</v>
      </c>
      <c r="I15" s="378">
        <v>2025.0340682679839</v>
      </c>
      <c r="J15" s="378">
        <v>355.90800000000002</v>
      </c>
      <c r="K15" s="146">
        <f>J15/I15</f>
        <v>0.17575408017920849</v>
      </c>
      <c r="L15" s="216">
        <v>0</v>
      </c>
      <c r="M15" s="217">
        <v>423.88676481674952</v>
      </c>
      <c r="N15" s="214">
        <v>0</v>
      </c>
      <c r="O15" s="150">
        <f t="shared" ref="O15:O16" si="2">N15/M15</f>
        <v>0</v>
      </c>
      <c r="P15" s="214">
        <f t="shared" si="0"/>
        <v>0</v>
      </c>
      <c r="Q15" s="343">
        <v>0</v>
      </c>
      <c r="R15" s="321">
        <v>0</v>
      </c>
      <c r="S15" s="42"/>
      <c r="T15" s="42"/>
    </row>
    <row r="16" spans="1:24" ht="17.25" x14ac:dyDescent="0.25">
      <c r="B16" s="440"/>
      <c r="C16" s="267" t="s">
        <v>70</v>
      </c>
      <c r="D16" s="190">
        <v>0</v>
      </c>
      <c r="E16" s="165">
        <v>285</v>
      </c>
      <c r="F16" s="191">
        <v>0</v>
      </c>
      <c r="G16" s="132">
        <f t="shared" si="1"/>
        <v>0</v>
      </c>
      <c r="H16" s="115">
        <v>18.914999999999999</v>
      </c>
      <c r="I16" s="116">
        <v>155.40460495944734</v>
      </c>
      <c r="J16" s="116">
        <v>40.502000000000002</v>
      </c>
      <c r="K16" s="147">
        <f t="shared" ref="K16:K19" si="3">J16/I16</f>
        <v>0.26062290760668871</v>
      </c>
      <c r="L16" s="266">
        <v>348</v>
      </c>
      <c r="M16" s="165">
        <v>272.74508572782173</v>
      </c>
      <c r="N16" s="191">
        <v>730</v>
      </c>
      <c r="O16" s="151">
        <f t="shared" si="2"/>
        <v>2.6764918533802033</v>
      </c>
      <c r="P16" s="264">
        <f t="shared" si="0"/>
        <v>388.02</v>
      </c>
      <c r="Q16" s="346">
        <v>8.1000000000000003E-2</v>
      </c>
      <c r="R16" s="322">
        <v>4701</v>
      </c>
      <c r="S16" s="271"/>
      <c r="T16" s="42"/>
    </row>
    <row r="17" spans="2:35" ht="15.75" thickBot="1" x14ac:dyDescent="0.3">
      <c r="B17" s="440"/>
      <c r="C17" s="55" t="s">
        <v>16</v>
      </c>
      <c r="D17" s="229">
        <v>0</v>
      </c>
      <c r="E17" s="230">
        <v>160</v>
      </c>
      <c r="F17" s="230">
        <v>0</v>
      </c>
      <c r="G17" s="231">
        <f t="shared" si="1"/>
        <v>0</v>
      </c>
      <c r="H17" s="232">
        <v>128.25899999999999</v>
      </c>
      <c r="I17" s="233">
        <v>1506.1855419946476</v>
      </c>
      <c r="J17" s="233">
        <v>275.298</v>
      </c>
      <c r="K17" s="234">
        <f t="shared" si="3"/>
        <v>0.18277827818969883</v>
      </c>
      <c r="L17" s="235">
        <v>0</v>
      </c>
      <c r="M17" s="230">
        <v>293</v>
      </c>
      <c r="N17" s="236">
        <v>0</v>
      </c>
      <c r="O17" s="205">
        <v>0</v>
      </c>
      <c r="P17" s="230">
        <f t="shared" si="0"/>
        <v>0</v>
      </c>
      <c r="Q17" s="348">
        <v>0</v>
      </c>
      <c r="R17" s="323">
        <v>0</v>
      </c>
      <c r="S17" s="272"/>
      <c r="T17" s="42"/>
    </row>
    <row r="18" spans="2:35" ht="18" thickBot="1" x14ac:dyDescent="0.3">
      <c r="B18" s="41" t="s">
        <v>17</v>
      </c>
      <c r="C18" s="268" t="s">
        <v>71</v>
      </c>
      <c r="D18" s="388">
        <v>0</v>
      </c>
      <c r="E18" s="168">
        <v>0</v>
      </c>
      <c r="F18" s="270">
        <v>0</v>
      </c>
      <c r="G18" s="240" t="e">
        <f>F18/E18</f>
        <v>#DIV/0!</v>
      </c>
      <c r="H18" s="241">
        <v>0</v>
      </c>
      <c r="I18" s="242">
        <v>0</v>
      </c>
      <c r="J18" s="242">
        <v>0</v>
      </c>
      <c r="K18" s="134" t="e">
        <f t="shared" si="3"/>
        <v>#DIV/0!</v>
      </c>
      <c r="L18" s="269">
        <v>2063.9946333763942</v>
      </c>
      <c r="M18" s="168">
        <v>0</v>
      </c>
      <c r="N18" s="225">
        <v>6194.0425065363934</v>
      </c>
      <c r="O18" s="153" t="s">
        <v>61</v>
      </c>
      <c r="P18" s="270">
        <f t="shared" si="0"/>
        <v>2301.3540162146796</v>
      </c>
      <c r="Q18" s="342">
        <v>3.3234920103024193</v>
      </c>
      <c r="R18" s="324">
        <f>L18</f>
        <v>2063.9946333763942</v>
      </c>
      <c r="S18" s="272"/>
      <c r="T18" s="42"/>
    </row>
    <row r="19" spans="2:35" ht="15.75" thickBot="1" x14ac:dyDescent="0.3">
      <c r="B19" s="60" t="s">
        <v>19</v>
      </c>
      <c r="C19" s="65"/>
      <c r="D19" s="169">
        <f>SUM(D14:D18)</f>
        <v>5517</v>
      </c>
      <c r="E19" s="170">
        <f>SUM(E14:E18)</f>
        <v>80557.115384615376</v>
      </c>
      <c r="F19" s="170">
        <f>SUM(F14:F18)</f>
        <v>5806</v>
      </c>
      <c r="G19" s="135">
        <f t="shared" si="1"/>
        <v>7.2073087178948531E-2</v>
      </c>
      <c r="H19" s="237">
        <f>SUM(H14:H18)</f>
        <v>803.82499999999993</v>
      </c>
      <c r="I19" s="238">
        <f>SUM(I14:I18)</f>
        <v>8307.354877751337</v>
      </c>
      <c r="J19" s="238">
        <f>SUM(J14:J18)</f>
        <v>2103.7780000000002</v>
      </c>
      <c r="K19" s="140">
        <f t="shared" si="3"/>
        <v>0.25324282289111238</v>
      </c>
      <c r="L19" s="218">
        <f>SUM(L14:L18)</f>
        <v>3152.9946333763942</v>
      </c>
      <c r="M19" s="170">
        <f>SUM(M14:M18)</f>
        <v>10226.59565503705</v>
      </c>
      <c r="N19" s="218">
        <f>SUM(N14:N18)</f>
        <v>7700.0425065363934</v>
      </c>
      <c r="O19" s="154">
        <f>N19/M19</f>
        <v>0.75294289187465646</v>
      </c>
      <c r="P19" s="218">
        <f>SUM(P14:P18)</f>
        <v>3515.5890162146798</v>
      </c>
      <c r="Q19" s="349">
        <f t="shared" ref="Q19" si="4">SUM(Q14:Q18)</f>
        <v>3.5232855493024191</v>
      </c>
      <c r="R19" s="218">
        <f>SUM(R14:R18)</f>
        <v>15590.994633376395</v>
      </c>
      <c r="S19" s="45"/>
      <c r="T19" s="45"/>
    </row>
    <row r="20" spans="2:35" ht="15.75" thickBot="1" x14ac:dyDescent="0.3">
      <c r="B20" s="19"/>
      <c r="C20" s="67"/>
      <c r="D20" s="171"/>
      <c r="E20" s="172"/>
      <c r="F20" s="172"/>
      <c r="G20" s="136"/>
      <c r="H20" s="120"/>
      <c r="I20" s="121"/>
      <c r="J20" s="121"/>
      <c r="K20" s="148"/>
      <c r="L20" s="171"/>
      <c r="M20" s="172"/>
      <c r="N20" s="219"/>
      <c r="O20" s="155"/>
      <c r="P20" s="219"/>
      <c r="Q20" s="350"/>
      <c r="R20" s="219"/>
      <c r="S20" s="48"/>
      <c r="T20" s="48"/>
    </row>
    <row r="21" spans="2:35" ht="15.75" thickBot="1" x14ac:dyDescent="0.3">
      <c r="B21" s="66" t="s">
        <v>20</v>
      </c>
      <c r="C21" s="63" t="s">
        <v>72</v>
      </c>
      <c r="D21" s="173"/>
      <c r="E21" s="174"/>
      <c r="F21" s="174"/>
      <c r="G21" s="137"/>
      <c r="H21" s="123"/>
      <c r="I21" s="124"/>
      <c r="J21" s="124"/>
      <c r="K21" s="137"/>
      <c r="L21" s="173"/>
      <c r="M21" s="174"/>
      <c r="N21" s="220"/>
      <c r="O21" s="156"/>
      <c r="P21" s="220"/>
      <c r="Q21" s="351"/>
      <c r="R21" s="220"/>
      <c r="S21" s="45"/>
      <c r="T21" s="45"/>
    </row>
    <row r="22" spans="2:35" ht="15.75" thickBot="1" x14ac:dyDescent="0.3">
      <c r="B22" s="57" t="s">
        <v>21</v>
      </c>
      <c r="C22" s="109" t="s">
        <v>73</v>
      </c>
      <c r="D22" s="239">
        <v>0</v>
      </c>
      <c r="E22" s="168">
        <v>45</v>
      </c>
      <c r="F22" s="168">
        <v>0</v>
      </c>
      <c r="G22" s="240">
        <f t="shared" ref="G22:G26" si="5">F22/E22</f>
        <v>0</v>
      </c>
      <c r="H22" s="260">
        <v>368.73200000000003</v>
      </c>
      <c r="I22" s="242">
        <v>3221.5721145670805</v>
      </c>
      <c r="J22" s="242">
        <v>759.29600000000005</v>
      </c>
      <c r="K22" s="240">
        <f t="shared" ref="K22:K26" si="6">J22/I22</f>
        <v>0.23569113867315533</v>
      </c>
      <c r="L22" s="239">
        <v>0</v>
      </c>
      <c r="M22" s="168">
        <v>2090.8409999999999</v>
      </c>
      <c r="N22" s="261">
        <v>0</v>
      </c>
      <c r="O22" s="262">
        <f>N22/M22</f>
        <v>0</v>
      </c>
      <c r="P22" s="261">
        <v>0</v>
      </c>
      <c r="Q22" s="352">
        <v>0</v>
      </c>
      <c r="R22" s="325">
        <v>0</v>
      </c>
      <c r="S22" s="42"/>
      <c r="T22" s="42"/>
    </row>
    <row r="23" spans="2:35" ht="17.25" x14ac:dyDescent="0.25">
      <c r="B23" s="436" t="s">
        <v>23</v>
      </c>
      <c r="C23" s="105" t="s">
        <v>74</v>
      </c>
      <c r="D23" s="178">
        <v>16</v>
      </c>
      <c r="E23" s="380">
        <v>95134</v>
      </c>
      <c r="F23" s="179">
        <v>16</v>
      </c>
      <c r="G23" s="256">
        <f t="shared" si="5"/>
        <v>1.6818382492063825E-4</v>
      </c>
      <c r="H23" s="360">
        <v>542.21600000000001</v>
      </c>
      <c r="I23" s="257">
        <v>2568.811571730454</v>
      </c>
      <c r="J23" s="361">
        <v>865.80600000000004</v>
      </c>
      <c r="K23" s="142">
        <f t="shared" si="6"/>
        <v>0.33704535183822709</v>
      </c>
      <c r="L23" s="178">
        <v>891.99</v>
      </c>
      <c r="M23" s="179">
        <v>18930.150000000001</v>
      </c>
      <c r="N23" s="258">
        <v>891.99</v>
      </c>
      <c r="O23" s="259">
        <f t="shared" ref="O23:O25" si="7">N23/M23</f>
        <v>4.712007036394323E-2</v>
      </c>
      <c r="P23" s="258">
        <v>1013.75</v>
      </c>
      <c r="Q23" s="353">
        <v>0.12179</v>
      </c>
      <c r="R23" s="326">
        <v>12665.51</v>
      </c>
      <c r="S23" s="42"/>
      <c r="T23" s="42"/>
    </row>
    <row r="24" spans="2:35" x14ac:dyDescent="0.25">
      <c r="B24" s="437"/>
      <c r="C24" s="98" t="s">
        <v>25</v>
      </c>
      <c r="D24" s="164">
        <v>0</v>
      </c>
      <c r="E24" s="165">
        <v>25</v>
      </c>
      <c r="F24" s="165">
        <v>0</v>
      </c>
      <c r="G24" s="138">
        <f t="shared" si="5"/>
        <v>0</v>
      </c>
      <c r="H24" s="117">
        <v>85.028000000000006</v>
      </c>
      <c r="I24" s="116">
        <v>296.67166753745602</v>
      </c>
      <c r="J24" s="116">
        <v>173.20599999999999</v>
      </c>
      <c r="K24" s="132">
        <f t="shared" si="6"/>
        <v>0.58383060788281049</v>
      </c>
      <c r="L24" s="164">
        <v>0</v>
      </c>
      <c r="M24" s="165">
        <v>800.53</v>
      </c>
      <c r="N24" s="221">
        <v>0</v>
      </c>
      <c r="O24" s="157">
        <f t="shared" si="7"/>
        <v>0</v>
      </c>
      <c r="P24" s="221">
        <v>0</v>
      </c>
      <c r="Q24" s="354">
        <v>0</v>
      </c>
      <c r="R24" s="327">
        <v>0</v>
      </c>
      <c r="S24" s="42"/>
      <c r="T24" s="42"/>
    </row>
    <row r="25" spans="2:35" ht="15.75" thickBot="1" x14ac:dyDescent="0.3">
      <c r="B25" s="438"/>
      <c r="C25" s="106" t="s">
        <v>26</v>
      </c>
      <c r="D25" s="166">
        <v>0</v>
      </c>
      <c r="E25" s="167">
        <v>0</v>
      </c>
      <c r="F25" s="167">
        <v>0</v>
      </c>
      <c r="G25" s="139" t="s">
        <v>61</v>
      </c>
      <c r="H25" s="125">
        <v>87.528000000000006</v>
      </c>
      <c r="I25" s="118">
        <v>128.46852050401</v>
      </c>
      <c r="J25" s="118">
        <v>173.72</v>
      </c>
      <c r="K25" s="133">
        <f t="shared" si="6"/>
        <v>1.3522378814549945</v>
      </c>
      <c r="L25" s="166">
        <v>0</v>
      </c>
      <c r="M25" s="167">
        <v>0</v>
      </c>
      <c r="N25" s="222">
        <v>0</v>
      </c>
      <c r="O25" s="158" t="e">
        <f t="shared" si="7"/>
        <v>#DIV/0!</v>
      </c>
      <c r="P25" s="222">
        <v>0</v>
      </c>
      <c r="Q25" s="355">
        <v>0</v>
      </c>
      <c r="R25" s="328">
        <v>0</v>
      </c>
      <c r="S25" s="42"/>
      <c r="T25" s="42"/>
    </row>
    <row r="26" spans="2:35" s="12" customFormat="1" ht="15.75" thickBot="1" x14ac:dyDescent="0.3">
      <c r="B26" s="208" t="s">
        <v>27</v>
      </c>
      <c r="C26" s="208"/>
      <c r="D26" s="212">
        <f>SUM(D22:D25)</f>
        <v>16</v>
      </c>
      <c r="E26" s="212">
        <f>SUM(E22:E25)</f>
        <v>95204</v>
      </c>
      <c r="F26" s="212">
        <f>SUM(F22:F25)</f>
        <v>16</v>
      </c>
      <c r="G26" s="140">
        <f t="shared" si="5"/>
        <v>1.6806016553926306E-4</v>
      </c>
      <c r="H26" s="119">
        <f>SUM(H22:H25)</f>
        <v>1083.5040000000001</v>
      </c>
      <c r="I26" s="119">
        <f>SUM(I22:I25)</f>
        <v>6215.5238743390009</v>
      </c>
      <c r="J26" s="119">
        <f>SUM(J22:J25)</f>
        <v>1972.028</v>
      </c>
      <c r="K26" s="140">
        <f t="shared" si="6"/>
        <v>0.31727462396879913</v>
      </c>
      <c r="L26" s="175">
        <f>SUM(L22:L25)</f>
        <v>891.99</v>
      </c>
      <c r="M26" s="170">
        <f t="shared" ref="M26:N26" si="8">SUM(M22:M25)</f>
        <v>21821.521000000001</v>
      </c>
      <c r="N26" s="170">
        <f t="shared" si="8"/>
        <v>891.99</v>
      </c>
      <c r="O26" s="154">
        <f>N26/M26</f>
        <v>4.0876619003780715E-2</v>
      </c>
      <c r="P26" s="226">
        <f t="shared" ref="P26:R26" si="9">SUM(P22:P25)</f>
        <v>1013.75</v>
      </c>
      <c r="Q26" s="349">
        <f t="shared" si="9"/>
        <v>0.12179</v>
      </c>
      <c r="R26" s="218">
        <f t="shared" si="9"/>
        <v>12665.51</v>
      </c>
      <c r="S26" s="45"/>
      <c r="T26" s="45"/>
      <c r="U26"/>
      <c r="V26"/>
      <c r="W26"/>
      <c r="X26"/>
      <c r="Y26"/>
      <c r="Z26"/>
      <c r="AA26"/>
      <c r="AB26"/>
      <c r="AC26"/>
      <c r="AD26"/>
      <c r="AE26"/>
      <c r="AF26"/>
      <c r="AG26"/>
      <c r="AH26"/>
      <c r="AI26"/>
    </row>
    <row r="27" spans="2:35" ht="15.75" thickBot="1" x14ac:dyDescent="0.3">
      <c r="B27" s="69"/>
      <c r="C27" s="67"/>
      <c r="D27" s="176"/>
      <c r="E27" s="177"/>
      <c r="F27" s="177"/>
      <c r="G27" s="141"/>
      <c r="H27" s="126"/>
      <c r="I27" s="127"/>
      <c r="J27" s="127"/>
      <c r="K27" s="141"/>
      <c r="L27" s="176"/>
      <c r="M27" s="177"/>
      <c r="N27" s="177"/>
      <c r="O27" s="159"/>
      <c r="P27" s="177"/>
      <c r="Q27" s="356"/>
      <c r="R27" s="329"/>
      <c r="S27" s="48"/>
      <c r="T27" s="48"/>
    </row>
    <row r="28" spans="2:35" x14ac:dyDescent="0.25">
      <c r="B28" s="434" t="s">
        <v>75</v>
      </c>
      <c r="C28" s="56" t="s">
        <v>76</v>
      </c>
      <c r="D28" s="202">
        <v>0</v>
      </c>
      <c r="E28" s="188" t="s">
        <v>61</v>
      </c>
      <c r="F28" s="188">
        <v>0</v>
      </c>
      <c r="G28" s="189" t="s">
        <v>61</v>
      </c>
      <c r="H28" s="195">
        <v>0</v>
      </c>
      <c r="I28" s="193" t="s">
        <v>61</v>
      </c>
      <c r="J28" s="199">
        <v>0</v>
      </c>
      <c r="K28" s="189" t="s">
        <v>61</v>
      </c>
      <c r="L28" s="187">
        <v>0</v>
      </c>
      <c r="M28" s="188" t="s">
        <v>61</v>
      </c>
      <c r="N28" s="214">
        <v>0</v>
      </c>
      <c r="O28" s="150" t="s">
        <v>61</v>
      </c>
      <c r="P28" s="214">
        <v>0</v>
      </c>
      <c r="Q28" s="343">
        <v>0</v>
      </c>
      <c r="R28" s="321">
        <v>0</v>
      </c>
      <c r="S28" s="48"/>
      <c r="T28" s="48"/>
    </row>
    <row r="29" spans="2:35" x14ac:dyDescent="0.25">
      <c r="B29" s="435"/>
      <c r="C29" s="55" t="s">
        <v>22</v>
      </c>
      <c r="D29" s="203">
        <v>0</v>
      </c>
      <c r="E29" s="191" t="s">
        <v>61</v>
      </c>
      <c r="F29" s="191">
        <v>0</v>
      </c>
      <c r="G29" s="192" t="s">
        <v>61</v>
      </c>
      <c r="H29" s="196">
        <v>0</v>
      </c>
      <c r="I29" s="194" t="s">
        <v>61</v>
      </c>
      <c r="J29" s="194">
        <v>0</v>
      </c>
      <c r="K29" s="192" t="s">
        <v>61</v>
      </c>
      <c r="L29" s="190">
        <v>0</v>
      </c>
      <c r="M29" s="191" t="s">
        <v>61</v>
      </c>
      <c r="N29" s="215">
        <v>0</v>
      </c>
      <c r="O29" s="152" t="s">
        <v>61</v>
      </c>
      <c r="P29" s="215">
        <v>0</v>
      </c>
      <c r="Q29" s="346">
        <v>0</v>
      </c>
      <c r="R29" s="322">
        <v>0</v>
      </c>
      <c r="S29" s="48"/>
      <c r="T29" s="48"/>
    </row>
    <row r="30" spans="2:35" x14ac:dyDescent="0.25">
      <c r="B30" s="435"/>
      <c r="C30" s="55" t="s">
        <v>77</v>
      </c>
      <c r="D30" s="203">
        <v>0</v>
      </c>
      <c r="E30" s="191" t="s">
        <v>61</v>
      </c>
      <c r="F30" s="191">
        <v>0</v>
      </c>
      <c r="G30" s="192" t="s">
        <v>61</v>
      </c>
      <c r="H30" s="196">
        <v>0</v>
      </c>
      <c r="I30" s="194" t="s">
        <v>61</v>
      </c>
      <c r="J30" s="194">
        <v>0</v>
      </c>
      <c r="K30" s="192" t="s">
        <v>61</v>
      </c>
      <c r="L30" s="190">
        <v>0</v>
      </c>
      <c r="M30" s="191" t="s">
        <v>61</v>
      </c>
      <c r="N30" s="215">
        <v>0</v>
      </c>
      <c r="O30" s="152" t="s">
        <v>61</v>
      </c>
      <c r="P30" s="215">
        <v>0</v>
      </c>
      <c r="Q30" s="346">
        <v>0</v>
      </c>
      <c r="R30" s="322">
        <v>0</v>
      </c>
      <c r="S30" s="48"/>
      <c r="T30" s="48"/>
    </row>
    <row r="31" spans="2:35" x14ac:dyDescent="0.25">
      <c r="B31" s="435"/>
      <c r="C31" s="55" t="s">
        <v>26</v>
      </c>
      <c r="D31" s="203">
        <v>0</v>
      </c>
      <c r="E31" s="191" t="s">
        <v>61</v>
      </c>
      <c r="F31" s="191">
        <v>0</v>
      </c>
      <c r="G31" s="192" t="s">
        <v>61</v>
      </c>
      <c r="H31" s="196">
        <v>0</v>
      </c>
      <c r="I31" s="194" t="s">
        <v>61</v>
      </c>
      <c r="J31" s="194">
        <v>0</v>
      </c>
      <c r="K31" s="192" t="s">
        <v>61</v>
      </c>
      <c r="L31" s="190">
        <v>0</v>
      </c>
      <c r="M31" s="191" t="s">
        <v>61</v>
      </c>
      <c r="N31" s="215">
        <v>0</v>
      </c>
      <c r="O31" s="152" t="s">
        <v>61</v>
      </c>
      <c r="P31" s="215">
        <v>0</v>
      </c>
      <c r="Q31" s="346">
        <v>0</v>
      </c>
      <c r="R31" s="322">
        <v>0</v>
      </c>
      <c r="S31" s="48"/>
      <c r="T31" s="48"/>
    </row>
    <row r="32" spans="2:35" ht="15.75" thickBot="1" x14ac:dyDescent="0.3">
      <c r="B32" s="204"/>
      <c r="C32" s="254" t="s">
        <v>78</v>
      </c>
      <c r="D32" s="245">
        <f>SUM(D28:D31)</f>
        <v>0</v>
      </c>
      <c r="E32" s="246">
        <v>1060</v>
      </c>
      <c r="F32" s="246">
        <f>SUM(F28:F31)</f>
        <v>0</v>
      </c>
      <c r="G32" s="247">
        <f t="shared" ref="G32" si="10">F32/E32</f>
        <v>0</v>
      </c>
      <c r="H32" s="248">
        <v>18.739000000000001</v>
      </c>
      <c r="I32" s="363">
        <v>549.08318388673001</v>
      </c>
      <c r="J32" s="363">
        <v>40.03</v>
      </c>
      <c r="K32" s="251">
        <f>J32/I32</f>
        <v>7.2903343563801001E-2</v>
      </c>
      <c r="L32" s="245">
        <f>SUM(L28:L31)</f>
        <v>0</v>
      </c>
      <c r="M32" s="246">
        <v>968.3947875874469</v>
      </c>
      <c r="N32" s="252">
        <f>SUM(N28:N31)</f>
        <v>0</v>
      </c>
      <c r="O32" s="154">
        <f>N32/M32</f>
        <v>0</v>
      </c>
      <c r="P32" s="255">
        <f t="shared" ref="P32:R32" si="11">SUM(P28:P31)</f>
        <v>0</v>
      </c>
      <c r="Q32" s="347">
        <f t="shared" si="11"/>
        <v>0</v>
      </c>
      <c r="R32" s="320">
        <f t="shared" si="11"/>
        <v>0</v>
      </c>
      <c r="S32" s="48"/>
      <c r="T32" s="48"/>
    </row>
    <row r="33" spans="2:35" ht="15.75" thickBot="1" x14ac:dyDescent="0.3">
      <c r="B33" s="69"/>
      <c r="C33" s="67"/>
      <c r="D33" s="176"/>
      <c r="E33" s="177"/>
      <c r="F33" s="177"/>
      <c r="G33" s="141"/>
      <c r="H33" s="366"/>
      <c r="I33" s="367"/>
      <c r="J33" s="367"/>
      <c r="K33" s="368"/>
      <c r="L33" s="176"/>
      <c r="M33" s="177"/>
      <c r="N33" s="177"/>
      <c r="O33" s="159"/>
      <c r="P33" s="177"/>
      <c r="Q33" s="356"/>
      <c r="R33" s="329"/>
      <c r="S33" s="45"/>
      <c r="T33" s="45"/>
    </row>
    <row r="34" spans="2:35" ht="15.75" thickBot="1" x14ac:dyDescent="0.3">
      <c r="B34" s="208" t="s">
        <v>28</v>
      </c>
      <c r="C34" s="208"/>
      <c r="D34" s="209"/>
      <c r="E34" s="210"/>
      <c r="F34" s="210"/>
      <c r="G34" s="211"/>
      <c r="H34" s="364"/>
      <c r="I34" s="119"/>
      <c r="J34" s="119"/>
      <c r="K34" s="365"/>
      <c r="L34" s="417"/>
      <c r="M34" s="331"/>
      <c r="N34" s="418"/>
      <c r="O34" s="149"/>
      <c r="P34" s="418"/>
      <c r="Q34" s="362"/>
      <c r="R34" s="418"/>
      <c r="S34" s="42"/>
      <c r="T34" s="42"/>
    </row>
    <row r="35" spans="2:35" x14ac:dyDescent="0.25">
      <c r="B35" s="206" t="s">
        <v>29</v>
      </c>
      <c r="C35" s="207"/>
      <c r="D35" s="200" t="s">
        <v>61</v>
      </c>
      <c r="E35" s="201" t="s">
        <v>61</v>
      </c>
      <c r="F35" s="201" t="s">
        <v>61</v>
      </c>
      <c r="G35" s="201" t="s">
        <v>61</v>
      </c>
      <c r="H35" s="197" t="s">
        <v>61</v>
      </c>
      <c r="I35" s="198" t="s">
        <v>61</v>
      </c>
      <c r="J35" s="198" t="s">
        <v>61</v>
      </c>
      <c r="K35" s="415" t="s">
        <v>61</v>
      </c>
      <c r="L35" s="424" t="s">
        <v>61</v>
      </c>
      <c r="M35" s="425" t="s">
        <v>61</v>
      </c>
      <c r="N35" s="214" t="s">
        <v>61</v>
      </c>
      <c r="O35" s="150" t="s">
        <v>61</v>
      </c>
      <c r="P35" s="214" t="s">
        <v>61</v>
      </c>
      <c r="Q35" s="343" t="s">
        <v>61</v>
      </c>
      <c r="R35" s="224" t="s">
        <v>61</v>
      </c>
      <c r="S35" s="45"/>
      <c r="T35" s="45"/>
    </row>
    <row r="36" spans="2:35" ht="15.75" thickBot="1" x14ac:dyDescent="0.3">
      <c r="B36" s="11" t="s">
        <v>30</v>
      </c>
      <c r="C36" s="18"/>
      <c r="D36" s="180">
        <f>SUM(D35)</f>
        <v>0</v>
      </c>
      <c r="E36" s="181">
        <f>SUM(E35)</f>
        <v>0</v>
      </c>
      <c r="F36" s="181">
        <f>SUM(F35)</f>
        <v>0</v>
      </c>
      <c r="G36" s="143" t="e">
        <f t="shared" ref="G36" si="12">F36/E36</f>
        <v>#DIV/0!</v>
      </c>
      <c r="H36" s="128">
        <f>SUM(H35)</f>
        <v>0</v>
      </c>
      <c r="I36" s="129">
        <f>SUM(I35)</f>
        <v>0</v>
      </c>
      <c r="J36" s="129">
        <f>SUM(J35)</f>
        <v>0</v>
      </c>
      <c r="K36" s="416" t="e">
        <f>J36/I36</f>
        <v>#DIV/0!</v>
      </c>
      <c r="L36" s="180">
        <f>SUM(L35)</f>
        <v>0</v>
      </c>
      <c r="M36" s="181">
        <f>SUM(M35)</f>
        <v>0</v>
      </c>
      <c r="N36" s="181">
        <f>SUM(N35)</f>
        <v>0</v>
      </c>
      <c r="O36" s="160" t="e">
        <f>N36/M36</f>
        <v>#DIV/0!</v>
      </c>
      <c r="P36" s="181">
        <f>SUM(P35)</f>
        <v>0</v>
      </c>
      <c r="Q36" s="357">
        <f>SUM(Q35)</f>
        <v>0</v>
      </c>
      <c r="R36" s="227">
        <f>SUM(R35)</f>
        <v>0</v>
      </c>
      <c r="S36" s="48"/>
      <c r="T36" s="48"/>
    </row>
    <row r="37" spans="2:35" x14ac:dyDescent="0.25">
      <c r="B37" s="19"/>
      <c r="C37" s="20"/>
      <c r="D37" s="182"/>
      <c r="E37" s="172"/>
      <c r="F37" s="172"/>
      <c r="G37" s="144"/>
      <c r="H37" s="130"/>
      <c r="I37" s="122"/>
      <c r="J37" s="122"/>
      <c r="K37" s="144"/>
      <c r="L37" s="419"/>
      <c r="M37" s="420"/>
      <c r="N37" s="420"/>
      <c r="O37" s="421"/>
      <c r="P37" s="420"/>
      <c r="Q37" s="422"/>
      <c r="R37" s="423"/>
      <c r="S37" s="45"/>
      <c r="T37" s="45"/>
    </row>
    <row r="38" spans="2:35" ht="15.75" thickBot="1" x14ac:dyDescent="0.3">
      <c r="B38" s="11" t="s">
        <v>31</v>
      </c>
      <c r="C38" s="18"/>
      <c r="D38" s="180">
        <f>SUM(D36,D32,D26,D19)</f>
        <v>5533</v>
      </c>
      <c r="E38" s="181">
        <f>SUM(E36,E32,E26,E19)</f>
        <v>176821.11538461538</v>
      </c>
      <c r="F38" s="181">
        <f>SUM(F36,F32,F26,F19)</f>
        <v>5822</v>
      </c>
      <c r="G38" s="143">
        <f>F38/E38</f>
        <v>3.292593187943748E-2</v>
      </c>
      <c r="H38" s="311">
        <f>SUM(H36,H32,H26,H19)</f>
        <v>1906.0680000000002</v>
      </c>
      <c r="I38" s="124">
        <f>SUM(I36,I32,I26,I19)</f>
        <v>15071.961935977068</v>
      </c>
      <c r="J38" s="124">
        <f>SUM(J36,J32,J26,J19)</f>
        <v>4115.8360000000002</v>
      </c>
      <c r="K38" s="312">
        <f>J38/I38</f>
        <v>0.27307898052578139</v>
      </c>
      <c r="L38" s="180">
        <f>SUM(L36,L32,L26,L19)</f>
        <v>4044.9846333763944</v>
      </c>
      <c r="M38" s="181">
        <f>SUM(M36,M32,M26,M19)</f>
        <v>33016.511442624498</v>
      </c>
      <c r="N38" s="181">
        <f>SUM(N36,N32,N26,N19)</f>
        <v>8592.0325065363941</v>
      </c>
      <c r="O38" s="160">
        <f>N38/M38</f>
        <v>0.26023441396791647</v>
      </c>
      <c r="P38" s="181">
        <f>SUM(P36,P32,P26,P19)</f>
        <v>4529.3390162146798</v>
      </c>
      <c r="Q38" s="357">
        <f>SUM(Q36,Q32,Q26,Q19)</f>
        <v>3.6450755493024189</v>
      </c>
      <c r="R38" s="330">
        <f>SUM(R36,R32,R26,R19)</f>
        <v>28256.504633376397</v>
      </c>
      <c r="S38" s="45"/>
      <c r="T38" s="45"/>
    </row>
    <row r="39" spans="2:35" ht="15.75" thickBot="1" x14ac:dyDescent="0.3">
      <c r="B39" s="22" t="s">
        <v>32</v>
      </c>
      <c r="C39" s="23"/>
      <c r="D39" s="183"/>
      <c r="E39" s="184"/>
      <c r="F39" s="184"/>
      <c r="G39" s="309"/>
      <c r="H39" s="426">
        <v>63.302999999999997</v>
      </c>
      <c r="I39" s="313">
        <v>950</v>
      </c>
      <c r="J39" s="426">
        <v>119.631</v>
      </c>
      <c r="K39" s="314">
        <f>J39/I39</f>
        <v>0.12592736842105262</v>
      </c>
      <c r="L39" s="310"/>
      <c r="M39" s="184"/>
      <c r="N39" s="184"/>
      <c r="O39" s="161"/>
      <c r="P39" s="184"/>
      <c r="Q39" s="184"/>
      <c r="R39" s="228"/>
      <c r="S39" s="14"/>
      <c r="T39" s="14"/>
      <c r="U39" s="12"/>
      <c r="V39" s="12"/>
      <c r="W39" s="12"/>
      <c r="X39" s="12"/>
      <c r="Y39" s="12"/>
      <c r="Z39" s="12"/>
      <c r="AA39" s="12"/>
      <c r="AB39" s="12"/>
      <c r="AC39" s="12"/>
      <c r="AD39" s="12"/>
      <c r="AE39" s="12"/>
      <c r="AF39" s="12"/>
      <c r="AG39" s="12"/>
      <c r="AH39" s="12"/>
      <c r="AI39" s="12"/>
    </row>
    <row r="40" spans="2:35" ht="17.25" x14ac:dyDescent="0.25">
      <c r="B40" s="24" t="s">
        <v>79</v>
      </c>
      <c r="C40" s="12"/>
      <c r="D40" s="12"/>
      <c r="E40" s="12"/>
      <c r="F40" s="12"/>
      <c r="G40" s="12"/>
      <c r="H40" s="12"/>
      <c r="I40" s="12"/>
      <c r="J40" s="427"/>
      <c r="K40" s="12"/>
      <c r="L40" s="12"/>
      <c r="M40" s="12"/>
      <c r="N40" s="428"/>
      <c r="O40" s="12"/>
      <c r="P40" s="12"/>
      <c r="Q40" s="12"/>
      <c r="R40" s="12"/>
      <c r="S40" s="14"/>
      <c r="T40" s="14"/>
      <c r="U40" s="12"/>
      <c r="V40" s="12"/>
      <c r="W40" s="12"/>
      <c r="X40" s="12"/>
      <c r="Y40" s="12"/>
      <c r="Z40" s="12"/>
      <c r="AA40" s="12"/>
      <c r="AB40" s="12"/>
      <c r="AC40" s="12"/>
      <c r="AD40" s="12"/>
      <c r="AE40" s="12"/>
      <c r="AF40" s="12"/>
      <c r="AG40" s="12"/>
      <c r="AH40" s="12"/>
      <c r="AI40" s="12"/>
    </row>
    <row r="41" spans="2:35" ht="17.25" x14ac:dyDescent="0.25">
      <c r="B41" s="24" t="s">
        <v>80</v>
      </c>
      <c r="C41" s="12"/>
      <c r="D41" s="12"/>
      <c r="E41" s="12"/>
      <c r="F41" s="12"/>
      <c r="G41" s="12"/>
      <c r="H41" s="12"/>
      <c r="I41" s="12"/>
      <c r="J41" s="12"/>
      <c r="K41" s="12"/>
      <c r="L41" s="12"/>
      <c r="M41" s="12"/>
      <c r="N41" s="12"/>
      <c r="O41" s="12"/>
      <c r="P41" s="12"/>
      <c r="Q41" s="12"/>
      <c r="R41" s="12"/>
    </row>
    <row r="42" spans="2:35" ht="17.25" x14ac:dyDescent="0.25">
      <c r="B42" t="s">
        <v>81</v>
      </c>
    </row>
    <row r="43" spans="2:35" ht="17.25" x14ac:dyDescent="0.25">
      <c r="B43" s="24" t="s">
        <v>82</v>
      </c>
    </row>
    <row r="44" spans="2:35" x14ac:dyDescent="0.25">
      <c r="B44" t="s">
        <v>83</v>
      </c>
    </row>
    <row r="48" spans="2:35" x14ac:dyDescent="0.25">
      <c r="K48" s="263"/>
    </row>
    <row r="49" spans="11:20" x14ac:dyDescent="0.25">
      <c r="K49" s="263"/>
    </row>
    <row r="50" spans="11:20" x14ac:dyDescent="0.25">
      <c r="K50" s="263"/>
    </row>
    <row r="51" spans="11:20" x14ac:dyDescent="0.25">
      <c r="K51" s="263"/>
    </row>
    <row r="52" spans="11:20" x14ac:dyDescent="0.25">
      <c r="K52" s="263"/>
    </row>
    <row r="53" spans="11:20" x14ac:dyDescent="0.25">
      <c r="K53" s="263"/>
    </row>
    <row r="54" spans="11:20" x14ac:dyDescent="0.25">
      <c r="K54" s="263"/>
    </row>
    <row r="55" spans="11:20" x14ac:dyDescent="0.25">
      <c r="K55" s="263"/>
    </row>
    <row r="56" spans="11:20" x14ac:dyDescent="0.25">
      <c r="K56" s="263"/>
    </row>
    <row r="57" spans="11:20" x14ac:dyDescent="0.25">
      <c r="K57" s="263"/>
    </row>
    <row r="58" spans="11:20" x14ac:dyDescent="0.25">
      <c r="K58" s="263"/>
    </row>
    <row r="59" spans="11:20" x14ac:dyDescent="0.25">
      <c r="K59" s="263"/>
    </row>
    <row r="61" spans="11:20" x14ac:dyDescent="0.25">
      <c r="K61" s="263"/>
      <c r="M61" s="2"/>
      <c r="P61" s="3"/>
      <c r="Q61"/>
      <c r="T61"/>
    </row>
    <row r="62" spans="11:20" x14ac:dyDescent="0.25">
      <c r="K62" s="263"/>
      <c r="M62" s="2"/>
      <c r="P62" s="3"/>
      <c r="Q62"/>
      <c r="T62"/>
    </row>
    <row r="63" spans="11:20" x14ac:dyDescent="0.25">
      <c r="K63" s="263"/>
      <c r="M63" s="2"/>
      <c r="P63" s="3"/>
      <c r="Q63"/>
      <c r="T63"/>
    </row>
    <row r="64" spans="11:20" x14ac:dyDescent="0.25">
      <c r="K64" s="263"/>
      <c r="M64" s="2"/>
      <c r="P64" s="3"/>
      <c r="Q64"/>
      <c r="T64"/>
    </row>
    <row r="65" spans="11:20" x14ac:dyDescent="0.25">
      <c r="K65" s="263"/>
      <c r="M65" s="2"/>
      <c r="P65" s="3"/>
      <c r="Q65"/>
      <c r="T65"/>
    </row>
    <row r="66" spans="11:20" x14ac:dyDescent="0.25">
      <c r="K66" s="263"/>
      <c r="M66" s="2"/>
      <c r="P66" s="3"/>
      <c r="Q66"/>
      <c r="T66"/>
    </row>
    <row r="67" spans="11:20" x14ac:dyDescent="0.25">
      <c r="K67" s="263"/>
      <c r="M67" s="2"/>
      <c r="P67" s="3"/>
      <c r="Q67"/>
      <c r="T67"/>
    </row>
    <row r="68" spans="11:20" x14ac:dyDescent="0.25">
      <c r="K68" s="263"/>
      <c r="M68" s="2"/>
      <c r="P68" s="3"/>
      <c r="Q68"/>
      <c r="T68"/>
    </row>
    <row r="69" spans="11:20" x14ac:dyDescent="0.25">
      <c r="K69" s="263"/>
      <c r="M69" s="2"/>
      <c r="P69" s="3"/>
      <c r="Q69"/>
      <c r="T69"/>
    </row>
    <row r="70" spans="11:20" x14ac:dyDescent="0.25">
      <c r="K70" s="263"/>
      <c r="M70" s="2"/>
      <c r="P70" s="3"/>
      <c r="Q70"/>
      <c r="T70"/>
    </row>
    <row r="71" spans="11:20" x14ac:dyDescent="0.25">
      <c r="K71" s="263"/>
      <c r="M71" s="2"/>
      <c r="P71" s="3"/>
      <c r="Q71"/>
      <c r="T71"/>
    </row>
    <row r="72" spans="11:20" x14ac:dyDescent="0.25">
      <c r="K72" s="263"/>
      <c r="M72" s="2"/>
      <c r="P72" s="3"/>
      <c r="Q72"/>
      <c r="T72"/>
    </row>
  </sheetData>
  <mergeCells count="7">
    <mergeCell ref="D4:G4"/>
    <mergeCell ref="H4:K4"/>
    <mergeCell ref="L4:R4"/>
    <mergeCell ref="B28:B31"/>
    <mergeCell ref="B23:B25"/>
    <mergeCell ref="B8:B13"/>
    <mergeCell ref="B15:B17"/>
  </mergeCells>
  <pageMargins left="0.25" right="0.25" top="0.75" bottom="0.75" header="0.3" footer="0.3"/>
  <pageSetup scale="43" fitToHeight="0" orientation="landscape" r:id="rId1"/>
  <headerFooter>
    <oddHeader xml:space="preserve">&amp;CACE Q2 of Program Year 2022 Portfolio Summary Reporting Table </oddHeader>
    <oddFooter>&amp;C&amp;N&amp;R&amp;D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tabSelected="1" zoomScale="90" zoomScaleNormal="90" workbookViewId="0"/>
  </sheetViews>
  <sheetFormatPr defaultRowHeight="15" x14ac:dyDescent="0.25"/>
  <cols>
    <col min="1" max="1" width="16.5703125" customWidth="1"/>
    <col min="2" max="2" width="16.140625" customWidth="1"/>
    <col min="3" max="3" width="20.85546875" customWidth="1"/>
    <col min="4" max="4" width="34.42578125" customWidth="1"/>
    <col min="5" max="5" width="20" customWidth="1"/>
    <col min="6" max="6" width="15.85546875" customWidth="1"/>
    <col min="7" max="7" width="16.5703125" customWidth="1"/>
    <col min="8" max="8" width="15.140625" customWidth="1"/>
    <col min="9" max="9" width="11" customWidth="1"/>
    <col min="10" max="10" width="11.85546875" customWidth="1"/>
    <col min="11" max="11" width="11.42578125" customWidth="1"/>
    <col min="12" max="12" width="12.42578125" customWidth="1"/>
    <col min="13" max="13" width="13.42578125" customWidth="1"/>
    <col min="15" max="15" width="34.7109375" customWidth="1"/>
  </cols>
  <sheetData>
    <row r="1" spans="1:13" ht="23.1" customHeight="1" x14ac:dyDescent="0.25">
      <c r="A1" t="s">
        <v>97</v>
      </c>
      <c r="B1" s="12" t="s">
        <v>98</v>
      </c>
    </row>
    <row r="2" spans="1:13" x14ac:dyDescent="0.25">
      <c r="A2" s="460" t="s">
        <v>99</v>
      </c>
      <c r="B2" s="460"/>
      <c r="C2" s="461"/>
      <c r="D2" s="462"/>
      <c r="E2" s="463" t="s">
        <v>100</v>
      </c>
      <c r="F2" s="464" t="s">
        <v>101</v>
      </c>
      <c r="G2" s="465"/>
      <c r="H2" s="466"/>
      <c r="I2" s="467" t="s">
        <v>102</v>
      </c>
      <c r="J2" s="468"/>
      <c r="K2" s="468"/>
      <c r="L2" s="468"/>
      <c r="M2" s="469"/>
    </row>
    <row r="3" spans="1:13" ht="75" x14ac:dyDescent="0.25">
      <c r="A3" s="470" t="s">
        <v>103</v>
      </c>
      <c r="B3" s="471" t="s">
        <v>104</v>
      </c>
      <c r="C3" s="472" t="s">
        <v>105</v>
      </c>
      <c r="D3" s="472" t="s">
        <v>72</v>
      </c>
      <c r="E3" s="473" t="s">
        <v>45</v>
      </c>
      <c r="F3" s="474" t="s">
        <v>106</v>
      </c>
      <c r="G3" s="474" t="s">
        <v>107</v>
      </c>
      <c r="H3" s="474" t="s">
        <v>108</v>
      </c>
      <c r="I3" s="475" t="s">
        <v>109</v>
      </c>
      <c r="J3" s="475" t="s">
        <v>110</v>
      </c>
      <c r="K3" s="476" t="s">
        <v>111</v>
      </c>
      <c r="L3" s="476" t="s">
        <v>112</v>
      </c>
      <c r="M3" s="476" t="s">
        <v>113</v>
      </c>
    </row>
    <row r="4" spans="1:13" x14ac:dyDescent="0.25">
      <c r="A4" s="477" t="s">
        <v>114</v>
      </c>
      <c r="B4" s="478" t="s">
        <v>115</v>
      </c>
      <c r="C4" s="477" t="s">
        <v>14</v>
      </c>
      <c r="D4" s="479" t="s">
        <v>60</v>
      </c>
      <c r="E4" s="477">
        <f>'Qtr Electric Master'!$F$8</f>
        <v>207</v>
      </c>
      <c r="F4" s="481"/>
      <c r="G4" s="482"/>
      <c r="H4" s="482">
        <f>'Qtr Electric Master'!$J$8</f>
        <v>242.86799999999999</v>
      </c>
      <c r="I4" s="483">
        <f>'Qtr Electric Master'!$N$8</f>
        <v>68</v>
      </c>
      <c r="J4" s="483">
        <f>'Qtr Electric Master'!$R$8</f>
        <v>939</v>
      </c>
      <c r="K4" s="483">
        <f>'Qtr Electric Master'!$Q$8</f>
        <v>4.7347801000000002E-2</v>
      </c>
      <c r="L4" s="16"/>
      <c r="M4" s="16"/>
    </row>
    <row r="5" spans="1:13" x14ac:dyDescent="0.25">
      <c r="A5" s="477" t="s">
        <v>114</v>
      </c>
      <c r="B5" s="478" t="s">
        <v>115</v>
      </c>
      <c r="C5" s="477" t="s">
        <v>14</v>
      </c>
      <c r="D5" s="479" t="s">
        <v>62</v>
      </c>
      <c r="E5" s="477">
        <f>'Qtr Electric Master'!$F$9</f>
        <v>777</v>
      </c>
      <c r="F5" s="481"/>
      <c r="G5" s="482"/>
      <c r="H5" s="482">
        <f>'Qtr Electric Master'!$J$9</f>
        <v>249.48</v>
      </c>
      <c r="I5" s="483">
        <f>'Qtr Electric Master'!$N$9</f>
        <v>102</v>
      </c>
      <c r="J5" s="483">
        <f>'Qtr Electric Master'!$R$9</f>
        <v>641</v>
      </c>
      <c r="K5" s="483">
        <f>'Qtr Electric Master'!$Q$9</f>
        <v>1.1180605E-2</v>
      </c>
      <c r="L5" s="16"/>
      <c r="M5" s="16"/>
    </row>
    <row r="6" spans="1:13" x14ac:dyDescent="0.25">
      <c r="A6" s="477" t="s">
        <v>114</v>
      </c>
      <c r="B6" s="478" t="s">
        <v>115</v>
      </c>
      <c r="C6" s="477" t="s">
        <v>14</v>
      </c>
      <c r="D6" s="479" t="s">
        <v>63</v>
      </c>
      <c r="E6" s="477">
        <f>'Qtr Electric Master'!$F$10</f>
        <v>185</v>
      </c>
      <c r="F6" s="481"/>
      <c r="G6" s="482"/>
      <c r="H6" s="482">
        <f>'Qtr Electric Master'!$J$10</f>
        <v>252.67599999999999</v>
      </c>
      <c r="I6" s="483">
        <f>'Qtr Electric Master'!$N$10</f>
        <v>183</v>
      </c>
      <c r="J6" s="483">
        <f>'Qtr Electric Master'!$R$10</f>
        <v>898</v>
      </c>
      <c r="K6" s="483">
        <f>'Qtr Electric Master'!$Q$10</f>
        <v>2.8544E-2</v>
      </c>
      <c r="L6" s="16"/>
      <c r="M6" s="16"/>
    </row>
    <row r="7" spans="1:13" x14ac:dyDescent="0.25">
      <c r="A7" s="477" t="s">
        <v>114</v>
      </c>
      <c r="B7" s="478" t="s">
        <v>115</v>
      </c>
      <c r="C7" s="477" t="s">
        <v>14</v>
      </c>
      <c r="D7" s="479" t="s">
        <v>64</v>
      </c>
      <c r="E7" s="477">
        <f>'Qtr Electric Master'!$F$11</f>
        <v>125</v>
      </c>
      <c r="F7" s="481"/>
      <c r="G7" s="482"/>
      <c r="H7" s="482">
        <f>'Qtr Electric Master'!$J$11</f>
        <v>572.03099999999995</v>
      </c>
      <c r="I7" s="483"/>
      <c r="J7" s="483"/>
      <c r="K7" s="483"/>
      <c r="L7" s="16"/>
      <c r="M7" s="16"/>
    </row>
    <row r="8" spans="1:13" x14ac:dyDescent="0.25">
      <c r="A8" s="477" t="s">
        <v>114</v>
      </c>
      <c r="B8" s="478" t="s">
        <v>115</v>
      </c>
      <c r="C8" s="477" t="s">
        <v>14</v>
      </c>
      <c r="D8" s="479" t="s">
        <v>66</v>
      </c>
      <c r="E8" s="477">
        <f>'Qtr Electric Master'!$F$12</f>
        <v>0</v>
      </c>
      <c r="F8" s="481"/>
      <c r="G8" s="482"/>
      <c r="H8" s="482">
        <f>'Qtr Electric Master'!$J$12</f>
        <v>0</v>
      </c>
      <c r="I8" s="483">
        <f>'Qtr Electric Master'!$N$12</f>
        <v>0</v>
      </c>
      <c r="J8" s="483">
        <f>'Qtr Electric Master'!$R$12</f>
        <v>0</v>
      </c>
      <c r="K8" s="483">
        <f>'Qtr Electric Master'!$Q$12</f>
        <v>0</v>
      </c>
      <c r="L8" s="16"/>
      <c r="M8" s="16"/>
    </row>
    <row r="9" spans="1:13" x14ac:dyDescent="0.25">
      <c r="A9" s="477" t="s">
        <v>114</v>
      </c>
      <c r="B9" s="478" t="s">
        <v>115</v>
      </c>
      <c r="C9" s="477" t="s">
        <v>14</v>
      </c>
      <c r="D9" s="490" t="s">
        <v>67</v>
      </c>
      <c r="E9" s="491">
        <f>'Qtr Electric Master'!$F$13</f>
        <v>4512</v>
      </c>
      <c r="F9" s="481"/>
      <c r="G9" s="482"/>
      <c r="H9" s="482">
        <f>'Qtr Electric Master'!$J$13</f>
        <v>115.015</v>
      </c>
      <c r="I9" s="483">
        <f>'Qtr Electric Master'!$N$13</f>
        <v>423</v>
      </c>
      <c r="J9" s="483">
        <f>'Qtr Electric Master'!$R$13</f>
        <v>6348</v>
      </c>
      <c r="K9" s="483">
        <f>'Qtr Electric Master'!$Q$13</f>
        <v>3.1721132999999999E-2</v>
      </c>
      <c r="L9" s="16"/>
      <c r="M9" s="16"/>
    </row>
    <row r="10" spans="1:13" x14ac:dyDescent="0.25">
      <c r="A10" s="477" t="s">
        <v>114</v>
      </c>
      <c r="B10" s="478" t="s">
        <v>115</v>
      </c>
      <c r="C10" s="477" t="s">
        <v>15</v>
      </c>
      <c r="D10" s="479" t="s">
        <v>76</v>
      </c>
      <c r="E10" s="480">
        <f>'Qtr Electric Master'!$F$15</f>
        <v>0</v>
      </c>
      <c r="F10" s="481"/>
      <c r="G10" s="482"/>
      <c r="H10" s="482">
        <f>'Qtr Electric Master'!$J$15</f>
        <v>355.90800000000002</v>
      </c>
      <c r="I10" s="483">
        <f>'Qtr Electric Master'!$N$15</f>
        <v>0</v>
      </c>
      <c r="J10" s="483">
        <f>'Qtr Electric Master'!$R$15</f>
        <v>0</v>
      </c>
      <c r="K10" s="483">
        <f>'Qtr Electric Master'!$Q$15</f>
        <v>0</v>
      </c>
      <c r="L10" s="16"/>
      <c r="M10" s="16"/>
    </row>
    <row r="11" spans="1:13" x14ac:dyDescent="0.25">
      <c r="A11" s="477" t="s">
        <v>114</v>
      </c>
      <c r="B11" s="478" t="s">
        <v>115</v>
      </c>
      <c r="C11" s="477" t="s">
        <v>15</v>
      </c>
      <c r="D11" s="479" t="s">
        <v>92</v>
      </c>
      <c r="E11" s="480">
        <f>'Qtr Electric Master'!$F$16</f>
        <v>0</v>
      </c>
      <c r="F11" s="481"/>
      <c r="G11" s="482"/>
      <c r="H11" s="482">
        <f>'Qtr Electric Master'!$J$16</f>
        <v>40.502000000000002</v>
      </c>
      <c r="I11" s="483">
        <f>'Qtr Electric Master'!$N$16</f>
        <v>730</v>
      </c>
      <c r="J11" s="483">
        <f>'Qtr Electric Master'!$R$16</f>
        <v>4701</v>
      </c>
      <c r="K11" s="483">
        <f>'Qtr Electric Master'!$Q$16</f>
        <v>8.1000000000000003E-2</v>
      </c>
      <c r="L11" s="16"/>
      <c r="M11" s="16"/>
    </row>
    <row r="12" spans="1:13" x14ac:dyDescent="0.25">
      <c r="A12" s="477" t="s">
        <v>114</v>
      </c>
      <c r="B12" s="478" t="s">
        <v>115</v>
      </c>
      <c r="C12" s="477" t="s">
        <v>15</v>
      </c>
      <c r="D12" s="479" t="s">
        <v>16</v>
      </c>
      <c r="E12" s="480">
        <f>'Qtr Electric Master'!$F$17</f>
        <v>0</v>
      </c>
      <c r="F12" s="481"/>
      <c r="G12" s="482"/>
      <c r="H12" s="482">
        <f>'Qtr Electric Master'!$J$17</f>
        <v>275.298</v>
      </c>
      <c r="I12" s="483">
        <f>'Qtr Electric Master'!$N$17</f>
        <v>0</v>
      </c>
      <c r="J12" s="483">
        <f>'Qtr Electric Master'!$R$17</f>
        <v>0</v>
      </c>
      <c r="K12" s="483">
        <f>'Qtr Electric Master'!$Q$17</f>
        <v>0</v>
      </c>
      <c r="L12" s="16"/>
      <c r="M12" s="16"/>
    </row>
    <row r="13" spans="1:13" x14ac:dyDescent="0.25">
      <c r="A13" s="477" t="s">
        <v>114</v>
      </c>
      <c r="B13" s="478" t="s">
        <v>115</v>
      </c>
      <c r="C13" s="477" t="s">
        <v>17</v>
      </c>
      <c r="D13" s="479" t="s">
        <v>18</v>
      </c>
      <c r="E13" s="480">
        <f>'Qtr Electric Master'!$F$18</f>
        <v>0</v>
      </c>
      <c r="F13" s="481"/>
      <c r="G13" s="482"/>
      <c r="H13" s="482">
        <f>'Qtr Electric Master'!$J$18</f>
        <v>0</v>
      </c>
      <c r="I13" s="483">
        <f>'Qtr Electric Master'!$N$18</f>
        <v>6194.0425065363934</v>
      </c>
      <c r="J13" s="483">
        <f>'Qtr Electric Master'!$R$18</f>
        <v>2063.9946333763942</v>
      </c>
      <c r="K13" s="483">
        <f>'Qtr Electric Master'!$Q$18</f>
        <v>3.3234920103024193</v>
      </c>
      <c r="L13" s="16"/>
      <c r="M13" s="16"/>
    </row>
    <row r="14" spans="1:13" x14ac:dyDescent="0.25">
      <c r="A14" s="477" t="s">
        <v>114</v>
      </c>
      <c r="B14" s="478" t="s">
        <v>116</v>
      </c>
      <c r="C14" s="477" t="s">
        <v>22</v>
      </c>
      <c r="D14" s="479" t="s">
        <v>22</v>
      </c>
      <c r="E14" s="480">
        <f>'Qtr Electric Master'!$F$22</f>
        <v>0</v>
      </c>
      <c r="F14" s="481"/>
      <c r="G14" s="482"/>
      <c r="H14" s="482">
        <f>'Qtr Electric Master'!$J$22</f>
        <v>759.29600000000005</v>
      </c>
      <c r="I14" s="483">
        <f>'Qtr Electric Master'!$N$22</f>
        <v>0</v>
      </c>
      <c r="J14" s="483">
        <f>'Qtr Electric Master'!$R$22</f>
        <v>0</v>
      </c>
      <c r="K14" s="483">
        <f>'Qtr Electric Master'!$Q$22</f>
        <v>0</v>
      </c>
      <c r="L14" s="16"/>
      <c r="M14" s="16"/>
    </row>
    <row r="15" spans="1:13" x14ac:dyDescent="0.25">
      <c r="A15" s="477" t="s">
        <v>114</v>
      </c>
      <c r="B15" s="478" t="s">
        <v>116</v>
      </c>
      <c r="C15" s="477" t="s">
        <v>23</v>
      </c>
      <c r="D15" s="479" t="s">
        <v>24</v>
      </c>
      <c r="E15" s="480">
        <f>'Qtr Electric Master'!$F$23</f>
        <v>16</v>
      </c>
      <c r="F15" s="481"/>
      <c r="G15" s="482">
        <f>SUM(' Qtr Electric Business Class'!$F$9:$G$9)</f>
        <v>253.691</v>
      </c>
      <c r="H15" s="482">
        <f>'Qtr Electric Master'!$J$23</f>
        <v>865.80600000000004</v>
      </c>
      <c r="I15" s="483">
        <f>'Qtr Electric Master'!$N$23</f>
        <v>891.99</v>
      </c>
      <c r="J15" s="483">
        <f>'Qtr Electric Master'!$R$23</f>
        <v>12665.51</v>
      </c>
      <c r="K15" s="483">
        <f>'Qtr Electric Master'!$Q$23</f>
        <v>0.12179</v>
      </c>
      <c r="L15" s="16"/>
      <c r="M15" s="16"/>
    </row>
    <row r="16" spans="1:13" x14ac:dyDescent="0.25">
      <c r="A16" s="477" t="s">
        <v>114</v>
      </c>
      <c r="B16" s="478" t="s">
        <v>116</v>
      </c>
      <c r="C16" s="477" t="s">
        <v>23</v>
      </c>
      <c r="D16" s="479" t="s">
        <v>25</v>
      </c>
      <c r="E16" s="480">
        <f>'Qtr Electric Master'!$F$24</f>
        <v>0</v>
      </c>
      <c r="F16" s="481"/>
      <c r="G16" s="482">
        <f>SUM(' Qtr Electric Business Class'!$F$10:$G$10)</f>
        <v>0</v>
      </c>
      <c r="H16" s="482">
        <f>'Qtr Electric Master'!$J$24</f>
        <v>173.20599999999999</v>
      </c>
      <c r="I16" s="483">
        <f>'Qtr Electric Master'!$N$24</f>
        <v>0</v>
      </c>
      <c r="J16" s="483">
        <f>'Qtr Electric Master'!$R$24</f>
        <v>0</v>
      </c>
      <c r="K16" s="483">
        <f>'Qtr Electric Master'!$Q$24</f>
        <v>0</v>
      </c>
      <c r="L16" s="16"/>
      <c r="M16" s="16"/>
    </row>
    <row r="17" spans="1:13" x14ac:dyDescent="0.25">
      <c r="A17" s="477" t="s">
        <v>114</v>
      </c>
      <c r="B17" s="478" t="s">
        <v>116</v>
      </c>
      <c r="C17" s="477" t="s">
        <v>23</v>
      </c>
      <c r="D17" s="479" t="s">
        <v>26</v>
      </c>
      <c r="E17" s="480">
        <f>'Qtr Electric Master'!$F$25</f>
        <v>0</v>
      </c>
      <c r="F17" s="481"/>
      <c r="G17" s="482">
        <f>SUM(' Qtr Electric Business Class'!$F$11:$G$11)</f>
        <v>0</v>
      </c>
      <c r="H17" s="482">
        <f>'Qtr Electric Master'!$J$25</f>
        <v>173.72</v>
      </c>
      <c r="I17" s="483">
        <f>'Qtr Electric Master'!$N$25</f>
        <v>0</v>
      </c>
      <c r="J17" s="483">
        <f>'Qtr Electric Master'!$R$25</f>
        <v>0</v>
      </c>
      <c r="K17" s="483">
        <f>'Qtr Electric Master'!$Q$25</f>
        <v>0</v>
      </c>
      <c r="L17" s="16"/>
      <c r="M17" s="16"/>
    </row>
    <row r="18" spans="1:13" x14ac:dyDescent="0.25">
      <c r="A18" s="477" t="s">
        <v>114</v>
      </c>
      <c r="B18" s="478" t="s">
        <v>84</v>
      </c>
      <c r="C18" s="477" t="s">
        <v>84</v>
      </c>
      <c r="D18" s="479" t="s">
        <v>76</v>
      </c>
      <c r="E18" s="480">
        <f>'Qtr Electric Master'!$F$28</f>
        <v>0</v>
      </c>
      <c r="F18" s="481"/>
      <c r="G18" s="482"/>
      <c r="H18" s="482"/>
      <c r="I18" s="483">
        <f>'Qtr Electric Master'!$N$28</f>
        <v>0</v>
      </c>
      <c r="J18" s="483">
        <f>'Qtr Electric Master'!$R$28</f>
        <v>0</v>
      </c>
      <c r="K18" s="483">
        <f>'Qtr Electric Master'!$Q$28</f>
        <v>0</v>
      </c>
      <c r="L18" s="16"/>
      <c r="M18" s="16"/>
    </row>
    <row r="19" spans="1:13" x14ac:dyDescent="0.25">
      <c r="A19" s="477" t="s">
        <v>114</v>
      </c>
      <c r="B19" s="478" t="s">
        <v>84</v>
      </c>
      <c r="C19" s="477" t="s">
        <v>84</v>
      </c>
      <c r="D19" s="479" t="s">
        <v>22</v>
      </c>
      <c r="E19" s="480">
        <f>'Qtr Electric Master'!$F$29</f>
        <v>0</v>
      </c>
      <c r="F19" s="481"/>
      <c r="G19" s="482"/>
      <c r="H19" s="482"/>
      <c r="I19" s="483">
        <f>'Qtr Electric Master'!$N$29</f>
        <v>0</v>
      </c>
      <c r="J19" s="483">
        <f>'Qtr Electric Master'!$R$29</f>
        <v>0</v>
      </c>
      <c r="K19" s="483">
        <f>'Qtr Electric Master'!$Q$29</f>
        <v>0</v>
      </c>
      <c r="L19" s="16"/>
      <c r="M19" s="16"/>
    </row>
    <row r="20" spans="1:13" x14ac:dyDescent="0.25">
      <c r="A20" s="477" t="s">
        <v>114</v>
      </c>
      <c r="B20" s="478" t="s">
        <v>84</v>
      </c>
      <c r="C20" s="477" t="s">
        <v>84</v>
      </c>
      <c r="D20" s="479" t="s">
        <v>24</v>
      </c>
      <c r="E20" s="480">
        <f>'Qtr Electric Master'!$F$30</f>
        <v>0</v>
      </c>
      <c r="F20" s="481"/>
      <c r="G20" s="482">
        <f>SUM(' Qtr Electric Business Class'!$F$14:$G$14)</f>
        <v>0</v>
      </c>
      <c r="H20" s="482"/>
      <c r="I20" s="483">
        <f>'Qtr Electric Master'!$N$30</f>
        <v>0</v>
      </c>
      <c r="J20" s="483">
        <f>'Qtr Electric Master'!$R$30</f>
        <v>0</v>
      </c>
      <c r="K20" s="483">
        <f>'Qtr Electric Master'!$Q$30</f>
        <v>0</v>
      </c>
      <c r="L20" s="16"/>
      <c r="M20" s="16"/>
    </row>
    <row r="21" spans="1:13" x14ac:dyDescent="0.25">
      <c r="A21" s="477" t="s">
        <v>114</v>
      </c>
      <c r="B21" s="478" t="s">
        <v>84</v>
      </c>
      <c r="C21" s="477" t="s">
        <v>84</v>
      </c>
      <c r="D21" s="479" t="s">
        <v>26</v>
      </c>
      <c r="E21" s="480">
        <f>'Qtr Electric Master'!$F$31</f>
        <v>0</v>
      </c>
      <c r="F21" s="481"/>
      <c r="G21" s="482">
        <f>SUM(' Qtr Electric Business Class'!$F$15:$G$15)</f>
        <v>0</v>
      </c>
      <c r="H21" s="482"/>
      <c r="I21" s="483">
        <f>'Qtr Electric Master'!$N$31</f>
        <v>0</v>
      </c>
      <c r="J21" s="483">
        <f>'Qtr Electric Master'!$R$31</f>
        <v>0</v>
      </c>
      <c r="K21" s="483">
        <f>'Qtr Electric Master'!$Q$31</f>
        <v>0</v>
      </c>
      <c r="L21" s="16"/>
      <c r="M21" s="16"/>
    </row>
    <row r="22" spans="1:13" x14ac:dyDescent="0.25">
      <c r="A22" s="477" t="s">
        <v>114</v>
      </c>
      <c r="B22" s="478" t="s">
        <v>115</v>
      </c>
      <c r="C22" s="477" t="s">
        <v>14</v>
      </c>
      <c r="D22" s="479"/>
      <c r="E22" s="480"/>
      <c r="F22" s="481">
        <f>'Qtr Electric Master'!$I$14</f>
        <v>4620.7306625292586</v>
      </c>
      <c r="G22" s="482"/>
      <c r="H22" s="482"/>
      <c r="I22" s="483"/>
      <c r="J22" s="483"/>
      <c r="K22" s="483"/>
      <c r="L22" s="16"/>
      <c r="M22" s="16"/>
    </row>
    <row r="23" spans="1:13" x14ac:dyDescent="0.25">
      <c r="A23" s="477" t="s">
        <v>114</v>
      </c>
      <c r="B23" s="478" t="s">
        <v>84</v>
      </c>
      <c r="C23" s="477" t="s">
        <v>84</v>
      </c>
      <c r="D23" s="479"/>
      <c r="E23" s="480"/>
      <c r="F23" s="481"/>
      <c r="G23" s="482"/>
      <c r="H23" s="482">
        <f>'Qtr Electric Master'!$J$32</f>
        <v>40.03</v>
      </c>
      <c r="I23" s="483"/>
      <c r="J23" s="483"/>
      <c r="K23" s="483"/>
      <c r="L23" s="16"/>
      <c r="M23" s="16"/>
    </row>
    <row r="24" spans="1:13" x14ac:dyDescent="0.25">
      <c r="A24" s="477"/>
      <c r="B24" s="478"/>
      <c r="C24" s="477"/>
      <c r="D24" s="479"/>
      <c r="E24" s="480"/>
      <c r="F24" s="481"/>
      <c r="G24" s="482"/>
      <c r="H24" s="482"/>
      <c r="I24" s="483"/>
      <c r="J24" s="483"/>
      <c r="K24" s="483"/>
      <c r="L24" s="16"/>
      <c r="M24" s="16"/>
    </row>
    <row r="25" spans="1:13" x14ac:dyDescent="0.25">
      <c r="A25" s="477"/>
      <c r="B25" s="478"/>
      <c r="C25" s="477"/>
      <c r="D25" s="479"/>
      <c r="E25" s="480"/>
      <c r="F25" s="481"/>
      <c r="G25" s="482"/>
      <c r="H25" s="482"/>
      <c r="I25" s="483"/>
      <c r="J25" s="483"/>
      <c r="K25" s="483"/>
      <c r="L25" s="16"/>
      <c r="M25" s="16"/>
    </row>
    <row r="26" spans="1:13" x14ac:dyDescent="0.25">
      <c r="A26" s="477"/>
      <c r="B26" s="478"/>
      <c r="C26" s="477"/>
      <c r="D26" s="479"/>
      <c r="E26" s="480"/>
      <c r="F26" s="481"/>
      <c r="G26" s="482"/>
      <c r="H26" s="482"/>
      <c r="I26" s="483"/>
      <c r="J26" s="483"/>
      <c r="K26" s="483"/>
      <c r="L26" s="16"/>
      <c r="M26" s="16"/>
    </row>
    <row r="27" spans="1:13" x14ac:dyDescent="0.25">
      <c r="A27" s="477"/>
      <c r="B27" s="478"/>
      <c r="C27" s="477"/>
      <c r="D27" s="479"/>
      <c r="E27" s="480"/>
      <c r="F27" s="481"/>
      <c r="G27" s="482"/>
      <c r="H27" s="482"/>
      <c r="I27" s="483"/>
      <c r="J27" s="483"/>
      <c r="K27" s="483"/>
      <c r="L27" s="16"/>
      <c r="M27" s="16"/>
    </row>
    <row r="28" spans="1:13" x14ac:dyDescent="0.25">
      <c r="A28" s="477"/>
      <c r="B28" s="478"/>
      <c r="C28" s="477"/>
      <c r="D28" s="479"/>
      <c r="E28" s="480"/>
      <c r="F28" s="481"/>
      <c r="G28" s="482"/>
      <c r="H28" s="482"/>
      <c r="I28" s="483"/>
      <c r="J28" s="483"/>
      <c r="K28" s="483"/>
      <c r="L28" s="16"/>
      <c r="M28" s="16"/>
    </row>
    <row r="29" spans="1:13" x14ac:dyDescent="0.25">
      <c r="A29" s="477"/>
      <c r="B29" s="478"/>
      <c r="C29" s="477"/>
      <c r="D29" s="479"/>
      <c r="E29" s="480"/>
      <c r="F29" s="481"/>
      <c r="G29" s="482"/>
      <c r="H29" s="482"/>
      <c r="I29" s="483"/>
      <c r="J29" s="483"/>
      <c r="K29" s="483"/>
      <c r="L29" s="16"/>
      <c r="M29" s="16"/>
    </row>
    <row r="30" spans="1:13" x14ac:dyDescent="0.25">
      <c r="A30" s="477"/>
      <c r="B30" s="478"/>
      <c r="C30" s="477"/>
      <c r="D30" s="479"/>
      <c r="E30" s="480"/>
      <c r="F30" s="481"/>
      <c r="G30" s="482"/>
      <c r="H30" s="482"/>
      <c r="I30" s="483"/>
      <c r="J30" s="483"/>
      <c r="K30" s="483"/>
      <c r="L30" s="16"/>
      <c r="M30" s="16"/>
    </row>
    <row r="31" spans="1:13" x14ac:dyDescent="0.25">
      <c r="A31" s="477"/>
      <c r="B31" s="478"/>
      <c r="C31" s="477"/>
      <c r="D31" s="479"/>
      <c r="E31" s="480"/>
      <c r="F31" s="481"/>
      <c r="G31" s="482"/>
      <c r="H31" s="482"/>
      <c r="I31" s="483"/>
      <c r="J31" s="483"/>
      <c r="K31" s="483"/>
      <c r="L31" s="16"/>
      <c r="M31" s="16"/>
    </row>
    <row r="32" spans="1:13" x14ac:dyDescent="0.25">
      <c r="A32" s="477"/>
      <c r="B32" s="478"/>
      <c r="C32" s="477"/>
      <c r="D32" s="479"/>
      <c r="E32" s="480"/>
      <c r="F32" s="481"/>
      <c r="G32" s="482"/>
      <c r="H32" s="482"/>
      <c r="I32" s="483"/>
      <c r="J32" s="483"/>
      <c r="K32" s="483"/>
      <c r="L32" s="16"/>
      <c r="M32" s="16"/>
    </row>
  </sheetData>
  <mergeCells count="3">
    <mergeCell ref="A2:C2"/>
    <mergeCell ref="F2:H2"/>
    <mergeCell ref="I2:M2"/>
  </mergeCells>
  <conditionalFormatting sqref="G4:G32">
    <cfRule type="expression" dxfId="1" priority="2">
      <formula>IF(#REF!&gt;1,TRUE,FALSE)</formula>
    </cfRule>
  </conditionalFormatting>
  <conditionalFormatting sqref="H4:H32">
    <cfRule type="expression" dxfId="0" priority="1">
      <formula>IF(#REF!&gt;1,TRUE,FALSE)</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disablePrompts="1" count="5">
        <x14:dataValidation type="list" allowBlank="1" showInputMessage="1">
          <x14:formula1>
            <xm:f>Lookup_Sheet!$A$13:$A$15</xm:f>
          </x14:formula1>
          <xm:sqref>D4:D32</xm:sqref>
        </x14:dataValidation>
        <x14:dataValidation type="list" allowBlank="1" showInputMessage="1">
          <x14:formula1>
            <xm:f>Lookup_Sheet!$A$8:$A$10</xm:f>
          </x14:formula1>
          <xm:sqref>C4:C32</xm:sqref>
        </x14:dataValidation>
        <x14:dataValidation type="list" allowBlank="1" showInputMessage="1" showErrorMessage="1">
          <x14:formula1>
            <xm:f>Lookup_Sheet!$A$2:$A$5</xm:f>
          </x14:formula1>
          <xm:sqref>B4:B32</xm:sqref>
        </x14:dataValidation>
        <x14:dataValidation type="list" allowBlank="1" showInputMessage="1" showErrorMessage="1">
          <x14:formula1>
            <xm:f>Lookup_Sheet!$A$18:$A$24</xm:f>
          </x14:formula1>
          <xm:sqref>A4:A32</xm:sqref>
        </x14:dataValidation>
        <x14:dataValidation type="list" allowBlank="1" showInputMessage="1" showErrorMessage="1">
          <x14:formula1>
            <xm:f>Lookup_Sheet!$A$28:$A$39</xm:f>
          </x14:formula1>
          <xm:sqref>B1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AD25"/>
  <sheetViews>
    <sheetView zoomScale="80" zoomScaleNormal="80" zoomScaleSheetLayoutView="100" workbookViewId="0">
      <selection activeCell="I24" sqref="I24"/>
    </sheetView>
  </sheetViews>
  <sheetFormatPr defaultColWidth="9.28515625" defaultRowHeight="15" x14ac:dyDescent="0.25"/>
  <cols>
    <col min="1" max="1" width="4.28515625" customWidth="1"/>
    <col min="2" max="2" width="22.140625" customWidth="1"/>
    <col min="3" max="3" width="35" customWidth="1"/>
    <col min="4" max="8" width="13.5703125" customWidth="1"/>
    <col min="9" max="9" width="14.5703125" customWidth="1"/>
    <col min="10" max="10" width="16.28515625" customWidth="1"/>
    <col min="11" max="11" width="16.28515625" style="4" customWidth="1"/>
    <col min="12" max="13" width="16.28515625" customWidth="1"/>
    <col min="14" max="15" width="15.7109375" style="2" customWidth="1"/>
    <col min="16" max="16" width="13.5703125" customWidth="1"/>
    <col min="20" max="20" width="9.28515625" customWidth="1"/>
  </cols>
  <sheetData>
    <row r="1" spans="1:15" ht="23.25" x14ac:dyDescent="0.35">
      <c r="A1" s="1" t="s">
        <v>0</v>
      </c>
      <c r="K1" s="43"/>
      <c r="N1" s="42"/>
      <c r="O1" s="42"/>
    </row>
    <row r="2" spans="1:15" x14ac:dyDescent="0.25">
      <c r="K2" s="43"/>
      <c r="N2" s="42"/>
      <c r="O2" s="42"/>
    </row>
    <row r="3" spans="1:15" ht="19.5" thickBot="1" x14ac:dyDescent="0.35">
      <c r="A3" s="5"/>
      <c r="B3" s="5" t="s">
        <v>33</v>
      </c>
      <c r="C3" s="5"/>
      <c r="D3" s="5"/>
      <c r="E3" s="5"/>
      <c r="F3" s="5"/>
      <c r="G3" s="5"/>
      <c r="H3" s="5"/>
      <c r="K3" s="53"/>
      <c r="N3" s="42"/>
      <c r="O3" s="42"/>
    </row>
    <row r="4" spans="1:15" ht="43.15" customHeight="1" thickBot="1" x14ac:dyDescent="0.3">
      <c r="A4" t="s">
        <v>1</v>
      </c>
      <c r="B4" s="32"/>
      <c r="C4" s="32"/>
      <c r="D4" s="429" t="s">
        <v>3</v>
      </c>
      <c r="E4" s="429"/>
      <c r="F4" s="449" t="s">
        <v>85</v>
      </c>
      <c r="G4" s="450"/>
      <c r="H4" s="451" t="s">
        <v>34</v>
      </c>
      <c r="I4" s="452"/>
      <c r="K4" s="43"/>
      <c r="M4" s="50" t="s">
        <v>3</v>
      </c>
      <c r="N4" s="50"/>
      <c r="O4" s="50"/>
    </row>
    <row r="5" spans="1:15" ht="21" customHeight="1" thickBot="1" x14ac:dyDescent="0.3">
      <c r="B5" s="35"/>
      <c r="C5" s="35"/>
      <c r="D5" s="73" t="s">
        <v>4</v>
      </c>
      <c r="E5" s="79" t="s">
        <v>5</v>
      </c>
      <c r="F5" s="86" t="s">
        <v>6</v>
      </c>
      <c r="G5" s="87" t="s">
        <v>7</v>
      </c>
      <c r="H5" s="74" t="s">
        <v>8</v>
      </c>
      <c r="I5" s="75" t="s">
        <v>9</v>
      </c>
      <c r="K5" s="43"/>
      <c r="N5" s="42"/>
      <c r="O5" s="42"/>
    </row>
    <row r="6" spans="1:15" ht="52.5" customHeight="1" thickBot="1" x14ac:dyDescent="0.3">
      <c r="B6" s="34"/>
      <c r="C6" s="34"/>
      <c r="D6" s="443" t="s">
        <v>45</v>
      </c>
      <c r="E6" s="444"/>
      <c r="F6" s="445" t="s">
        <v>86</v>
      </c>
      <c r="G6" s="446"/>
      <c r="H6" s="447" t="s">
        <v>87</v>
      </c>
      <c r="I6" s="448"/>
      <c r="K6" s="43"/>
      <c r="N6" s="42"/>
      <c r="O6" s="42"/>
    </row>
    <row r="7" spans="1:15" ht="30.75" thickBot="1" x14ac:dyDescent="0.3">
      <c r="B7" s="58" t="s">
        <v>12</v>
      </c>
      <c r="C7" s="63" t="s">
        <v>13</v>
      </c>
      <c r="D7" s="76" t="s">
        <v>88</v>
      </c>
      <c r="E7" s="95" t="s">
        <v>89</v>
      </c>
      <c r="F7" s="76" t="s">
        <v>88</v>
      </c>
      <c r="G7" s="95" t="s">
        <v>89</v>
      </c>
      <c r="H7" s="76" t="s">
        <v>88</v>
      </c>
      <c r="I7" s="95" t="s">
        <v>89</v>
      </c>
      <c r="J7" s="45"/>
      <c r="K7" s="46"/>
      <c r="L7" s="45"/>
      <c r="M7" s="45"/>
      <c r="N7" s="45"/>
      <c r="O7" s="45"/>
    </row>
    <row r="8" spans="1:15" x14ac:dyDescent="0.25">
      <c r="B8" s="439" t="s">
        <v>14</v>
      </c>
      <c r="C8" s="56" t="s">
        <v>60</v>
      </c>
      <c r="D8" s="78" t="s">
        <v>65</v>
      </c>
      <c r="E8" s="275" t="s">
        <v>65</v>
      </c>
      <c r="F8" s="78" t="s">
        <v>65</v>
      </c>
      <c r="G8" s="279" t="s">
        <v>65</v>
      </c>
      <c r="H8" s="78" t="s">
        <v>65</v>
      </c>
      <c r="I8" s="279" t="s">
        <v>65</v>
      </c>
      <c r="J8" s="42"/>
      <c r="K8" s="47"/>
      <c r="L8" s="42"/>
      <c r="M8" s="42"/>
      <c r="N8" s="42"/>
      <c r="O8" s="42"/>
    </row>
    <row r="9" spans="1:15" x14ac:dyDescent="0.25">
      <c r="B9" s="440"/>
      <c r="C9" s="59" t="s">
        <v>66</v>
      </c>
      <c r="D9" s="273" t="s">
        <v>65</v>
      </c>
      <c r="E9" s="80" t="s">
        <v>61</v>
      </c>
      <c r="F9" s="273" t="s">
        <v>65</v>
      </c>
      <c r="G9" s="77" t="s">
        <v>61</v>
      </c>
      <c r="H9" s="273" t="s">
        <v>65</v>
      </c>
      <c r="I9" s="77" t="s">
        <v>61</v>
      </c>
      <c r="J9" s="42"/>
      <c r="K9" s="47"/>
      <c r="L9" s="42"/>
      <c r="M9" s="42"/>
      <c r="N9" s="42"/>
      <c r="O9" s="42"/>
    </row>
    <row r="10" spans="1:15" ht="15.75" thickBot="1" x14ac:dyDescent="0.3">
      <c r="B10" s="440"/>
      <c r="C10" s="64" t="s">
        <v>90</v>
      </c>
      <c r="D10" s="273" t="s">
        <v>65</v>
      </c>
      <c r="E10" s="80" t="s">
        <v>65</v>
      </c>
      <c r="F10" s="273" t="s">
        <v>65</v>
      </c>
      <c r="G10" s="77" t="s">
        <v>65</v>
      </c>
      <c r="H10" s="273" t="s">
        <v>65</v>
      </c>
      <c r="I10" s="77" t="s">
        <v>65</v>
      </c>
      <c r="J10" s="42"/>
      <c r="K10" s="47"/>
      <c r="L10" s="42"/>
      <c r="M10" s="42"/>
      <c r="N10" s="42"/>
      <c r="O10" s="42"/>
    </row>
    <row r="11" spans="1:15" ht="14.45" customHeight="1" x14ac:dyDescent="0.25">
      <c r="B11" s="439" t="s">
        <v>15</v>
      </c>
      <c r="C11" s="56" t="s">
        <v>91</v>
      </c>
      <c r="D11" s="78" t="s">
        <v>65</v>
      </c>
      <c r="E11" s="275" t="s">
        <v>65</v>
      </c>
      <c r="F11" s="78" t="s">
        <v>65</v>
      </c>
      <c r="G11" s="279" t="s">
        <v>65</v>
      </c>
      <c r="H11" s="78" t="s">
        <v>65</v>
      </c>
      <c r="I11" s="279" t="s">
        <v>65</v>
      </c>
      <c r="J11" s="51"/>
      <c r="K11" s="51"/>
      <c r="L11" s="51"/>
      <c r="M11" s="42"/>
      <c r="N11" s="42"/>
      <c r="O11" s="42"/>
    </row>
    <row r="12" spans="1:15" ht="14.45" customHeight="1" x14ac:dyDescent="0.25">
      <c r="B12" s="440"/>
      <c r="C12" s="54" t="s">
        <v>92</v>
      </c>
      <c r="D12" s="273" t="s">
        <v>65</v>
      </c>
      <c r="E12" s="80" t="s">
        <v>65</v>
      </c>
      <c r="F12" s="273" t="s">
        <v>65</v>
      </c>
      <c r="G12" s="77" t="s">
        <v>65</v>
      </c>
      <c r="H12" s="273" t="s">
        <v>65</v>
      </c>
      <c r="I12" s="77" t="s">
        <v>65</v>
      </c>
      <c r="J12" s="51"/>
      <c r="K12" s="51"/>
      <c r="L12" s="51"/>
      <c r="M12" s="42"/>
      <c r="N12" s="42"/>
      <c r="O12" s="42"/>
    </row>
    <row r="13" spans="1:15" ht="14.45" customHeight="1" thickBot="1" x14ac:dyDescent="0.3">
      <c r="B13" s="440"/>
      <c r="C13" s="55" t="s">
        <v>16</v>
      </c>
      <c r="D13" s="274" t="s">
        <v>65</v>
      </c>
      <c r="E13" s="96" t="s">
        <v>61</v>
      </c>
      <c r="F13" s="274" t="s">
        <v>65</v>
      </c>
      <c r="G13" s="96" t="s">
        <v>61</v>
      </c>
      <c r="H13" s="274" t="s">
        <v>65</v>
      </c>
      <c r="I13" s="97" t="s">
        <v>61</v>
      </c>
      <c r="J13" s="51"/>
      <c r="K13" s="51"/>
      <c r="L13" s="51"/>
      <c r="M13" s="42"/>
      <c r="N13" s="42"/>
      <c r="O13" s="42"/>
    </row>
    <row r="14" spans="1:15" ht="45" x14ac:dyDescent="0.25">
      <c r="B14" s="68" t="s">
        <v>17</v>
      </c>
      <c r="C14" s="68" t="s">
        <v>18</v>
      </c>
      <c r="D14" s="78" t="s">
        <v>65</v>
      </c>
      <c r="E14" s="275" t="s">
        <v>65</v>
      </c>
      <c r="F14" s="78" t="s">
        <v>65</v>
      </c>
      <c r="G14" s="279" t="s">
        <v>65</v>
      </c>
      <c r="H14" s="78" t="s">
        <v>65</v>
      </c>
      <c r="I14" s="280" t="s">
        <v>65</v>
      </c>
      <c r="J14" s="42"/>
      <c r="K14" s="43"/>
      <c r="L14" s="42"/>
      <c r="M14" s="42"/>
      <c r="N14" s="42"/>
      <c r="O14" s="42"/>
    </row>
    <row r="15" spans="1:15" ht="15.75" thickBot="1" x14ac:dyDescent="0.3">
      <c r="B15" s="60" t="s">
        <v>19</v>
      </c>
      <c r="C15" s="65"/>
      <c r="D15" s="277" t="s">
        <v>65</v>
      </c>
      <c r="E15" s="276" t="s">
        <v>65</v>
      </c>
      <c r="F15" s="277" t="s">
        <v>65</v>
      </c>
      <c r="G15" s="278" t="s">
        <v>65</v>
      </c>
      <c r="H15" s="277" t="s">
        <v>65</v>
      </c>
      <c r="I15" s="281" t="s">
        <v>65</v>
      </c>
      <c r="J15" s="45"/>
      <c r="K15" s="46"/>
      <c r="L15" s="45"/>
      <c r="M15" s="45"/>
      <c r="N15" s="45"/>
      <c r="O15" s="45"/>
    </row>
    <row r="16" spans="1:15" ht="15.75" thickBot="1" x14ac:dyDescent="0.3">
      <c r="B16" s="19"/>
      <c r="C16" s="67"/>
      <c r="D16" s="61"/>
      <c r="E16" s="82"/>
      <c r="F16" s="61"/>
      <c r="G16" s="21"/>
      <c r="H16" s="61"/>
      <c r="I16" s="62"/>
      <c r="J16" s="48"/>
      <c r="K16" s="48"/>
      <c r="L16" s="48"/>
      <c r="M16" s="48"/>
      <c r="N16" s="48"/>
      <c r="O16" s="48"/>
    </row>
    <row r="17" spans="2:30" x14ac:dyDescent="0.25">
      <c r="B17" s="441" t="s">
        <v>84</v>
      </c>
      <c r="C17" s="90" t="s">
        <v>76</v>
      </c>
      <c r="D17" s="282" t="s">
        <v>65</v>
      </c>
      <c r="E17" s="279" t="s">
        <v>65</v>
      </c>
      <c r="F17" s="282" t="s">
        <v>65</v>
      </c>
      <c r="G17" s="279" t="s">
        <v>65</v>
      </c>
      <c r="H17" s="282" t="s">
        <v>65</v>
      </c>
      <c r="I17" s="279" t="s">
        <v>65</v>
      </c>
      <c r="J17" s="48"/>
      <c r="K17" s="48"/>
      <c r="L17" s="48"/>
      <c r="M17" s="48"/>
      <c r="N17" s="48"/>
      <c r="O17" s="48"/>
    </row>
    <row r="18" spans="2:30" x14ac:dyDescent="0.25">
      <c r="B18" s="442"/>
      <c r="C18" s="88" t="s">
        <v>93</v>
      </c>
      <c r="D18" s="283" t="s">
        <v>65</v>
      </c>
      <c r="E18" s="77" t="s">
        <v>65</v>
      </c>
      <c r="F18" s="283" t="s">
        <v>65</v>
      </c>
      <c r="G18" s="77" t="s">
        <v>65</v>
      </c>
      <c r="H18" s="283" t="s">
        <v>65</v>
      </c>
      <c r="I18" s="77" t="s">
        <v>65</v>
      </c>
      <c r="J18" s="48"/>
      <c r="K18" s="48"/>
      <c r="L18" s="48"/>
      <c r="M18" s="48"/>
      <c r="N18" s="48"/>
      <c r="O18" s="48"/>
    </row>
    <row r="19" spans="2:30" x14ac:dyDescent="0.25">
      <c r="B19" s="9" t="s">
        <v>28</v>
      </c>
      <c r="C19" s="71"/>
      <c r="D19" s="284"/>
      <c r="E19" s="285"/>
      <c r="F19" s="284"/>
      <c r="G19" s="286"/>
      <c r="H19" s="284"/>
      <c r="I19" s="287"/>
      <c r="J19" s="45"/>
      <c r="K19" s="46"/>
      <c r="L19" s="45"/>
      <c r="M19" s="45"/>
      <c r="N19" s="45"/>
      <c r="O19" s="45"/>
    </row>
    <row r="20" spans="2:30" x14ac:dyDescent="0.25">
      <c r="B20" s="10" t="s">
        <v>29</v>
      </c>
      <c r="C20" s="16"/>
      <c r="D20" s="283" t="s">
        <v>65</v>
      </c>
      <c r="E20" s="80" t="s">
        <v>65</v>
      </c>
      <c r="F20" s="283" t="s">
        <v>65</v>
      </c>
      <c r="G20" s="77" t="s">
        <v>65</v>
      </c>
      <c r="H20" s="283" t="s">
        <v>65</v>
      </c>
      <c r="I20" s="288" t="s">
        <v>65</v>
      </c>
      <c r="J20" s="44"/>
      <c r="K20" s="43"/>
      <c r="L20" s="44"/>
      <c r="M20" s="44"/>
      <c r="N20" s="42"/>
      <c r="O20" s="42"/>
    </row>
    <row r="21" spans="2:30" ht="15.75" thickBot="1" x14ac:dyDescent="0.3">
      <c r="B21" s="11" t="s">
        <v>30</v>
      </c>
      <c r="C21" s="18"/>
      <c r="D21" s="289" t="s">
        <v>65</v>
      </c>
      <c r="E21" s="290" t="s">
        <v>65</v>
      </c>
      <c r="F21" s="289" t="s">
        <v>65</v>
      </c>
      <c r="G21" s="291" t="s">
        <v>65</v>
      </c>
      <c r="H21" s="289" t="s">
        <v>65</v>
      </c>
      <c r="I21" s="292" t="s">
        <v>65</v>
      </c>
      <c r="J21" s="49"/>
      <c r="K21" s="46"/>
      <c r="L21" s="49"/>
      <c r="M21" s="49"/>
      <c r="N21" s="45"/>
      <c r="O21" s="45"/>
    </row>
    <row r="22" spans="2:30" x14ac:dyDescent="0.25">
      <c r="B22" s="19"/>
      <c r="C22" s="20"/>
      <c r="D22" s="293"/>
      <c r="E22" s="294"/>
      <c r="F22" s="293"/>
      <c r="G22" s="295"/>
      <c r="H22" s="293"/>
      <c r="I22" s="295"/>
      <c r="J22" s="48"/>
      <c r="K22" s="48"/>
      <c r="L22" s="48"/>
      <c r="M22" s="48"/>
      <c r="N22" s="48"/>
      <c r="O22" s="48"/>
    </row>
    <row r="23" spans="2:30" ht="15.75" thickBot="1" x14ac:dyDescent="0.3">
      <c r="B23" s="11" t="s">
        <v>31</v>
      </c>
      <c r="C23" s="18"/>
      <c r="D23" s="289" t="s">
        <v>65</v>
      </c>
      <c r="E23" s="290" t="s">
        <v>65</v>
      </c>
      <c r="F23" s="289" t="s">
        <v>65</v>
      </c>
      <c r="G23" s="291" t="s">
        <v>65</v>
      </c>
      <c r="H23" s="289" t="s">
        <v>65</v>
      </c>
      <c r="I23" s="292" t="s">
        <v>65</v>
      </c>
      <c r="J23" s="45"/>
      <c r="K23" s="46"/>
      <c r="L23" s="45"/>
      <c r="M23" s="45"/>
      <c r="N23" s="45"/>
      <c r="O23" s="45"/>
    </row>
    <row r="24" spans="2:30" ht="15.75" thickBot="1" x14ac:dyDescent="0.3">
      <c r="B24" s="22" t="s">
        <v>32</v>
      </c>
      <c r="C24" s="23"/>
      <c r="D24" s="39"/>
      <c r="E24" s="85"/>
      <c r="F24" s="175" t="s">
        <v>65</v>
      </c>
      <c r="G24" s="296" t="s">
        <v>65</v>
      </c>
      <c r="H24" s="39"/>
      <c r="I24" s="40"/>
      <c r="J24" s="45"/>
      <c r="K24" s="46"/>
      <c r="L24" s="45"/>
      <c r="M24" s="45"/>
      <c r="N24" s="45"/>
      <c r="O24" s="45"/>
    </row>
    <row r="25" spans="2:30" x14ac:dyDescent="0.25">
      <c r="B25" s="24" t="s">
        <v>94</v>
      </c>
      <c r="C25" s="12"/>
      <c r="D25" s="12"/>
      <c r="E25" s="12"/>
      <c r="F25" s="12"/>
      <c r="G25" s="12"/>
      <c r="H25" s="12"/>
      <c r="I25" s="12"/>
      <c r="J25" s="12"/>
      <c r="K25" s="13"/>
      <c r="L25" s="12"/>
      <c r="M25" s="12"/>
      <c r="N25" s="14"/>
      <c r="O25" s="14"/>
      <c r="P25" s="12"/>
      <c r="Q25" s="12"/>
      <c r="R25" s="12"/>
      <c r="S25" s="12"/>
      <c r="T25" s="12"/>
      <c r="U25" s="12"/>
      <c r="V25" s="12"/>
      <c r="W25" s="12"/>
      <c r="X25" s="12"/>
      <c r="Y25" s="12"/>
      <c r="Z25" s="12"/>
      <c r="AA25" s="12"/>
      <c r="AB25" s="12"/>
      <c r="AC25" s="12"/>
      <c r="AD25" s="12"/>
    </row>
  </sheetData>
  <mergeCells count="9">
    <mergeCell ref="B17:B18"/>
    <mergeCell ref="D6:E6"/>
    <mergeCell ref="F6:G6"/>
    <mergeCell ref="H6:I6"/>
    <mergeCell ref="D4:E4"/>
    <mergeCell ref="F4:G4"/>
    <mergeCell ref="H4:I4"/>
    <mergeCell ref="B8:B10"/>
    <mergeCell ref="B11:B13"/>
  </mergeCells>
  <pageMargins left="0.25" right="0.25" top="0.75" bottom="0.75" header="0.3" footer="0.3"/>
  <pageSetup scale="93" fitToHeight="0" orientation="landscape" r:id="rId1"/>
  <headerFooter>
    <oddHeader>&amp;CACE Q2 of Program Year 2022 LMI Reporting Table</oddHeader>
    <oddFooter>&amp;C&amp;N&amp;R&amp;D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X21"/>
  <sheetViews>
    <sheetView zoomScale="90" zoomScaleNormal="90" zoomScaleSheetLayoutView="100" workbookViewId="0">
      <selection activeCell="E26" sqref="E26"/>
    </sheetView>
  </sheetViews>
  <sheetFormatPr defaultColWidth="9.28515625" defaultRowHeight="15" x14ac:dyDescent="0.25"/>
  <cols>
    <col min="1" max="1" width="4.28515625" customWidth="1"/>
    <col min="2" max="2" width="22.140625" customWidth="1"/>
    <col min="3" max="3" width="35" customWidth="1"/>
    <col min="4" max="8" width="13.5703125" customWidth="1"/>
    <col min="9" max="9" width="14.5703125" customWidth="1"/>
    <col min="10" max="11" width="16.28515625" customWidth="1"/>
    <col min="14" max="14" width="9.28515625" customWidth="1"/>
  </cols>
  <sheetData>
    <row r="1" spans="1:24" ht="23.25" x14ac:dyDescent="0.35">
      <c r="A1" s="1" t="s">
        <v>0</v>
      </c>
    </row>
    <row r="3" spans="1:24" ht="19.5" thickBot="1" x14ac:dyDescent="0.35">
      <c r="A3" s="5"/>
      <c r="B3" s="5" t="s">
        <v>33</v>
      </c>
      <c r="C3" s="5"/>
      <c r="D3" s="5"/>
      <c r="E3" s="5"/>
      <c r="F3" s="5"/>
      <c r="G3" s="5"/>
      <c r="H3" s="5"/>
    </row>
    <row r="4" spans="1:24" ht="43.15" customHeight="1" thickBot="1" x14ac:dyDescent="0.3">
      <c r="A4" t="s">
        <v>1</v>
      </c>
      <c r="B4" s="72"/>
      <c r="C4" s="32"/>
      <c r="D4" s="457" t="s">
        <v>3</v>
      </c>
      <c r="E4" s="430"/>
      <c r="F4" s="449" t="s">
        <v>85</v>
      </c>
      <c r="G4" s="450"/>
      <c r="H4" s="451" t="s">
        <v>34</v>
      </c>
      <c r="I4" s="452"/>
    </row>
    <row r="5" spans="1:24" ht="21" customHeight="1" thickBot="1" x14ac:dyDescent="0.3">
      <c r="B5" s="93"/>
      <c r="C5" s="35"/>
      <c r="D5" s="73" t="s">
        <v>4</v>
      </c>
      <c r="E5" s="75" t="s">
        <v>5</v>
      </c>
      <c r="F5" s="86" t="s">
        <v>6</v>
      </c>
      <c r="G5" s="87" t="s">
        <v>7</v>
      </c>
      <c r="H5" s="74" t="s">
        <v>8</v>
      </c>
      <c r="I5" s="79" t="s">
        <v>9</v>
      </c>
    </row>
    <row r="6" spans="1:24" ht="52.5" customHeight="1" thickBot="1" x14ac:dyDescent="0.3">
      <c r="B6" s="94"/>
      <c r="C6" s="34"/>
      <c r="D6" s="458" t="s">
        <v>45</v>
      </c>
      <c r="E6" s="459"/>
      <c r="F6" s="445" t="s">
        <v>86</v>
      </c>
      <c r="G6" s="446"/>
      <c r="H6" s="447" t="s">
        <v>53</v>
      </c>
      <c r="I6" s="448"/>
    </row>
    <row r="7" spans="1:24" ht="30.75" thickBot="1" x14ac:dyDescent="0.3">
      <c r="B7" s="66" t="s">
        <v>20</v>
      </c>
      <c r="C7" s="58" t="s">
        <v>72</v>
      </c>
      <c r="D7" s="91" t="s">
        <v>95</v>
      </c>
      <c r="E7" s="92" t="s">
        <v>96</v>
      </c>
      <c r="F7" s="91" t="s">
        <v>95</v>
      </c>
      <c r="G7" s="92" t="s">
        <v>96</v>
      </c>
      <c r="H7" s="91" t="s">
        <v>95</v>
      </c>
      <c r="I7" s="92" t="s">
        <v>96</v>
      </c>
    </row>
    <row r="8" spans="1:24" ht="15.75" thickBot="1" x14ac:dyDescent="0.3">
      <c r="B8" s="57" t="s">
        <v>21</v>
      </c>
      <c r="C8" s="57" t="s">
        <v>22</v>
      </c>
      <c r="D8" s="297">
        <v>0</v>
      </c>
      <c r="E8" s="97" t="s">
        <v>61</v>
      </c>
      <c r="F8" s="297">
        <v>0</v>
      </c>
      <c r="G8" s="97" t="s">
        <v>61</v>
      </c>
      <c r="H8" s="297">
        <v>0</v>
      </c>
      <c r="I8" s="97" t="s">
        <v>61</v>
      </c>
    </row>
    <row r="9" spans="1:24" x14ac:dyDescent="0.25">
      <c r="B9" s="453" t="s">
        <v>23</v>
      </c>
      <c r="C9" s="56" t="s">
        <v>24</v>
      </c>
      <c r="D9" s="298">
        <v>15</v>
      </c>
      <c r="E9" s="299">
        <v>1</v>
      </c>
      <c r="F9" s="411">
        <v>215.566</v>
      </c>
      <c r="G9" s="412">
        <v>38.125</v>
      </c>
      <c r="H9" s="413">
        <v>725.38300000000004</v>
      </c>
      <c r="I9" s="414">
        <v>166.61099999999999</v>
      </c>
    </row>
    <row r="10" spans="1:24" x14ac:dyDescent="0.25">
      <c r="B10" s="454"/>
      <c r="C10" s="55" t="s">
        <v>25</v>
      </c>
      <c r="D10" s="301">
        <v>0</v>
      </c>
      <c r="E10" s="77">
        <v>0</v>
      </c>
      <c r="F10" s="394">
        <v>0</v>
      </c>
      <c r="G10" s="395">
        <v>0</v>
      </c>
      <c r="H10" s="283">
        <v>0</v>
      </c>
      <c r="I10" s="370">
        <v>0</v>
      </c>
    </row>
    <row r="11" spans="1:24" ht="15.75" thickBot="1" x14ac:dyDescent="0.3">
      <c r="B11" s="455"/>
      <c r="C11" s="99" t="s">
        <v>26</v>
      </c>
      <c r="D11" s="302">
        <v>0</v>
      </c>
      <c r="E11" s="97">
        <v>0</v>
      </c>
      <c r="F11" s="396">
        <v>0</v>
      </c>
      <c r="G11" s="397">
        <v>0</v>
      </c>
      <c r="H11" s="297">
        <v>0</v>
      </c>
      <c r="I11" s="371">
        <v>0</v>
      </c>
    </row>
    <row r="12" spans="1:24" s="12" customFormat="1" ht="15.75" thickBot="1" x14ac:dyDescent="0.3">
      <c r="B12" s="22" t="s">
        <v>27</v>
      </c>
      <c r="C12" s="81"/>
      <c r="D12" s="307">
        <f>SUM(D8:D11)</f>
        <v>15</v>
      </c>
      <c r="E12" s="308">
        <f t="shared" ref="E12:I12" si="0">SUM(E8:E11)</f>
        <v>1</v>
      </c>
      <c r="F12" s="237">
        <f t="shared" si="0"/>
        <v>215.566</v>
      </c>
      <c r="G12" s="398">
        <f t="shared" si="0"/>
        <v>38.125</v>
      </c>
      <c r="H12" s="369">
        <f t="shared" si="0"/>
        <v>725.38300000000004</v>
      </c>
      <c r="I12" s="372">
        <f t="shared" si="0"/>
        <v>166.61099999999999</v>
      </c>
      <c r="J12"/>
      <c r="K12"/>
      <c r="L12"/>
      <c r="M12"/>
      <c r="N12"/>
      <c r="O12"/>
      <c r="P12"/>
      <c r="Q12"/>
      <c r="R12"/>
      <c r="S12"/>
      <c r="T12"/>
      <c r="U12"/>
      <c r="V12"/>
      <c r="W12"/>
      <c r="X12"/>
    </row>
    <row r="13" spans="1:24" ht="15.75" thickBot="1" x14ac:dyDescent="0.3">
      <c r="B13" s="69"/>
      <c r="C13" s="83"/>
      <c r="D13" s="69"/>
      <c r="E13" s="70"/>
      <c r="F13" s="399"/>
      <c r="G13" s="400"/>
      <c r="H13" s="69"/>
      <c r="I13" s="70"/>
    </row>
    <row r="14" spans="1:24" x14ac:dyDescent="0.25">
      <c r="B14" s="441" t="s">
        <v>84</v>
      </c>
      <c r="C14" s="90" t="s">
        <v>24</v>
      </c>
      <c r="D14" s="300">
        <v>0</v>
      </c>
      <c r="E14" s="299">
        <v>0</v>
      </c>
      <c r="F14" s="401">
        <v>0</v>
      </c>
      <c r="G14" s="402">
        <v>0</v>
      </c>
      <c r="H14" s="300">
        <v>0</v>
      </c>
      <c r="I14" s="299">
        <v>0</v>
      </c>
    </row>
    <row r="15" spans="1:24" ht="15.75" customHeight="1" thickBot="1" x14ac:dyDescent="0.3">
      <c r="B15" s="456"/>
      <c r="C15" s="89" t="s">
        <v>26</v>
      </c>
      <c r="D15" s="297">
        <v>0</v>
      </c>
      <c r="E15" s="97">
        <v>0</v>
      </c>
      <c r="F15" s="396">
        <v>0</v>
      </c>
      <c r="G15" s="397">
        <v>0</v>
      </c>
      <c r="H15" s="297">
        <v>0</v>
      </c>
      <c r="I15" s="97">
        <v>0</v>
      </c>
    </row>
    <row r="16" spans="1:24" ht="15.75" thickBot="1" x14ac:dyDescent="0.3">
      <c r="B16" s="8" t="s">
        <v>28</v>
      </c>
      <c r="C16" s="100"/>
      <c r="D16" s="8"/>
      <c r="E16" s="101"/>
      <c r="F16" s="403"/>
      <c r="G16" s="404"/>
      <c r="H16" s="8"/>
      <c r="I16" s="102"/>
    </row>
    <row r="17" spans="2:9" ht="15.75" thickBot="1" x14ac:dyDescent="0.3">
      <c r="B17" s="103" t="s">
        <v>29</v>
      </c>
      <c r="C17" s="104"/>
      <c r="D17" s="303" t="s">
        <v>61</v>
      </c>
      <c r="E17" s="304" t="s">
        <v>61</v>
      </c>
      <c r="F17" s="405" t="s">
        <v>61</v>
      </c>
      <c r="G17" s="406" t="s">
        <v>61</v>
      </c>
      <c r="H17" s="303" t="s">
        <v>61</v>
      </c>
      <c r="I17" s="243" t="s">
        <v>61</v>
      </c>
    </row>
    <row r="18" spans="2:9" ht="15.75" thickBot="1" x14ac:dyDescent="0.3">
      <c r="B18" s="22" t="s">
        <v>30</v>
      </c>
      <c r="C18" s="81"/>
      <c r="D18" s="307" t="s">
        <v>61</v>
      </c>
      <c r="E18" s="308" t="s">
        <v>61</v>
      </c>
      <c r="F18" s="237" t="s">
        <v>61</v>
      </c>
      <c r="G18" s="398" t="s">
        <v>61</v>
      </c>
      <c r="H18" s="307" t="s">
        <v>61</v>
      </c>
      <c r="I18" s="296" t="s">
        <v>61</v>
      </c>
    </row>
    <row r="19" spans="2:9" x14ac:dyDescent="0.25">
      <c r="B19" s="19"/>
      <c r="C19" s="82"/>
      <c r="D19" s="19"/>
      <c r="E19" s="21"/>
      <c r="F19" s="407"/>
      <c r="G19" s="408"/>
      <c r="H19" s="19"/>
      <c r="I19" s="21"/>
    </row>
    <row r="20" spans="2:9" ht="15.75" thickBot="1" x14ac:dyDescent="0.3">
      <c r="B20" s="11" t="s">
        <v>31</v>
      </c>
      <c r="C20" s="84"/>
      <c r="D20" s="305">
        <f>SUM(D18,D14:D15,D12)</f>
        <v>15</v>
      </c>
      <c r="E20" s="306">
        <f t="shared" ref="E20:I20" si="1">SUM(E18,E14:E15,E12)</f>
        <v>1</v>
      </c>
      <c r="F20" s="409">
        <f t="shared" si="1"/>
        <v>215.566</v>
      </c>
      <c r="G20" s="410">
        <f t="shared" si="1"/>
        <v>38.125</v>
      </c>
      <c r="H20" s="373">
        <f t="shared" si="1"/>
        <v>725.38300000000004</v>
      </c>
      <c r="I20" s="372">
        <f t="shared" si="1"/>
        <v>166.61099999999999</v>
      </c>
    </row>
    <row r="21" spans="2:9" ht="15.75" thickBot="1" x14ac:dyDescent="0.3">
      <c r="B21" s="22" t="s">
        <v>32</v>
      </c>
      <c r="C21" s="36"/>
      <c r="D21" s="39"/>
      <c r="E21" s="40"/>
      <c r="F21" s="175">
        <v>0</v>
      </c>
      <c r="G21" s="296">
        <v>0</v>
      </c>
      <c r="H21" s="39"/>
      <c r="I21" s="40"/>
    </row>
  </sheetData>
  <mergeCells count="8">
    <mergeCell ref="B9:B11"/>
    <mergeCell ref="B14:B15"/>
    <mergeCell ref="D4:E4"/>
    <mergeCell ref="F4:G4"/>
    <mergeCell ref="H4:I4"/>
    <mergeCell ref="D6:E6"/>
    <mergeCell ref="F6:G6"/>
    <mergeCell ref="H6:I6"/>
  </mergeCells>
  <pageMargins left="0.25" right="0.25" top="0.75" bottom="0.75" header="0.3" footer="0.3"/>
  <pageSetup scale="93" fitToHeight="0" orientation="landscape" r:id="rId1"/>
  <headerFooter>
    <oddHeader>&amp;CACE Q2 of Program Year 2022 Small Business Reporting Table</oddHeader>
    <oddFooter>&amp;C&amp;N&amp;R&amp;D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9"/>
  <sheetViews>
    <sheetView workbookViewId="0">
      <selection activeCell="C24" sqref="C24"/>
    </sheetView>
  </sheetViews>
  <sheetFormatPr defaultRowHeight="15" x14ac:dyDescent="0.25"/>
  <cols>
    <col min="1" max="1" width="51.85546875" bestFit="1" customWidth="1"/>
    <col min="3" max="3" width="7.42578125" bestFit="1" customWidth="1"/>
  </cols>
  <sheetData>
    <row r="1" spans="1:1" x14ac:dyDescent="0.25">
      <c r="A1" s="484" t="s">
        <v>104</v>
      </c>
    </row>
    <row r="2" spans="1:1" x14ac:dyDescent="0.25">
      <c r="A2" s="16" t="s">
        <v>115</v>
      </c>
    </row>
    <row r="3" spans="1:1" x14ac:dyDescent="0.25">
      <c r="A3" s="16" t="s">
        <v>116</v>
      </c>
    </row>
    <row r="4" spans="1:1" x14ac:dyDescent="0.25">
      <c r="A4" s="16" t="s">
        <v>84</v>
      </c>
    </row>
    <row r="5" spans="1:1" x14ac:dyDescent="0.25">
      <c r="A5" s="16" t="s">
        <v>117</v>
      </c>
    </row>
    <row r="7" spans="1:1" x14ac:dyDescent="0.25">
      <c r="A7" s="484" t="s">
        <v>105</v>
      </c>
    </row>
    <row r="8" spans="1:1" x14ac:dyDescent="0.25">
      <c r="A8" s="16" t="s">
        <v>14</v>
      </c>
    </row>
    <row r="9" spans="1:1" x14ac:dyDescent="0.25">
      <c r="A9" s="16" t="s">
        <v>22</v>
      </c>
    </row>
    <row r="10" spans="1:1" x14ac:dyDescent="0.25">
      <c r="A10" s="16" t="s">
        <v>84</v>
      </c>
    </row>
    <row r="12" spans="1:1" x14ac:dyDescent="0.25">
      <c r="A12" s="484" t="s">
        <v>72</v>
      </c>
    </row>
    <row r="13" spans="1:1" x14ac:dyDescent="0.25">
      <c r="A13" s="16" t="s">
        <v>76</v>
      </c>
    </row>
    <row r="14" spans="1:1" x14ac:dyDescent="0.25">
      <c r="A14" s="485" t="s">
        <v>24</v>
      </c>
    </row>
    <row r="15" spans="1:1" x14ac:dyDescent="0.25">
      <c r="A15" s="485" t="s">
        <v>22</v>
      </c>
    </row>
    <row r="17" spans="1:1" x14ac:dyDescent="0.25">
      <c r="A17" s="484" t="s">
        <v>118</v>
      </c>
    </row>
    <row r="18" spans="1:1" x14ac:dyDescent="0.25">
      <c r="A18" s="486" t="s">
        <v>114</v>
      </c>
    </row>
    <row r="19" spans="1:1" x14ac:dyDescent="0.25">
      <c r="A19" s="486" t="s">
        <v>119</v>
      </c>
    </row>
    <row r="20" spans="1:1" x14ac:dyDescent="0.25">
      <c r="A20" s="486" t="s">
        <v>120</v>
      </c>
    </row>
    <row r="21" spans="1:1" x14ac:dyDescent="0.25">
      <c r="A21" s="486" t="s">
        <v>121</v>
      </c>
    </row>
    <row r="22" spans="1:1" x14ac:dyDescent="0.25">
      <c r="A22" s="487" t="s">
        <v>122</v>
      </c>
    </row>
    <row r="23" spans="1:1" x14ac:dyDescent="0.25">
      <c r="A23" s="486" t="s">
        <v>123</v>
      </c>
    </row>
    <row r="24" spans="1:1" x14ac:dyDescent="0.25">
      <c r="A24" s="486" t="s">
        <v>124</v>
      </c>
    </row>
    <row r="27" spans="1:1" x14ac:dyDescent="0.25">
      <c r="A27" s="488" t="s">
        <v>125</v>
      </c>
    </row>
    <row r="28" spans="1:1" x14ac:dyDescent="0.25">
      <c r="A28" s="489" t="s">
        <v>126</v>
      </c>
    </row>
    <row r="29" spans="1:1" x14ac:dyDescent="0.25">
      <c r="A29" s="489" t="s">
        <v>127</v>
      </c>
    </row>
    <row r="30" spans="1:1" x14ac:dyDescent="0.25">
      <c r="A30" s="489" t="s">
        <v>128</v>
      </c>
    </row>
    <row r="31" spans="1:1" x14ac:dyDescent="0.25">
      <c r="A31" s="489" t="s">
        <v>129</v>
      </c>
    </row>
    <row r="32" spans="1:1" x14ac:dyDescent="0.25">
      <c r="A32" s="489" t="s">
        <v>98</v>
      </c>
    </row>
    <row r="33" spans="1:1" x14ac:dyDescent="0.25">
      <c r="A33" s="489" t="s">
        <v>130</v>
      </c>
    </row>
    <row r="34" spans="1:1" x14ac:dyDescent="0.25">
      <c r="A34" s="489" t="s">
        <v>131</v>
      </c>
    </row>
    <row r="35" spans="1:1" x14ac:dyDescent="0.25">
      <c r="A35" s="489" t="s">
        <v>132</v>
      </c>
    </row>
    <row r="36" spans="1:1" x14ac:dyDescent="0.25">
      <c r="A36" s="489" t="s">
        <v>133</v>
      </c>
    </row>
    <row r="37" spans="1:1" x14ac:dyDescent="0.25">
      <c r="A37" s="489" t="s">
        <v>134</v>
      </c>
    </row>
    <row r="38" spans="1:1" x14ac:dyDescent="0.25">
      <c r="A38" s="489" t="s">
        <v>135</v>
      </c>
    </row>
    <row r="39" spans="1:1" x14ac:dyDescent="0.25">
      <c r="A39" s="489" t="s">
        <v>136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B0954E62DC77E4C938EAC8CFAA31A94" ma:contentTypeVersion="13" ma:contentTypeDescription="Create a new document." ma:contentTypeScope="" ma:versionID="00aa936b9718b3189ee8972304f1cb74">
  <xsd:schema xmlns:xsd="http://www.w3.org/2001/XMLSchema" xmlns:xs="http://www.w3.org/2001/XMLSchema" xmlns:p="http://schemas.microsoft.com/office/2006/metadata/properties" xmlns:ns2="8544f7e2-c4ca-4c06-abe7-9a3c2822ccb8" xmlns:ns3="f887a6d8-4e9c-4290-ae8f-88f7291012b0" targetNamespace="http://schemas.microsoft.com/office/2006/metadata/properties" ma:root="true" ma:fieldsID="24b214058cff176de4b2fc70b77cae09" ns2:_="" ns3:_="">
    <xsd:import namespace="8544f7e2-c4ca-4c06-abe7-9a3c2822ccb8"/>
    <xsd:import namespace="f887a6d8-4e9c-4290-ae8f-88f7291012b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ServiceOCR"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44f7e2-c4ca-4c06-abe7-9a3c2822cc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887a6d8-4e9c-4290-ae8f-88f7291012b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6747A1-12BF-4046-909E-B94B95B669EF}">
  <ds:schemaRefs>
    <ds:schemaRef ds:uri="http://schemas.openxmlformats.org/package/2006/metadata/core-properties"/>
    <ds:schemaRef ds:uri="http://schemas.microsoft.com/office/2006/metadata/properties"/>
    <ds:schemaRef ds:uri="http://www.w3.org/XML/1998/namespace"/>
    <ds:schemaRef ds:uri="http://schemas.microsoft.com/office/2006/documentManagement/types"/>
    <ds:schemaRef ds:uri="http://purl.org/dc/elements/1.1/"/>
    <ds:schemaRef ds:uri="http://schemas.microsoft.com/office/infopath/2007/PartnerControls"/>
    <ds:schemaRef ds:uri="http://purl.org/dc/terms/"/>
    <ds:schemaRef ds:uri="f887a6d8-4e9c-4290-ae8f-88f7291012b0"/>
    <ds:schemaRef ds:uri="8544f7e2-c4ca-4c06-abe7-9a3c2822ccb8"/>
    <ds:schemaRef ds:uri="http://purl.org/dc/dcmitype/"/>
  </ds:schemaRefs>
</ds:datastoreItem>
</file>

<file path=customXml/itemProps2.xml><?xml version="1.0" encoding="utf-8"?>
<ds:datastoreItem xmlns:ds="http://schemas.openxmlformats.org/officeDocument/2006/customXml" ds:itemID="{892A51C1-CC0B-4522-AF69-DA137B181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44f7e2-c4ca-4c06-abe7-9a3c2822ccb8"/>
    <ds:schemaRef ds:uri="f887a6d8-4e9c-4290-ae8f-88f7291012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3C1C89C-762F-44E2-A7B3-C59E51A8426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Qtr Electric Master</vt:lpstr>
      <vt:lpstr>ACE</vt:lpstr>
      <vt:lpstr> Qtr Electric LMI</vt:lpstr>
      <vt:lpstr> Qtr Electric Business Class</vt:lpstr>
      <vt:lpstr>Lookup_Sheet</vt:lpstr>
      <vt:lpstr>' Qtr Electric Business Class'!Print_Area</vt:lpstr>
      <vt:lpstr>' Qtr Electric LMI'!Print_Area</vt:lpstr>
      <vt:lpstr>'Qtr Electric Master'!Print_Area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Klink, Troy J</dc:creator>
  <cp:keywords/>
  <dc:description/>
  <cp:lastModifiedBy>Chao, Philip</cp:lastModifiedBy>
  <cp:revision/>
  <dcterms:created xsi:type="dcterms:W3CDTF">2021-03-17T19:24:16Z</dcterms:created>
  <dcterms:modified xsi:type="dcterms:W3CDTF">2022-03-21T14:19:16Z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0x0101006B0954E62DC77E4C938EAC8CFAA31A94</vt:lpwstr>
  </property>
  <property fmtid="{D5CDD505-2E9C-101B-9397-08002B2CF9AE}" pid="3" name="SV_QUERY_LIST_4F35BF76-6C0D-4D9B-82B2-816C12CF3733">
    <vt:lpwstr>empty_477D106A-C0D6-4607-AEBD-E2C9D60EA279</vt:lpwstr>
  </property>
  <property fmtid="{D5CDD505-2E9C-101B-9397-08002B2CF9AE}" pid="4" name="MSIP_Label_c968b3d1-e05f-4796-9c23-acaf26d588cb_Enabled">
    <vt:lpwstr>true</vt:lpwstr>
  </property>
  <property fmtid="{D5CDD505-2E9C-101B-9397-08002B2CF9AE}" pid="5" name="MSIP_Label_c968b3d1-e05f-4796-9c23-acaf26d588cb_SetDate">
    <vt:lpwstr>2022-01-25T14:13:43Z</vt:lpwstr>
  </property>
  <property fmtid="{D5CDD505-2E9C-101B-9397-08002B2CF9AE}" pid="6" name="MSIP_Label_c968b3d1-e05f-4796-9c23-acaf26d588cb_Method">
    <vt:lpwstr>Standard</vt:lpwstr>
  </property>
  <property fmtid="{D5CDD505-2E9C-101B-9397-08002B2CF9AE}" pid="7" name="MSIP_Label_c968b3d1-e05f-4796-9c23-acaf26d588cb_Name">
    <vt:lpwstr>Company Confidential Information</vt:lpwstr>
  </property>
  <property fmtid="{D5CDD505-2E9C-101B-9397-08002B2CF9AE}" pid="8" name="MSIP_Label_c968b3d1-e05f-4796-9c23-acaf26d588cb_SiteId">
    <vt:lpwstr>600d01fc-055f-49c6-868f-3ecfcc791773</vt:lpwstr>
  </property>
  <property fmtid="{D5CDD505-2E9C-101B-9397-08002B2CF9AE}" pid="9" name="MSIP_Label_c968b3d1-e05f-4796-9c23-acaf26d588cb_ActionId">
    <vt:lpwstr>a86b1542-9f49-4e02-9f21-8be907b69305</vt:lpwstr>
  </property>
  <property fmtid="{D5CDD505-2E9C-101B-9397-08002B2CF9AE}" pid="10" name="MSIP_Label_c968b3d1-e05f-4796-9c23-acaf26d588cb_ContentBits">
    <vt:lpwstr>0</vt:lpwstr>
  </property>
</Properties>
</file>