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exeloncorp.sharepoint.com/sites/PHIDSMTeam/Shared Documents/ACE EE Program Portfolio/Regulatory Compliance Filings/Quarterly Progress Report/PY1 - July 2021 through June 2022/Q3 - January through March/"/>
    </mc:Choice>
  </mc:AlternateContent>
  <xr:revisionPtr revIDLastSave="530" documentId="8_{8B3F0254-90CA-4AB0-A907-F5DB4F63C837}" xr6:coauthVersionLast="47" xr6:coauthVersionMax="47" xr10:uidLastSave="{0298EB6F-E284-403C-96A9-879E2B2D5D8C}"/>
  <bookViews>
    <workbookView xWindow="28680" yWindow="-120" windowWidth="29040" windowHeight="15840" tabRatio="599" firstSheet="1" activeTab="1" xr2:uid="{00000000-000D-0000-FFFF-FFFF00000000}"/>
  </bookViews>
  <sheets>
    <sheet name="Wholesale Annual Electric (Orig" sheetId="25" state="hidden" r:id="rId1"/>
    <sheet name="Qtr Electric Master" sheetId="27" r:id="rId2"/>
    <sheet name=" Qtr Electric LMI" sheetId="29" r:id="rId3"/>
    <sheet name=" Qtr Electric Business Class" sheetId="30" r:id="rId4"/>
  </sheets>
  <definedNames>
    <definedName name="CH_COS" localSheetId="0">#REF!</definedName>
    <definedName name="dd" localSheetId="0">[0]!RDR+1</definedName>
    <definedName name="MNTH_ENERGY" localSheetId="0">#REF!</definedName>
    <definedName name="NSP_COS" localSheetId="0">#REF!</definedName>
    <definedName name="_xlnm.Print_Area" localSheetId="3">' Qtr Electric Business Class'!$A$1:$I$21</definedName>
    <definedName name="_xlnm.Print_Area" localSheetId="2">' Qtr Electric LMI'!$A$1:$I$25</definedName>
    <definedName name="_xlnm.Print_Area" localSheetId="1">'Qtr Electric Master'!$A$1:$R$43</definedName>
    <definedName name="Print1" localSheetId="0">#REF!</definedName>
    <definedName name="Print3" localSheetId="0">#REF!</definedName>
    <definedName name="Print4" localSheetId="0">#REF!</definedName>
    <definedName name="Print5" localSheetId="0">#REF!</definedName>
    <definedName name="PSCo_COS" localSheetId="0">#REF!</definedName>
    <definedName name="RDRplus1" localSheetId="0">[0]!RDR+1</definedName>
    <definedName name="revreq" localSheetId="0">#REF!</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Xcel_COS" localSheetId="0">#REF!</definedName>
    <definedName name="Z_E3A30FBC_675D_4AD8_9B2D_12956792A138_.wvu.Rows" localSheetId="3" hidden="1">' Qtr Electric Business Class'!#REF!</definedName>
    <definedName name="Z_E3A30FBC_675D_4AD8_9B2D_12956792A138_.wvu.Rows" localSheetId="2" hidden="1">' Qtr Electric LMI'!#REF!</definedName>
    <definedName name="Z_E3A30FBC_675D_4AD8_9B2D_12956792A138_.wvu.Rows" localSheetId="1" hidden="1">'Qtr Electric Master'!#REF!</definedName>
    <definedName name="Z_E3A30FBC_675D_4AD8_9B2D_12956792A138_.wvu.Rows" localSheetId="0" hidden="1">'Wholesale Annual Electric (Orig'!#REF!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3" i="27" l="1"/>
  <c r="P12" i="27"/>
  <c r="P11" i="27"/>
  <c r="P10" i="27"/>
  <c r="P9" i="27"/>
  <c r="P8" i="27"/>
  <c r="G15" i="27" l="1"/>
  <c r="G16" i="27"/>
  <c r="G17" i="27"/>
  <c r="P15" i="27"/>
  <c r="P16" i="27"/>
  <c r="P17" i="27"/>
  <c r="O15" i="27"/>
  <c r="O16" i="27"/>
  <c r="O17" i="27"/>
  <c r="K15" i="27"/>
  <c r="K16" i="27"/>
  <c r="K17" i="27"/>
  <c r="O23" i="27" l="1"/>
  <c r="R14" i="27"/>
  <c r="Q14" i="27"/>
  <c r="N14" i="27"/>
  <c r="O14" i="27" s="1"/>
  <c r="L14" i="27"/>
  <c r="P14" i="27" s="1"/>
  <c r="J14" i="27"/>
  <c r="K14" i="27" s="1"/>
  <c r="H14" i="27"/>
  <c r="F14" i="27"/>
  <c r="G14" i="27" s="1"/>
  <c r="D14" i="27"/>
  <c r="P25" i="27"/>
  <c r="P24" i="27"/>
  <c r="P23" i="27"/>
  <c r="P22" i="27"/>
  <c r="P31" i="27"/>
  <c r="P30" i="27"/>
  <c r="P29" i="27"/>
  <c r="P28" i="27"/>
  <c r="H19" i="27" l="1"/>
  <c r="I18" i="30" l="1"/>
  <c r="H18" i="30"/>
  <c r="G18" i="30"/>
  <c r="F18" i="30"/>
  <c r="E18" i="30"/>
  <c r="D18" i="30"/>
  <c r="I23" i="29"/>
  <c r="H23" i="29"/>
  <c r="G23" i="29"/>
  <c r="F23" i="29"/>
  <c r="E23" i="29"/>
  <c r="D23" i="29"/>
  <c r="I19" i="29"/>
  <c r="H19" i="29"/>
  <c r="G19" i="29"/>
  <c r="F19" i="29"/>
  <c r="E19" i="29"/>
  <c r="D19" i="29"/>
  <c r="I15" i="29"/>
  <c r="H15" i="29"/>
  <c r="G15" i="29"/>
  <c r="F15" i="29"/>
  <c r="F25" i="29" s="1"/>
  <c r="E15" i="29"/>
  <c r="E25" i="29" s="1"/>
  <c r="D15" i="29"/>
  <c r="D25" i="29" s="1"/>
  <c r="J36" i="27"/>
  <c r="D19" i="27"/>
  <c r="H25" i="29" l="1"/>
  <c r="G25" i="29"/>
  <c r="I25" i="29"/>
  <c r="I26" i="27" l="1"/>
  <c r="D36" i="27" l="1"/>
  <c r="L36" i="27"/>
  <c r="N36" i="27"/>
  <c r="P18" i="27" l="1"/>
  <c r="J26" i="27"/>
  <c r="G20" i="30"/>
  <c r="I12" i="30"/>
  <c r="I20" i="30" s="1"/>
  <c r="H12" i="30"/>
  <c r="H20" i="30" s="1"/>
  <c r="G12" i="30"/>
  <c r="F12" i="30"/>
  <c r="F20" i="30" s="1"/>
  <c r="E12" i="30"/>
  <c r="E20" i="30" s="1"/>
  <c r="D12" i="30"/>
  <c r="D20" i="30" s="1"/>
  <c r="N19" i="27" l="1"/>
  <c r="M19" i="27"/>
  <c r="K32" i="27"/>
  <c r="E36" i="27"/>
  <c r="L19" i="27" l="1"/>
  <c r="P19" i="27"/>
  <c r="R18" i="27"/>
  <c r="J19" i="27"/>
  <c r="J38" i="27" s="1"/>
  <c r="I36" i="27"/>
  <c r="K25" i="27"/>
  <c r="K24" i="27"/>
  <c r="K23" i="27"/>
  <c r="K22" i="27"/>
  <c r="E19" i="27"/>
  <c r="F19" i="27"/>
  <c r="O19" i="27" l="1"/>
  <c r="O25" i="27" l="1"/>
  <c r="O24" i="27"/>
  <c r="O22" i="27"/>
  <c r="K39" i="27" l="1"/>
  <c r="R19" i="27" l="1"/>
  <c r="G24" i="27" l="1"/>
  <c r="G23" i="27"/>
  <c r="G22" i="27"/>
  <c r="R36" i="27" l="1"/>
  <c r="Q36" i="27"/>
  <c r="P36" i="27"/>
  <c r="M36" i="27"/>
  <c r="H36" i="27"/>
  <c r="F36" i="27"/>
  <c r="D32" i="27"/>
  <c r="R32" i="27"/>
  <c r="Q32" i="27"/>
  <c r="P32" i="27"/>
  <c r="R26" i="27"/>
  <c r="Q26" i="27"/>
  <c r="P26" i="27"/>
  <c r="L26" i="27"/>
  <c r="Q19" i="27"/>
  <c r="N32" i="27"/>
  <c r="L32" i="27"/>
  <c r="F32" i="27"/>
  <c r="N26" i="27"/>
  <c r="M26" i="27"/>
  <c r="F26" i="27"/>
  <c r="E26" i="27"/>
  <c r="D26" i="27"/>
  <c r="H26" i="27"/>
  <c r="I19" i="27"/>
  <c r="G19" i="27"/>
  <c r="R38" i="27" l="1"/>
  <c r="P38" i="27"/>
  <c r="Q38" i="27"/>
  <c r="H38" i="27"/>
  <c r="E38" i="27"/>
  <c r="M38" i="27"/>
  <c r="G32" i="27"/>
  <c r="O32" i="27"/>
  <c r="I38" i="27"/>
  <c r="K38" i="27" s="1"/>
  <c r="K19" i="27"/>
  <c r="N38" i="27"/>
  <c r="L38" i="27"/>
  <c r="D38" i="27"/>
  <c r="O26" i="27"/>
  <c r="K26" i="27"/>
  <c r="G26" i="27"/>
  <c r="F38" i="27"/>
  <c r="M28" i="25"/>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 r="G38" i="27" l="1"/>
  <c r="O38"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Klink, Troy J</author>
    <author>Rapp, Diane L</author>
  </authors>
  <commentList>
    <comment ref="D5" authorId="0" shapeId="0" xr:uid="{00000000-0006-0000-0000-000001000000}">
      <text>
        <r>
          <rPr>
            <sz val="9"/>
            <color indexed="81"/>
            <rFont val="Tahoma"/>
            <family val="2"/>
          </rPr>
          <t>Need retail and wholesale - 2 different tabs
Gas columns</t>
        </r>
      </text>
    </comment>
    <comment ref="I7" authorId="1" shapeId="0" xr:uid="{00000000-0006-0000-0000-000002000000}">
      <text>
        <r>
          <rPr>
            <b/>
            <sz val="9"/>
            <color indexed="81"/>
            <rFont val="Tahoma"/>
            <family val="2"/>
          </rPr>
          <t>Rapp, Diane L:</t>
        </r>
        <r>
          <rPr>
            <sz val="9"/>
            <color indexed="81"/>
            <rFont val="Tahoma"/>
            <family val="2"/>
          </rPr>
          <t xml:space="preserve">
Separate table for program cost categories 
Need common definitions
Program Costs at program (not sub-program level) - update additional applicable columns</t>
        </r>
      </text>
    </comment>
    <comment ref="L7" authorId="0" shapeId="0" xr:uid="{00000000-0006-0000-0000-000003000000}">
      <text>
        <r>
          <rPr>
            <b/>
            <sz val="9"/>
            <color indexed="81"/>
            <rFont val="Tahoma"/>
            <family val="2"/>
          </rPr>
          <t>Break out customer type in subsequent detail table</t>
        </r>
        <r>
          <rPr>
            <sz val="9"/>
            <color indexed="81"/>
            <rFont val="Tahoma"/>
            <family val="2"/>
          </rPr>
          <t xml:space="preserve">
Framework order includes Small Business and Moderate Income (Does this make more sense to include in annual report (post-evaluation))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tc={7645D486-5970-4D1F-A49E-2835A65BB926}</author>
  </authors>
  <commentList>
    <comment ref="B28" authorId="0" shapeId="0" xr:uid="{7645D486-5970-4D1F-A49E-2835A65BB926}">
      <text>
        <t>[Threaded comment]
Your version of Excel allows you to read this threaded comment; however, any edits to it will get removed if the file is opened in a newer version of Excel. Learn more: https://go.microsoft.com/fwlink/?linkid=870924
Comment:
    Goals ("Forecasts") for Multi-Family are not defined at the sub-program level in ACE's filing. YTD % of goal only applies at the program level</t>
      </text>
    </comment>
  </commentList>
</comments>
</file>

<file path=xl/sharedStrings.xml><?xml version="1.0" encoding="utf-8"?>
<sst xmlns="http://schemas.openxmlformats.org/spreadsheetml/2006/main" count="312" uniqueCount="124">
  <si>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</si>
  <si>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</si>
  <si>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</si>
  <si>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</si>
  <si>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</si>
  <si>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</si>
  <si>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</si>
  <si>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</si>
  <si>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</si>
  <si>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</si>
  <si>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</si>
  <si>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</si>
  <si>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</si>
  <si>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</si>
  <si>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</si>
  <si>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</si>
  <si>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</si>
  <si>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</si>
  <si>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</si>
  <si>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</si>
  <si>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</si>
  <si>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</si>
  <si>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</si>
  <si>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</si>
  <si>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</si>
  <si>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</si>
  <si>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</si>
  <si>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</si>
  <si>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</si>
  <si>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</si>
  <si>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</si>
  <si>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</si>
  <si>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</si>
  <si>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</si>
  <si>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</si>
  <si>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</si>
  <si>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</si>
  <si>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</si>
  <si>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</si>
  <si>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</si>
  <si>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</si>
  <si>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</si>
  <si>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</si>
  <si>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</si>
  <si>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</si>
  <si>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</si>
  <si>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</si>
  <si>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</si>
  <si>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</si>
  <si>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</si>
  <si>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</si>
  <si>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</si>
  <si>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</si>
  <si>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</si>
  <si>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</si>
  <si>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For Period Ending PY22Q3</t>
  </si>
  <si>
    <t>Ex Ante Energy Savings</t>
  </si>
  <si>
    <t>D=C/B</t>
  </si>
  <si>
    <t>G</t>
  </si>
  <si>
    <t>H=G/F</t>
  </si>
  <si>
    <t>J</t>
  </si>
  <si>
    <t>L=K/J</t>
  </si>
  <si>
    <t>M</t>
  </si>
  <si>
    <t>N</t>
  </si>
  <si>
    <t>O</t>
  </si>
  <si>
    <t>Current Quarter</t>
  </si>
  <si>
    <t>Annual Forecasted Participation Number</t>
  </si>
  <si>
    <t>Reported Participation Number YTD</t>
  </si>
  <si>
    <t>YTD % of Annual Participants</t>
  </si>
  <si>
    <t>Current Quarter ($000)</t>
  </si>
  <si>
    <r>
      <t xml:space="preserve">Annual Forecasted Program Costs ($000) </t>
    </r>
    <r>
      <rPr>
        <vertAlign val="superscript"/>
        <sz val="9"/>
        <color rgb="FFFFFFFF"/>
        <rFont val="Calibri"/>
        <family val="2"/>
        <scheme val="minor"/>
      </rPr>
      <t>2</t>
    </r>
  </si>
  <si>
    <t>Reported Program Costs YTD ($000)</t>
  </si>
  <si>
    <t>YTD % of Annual Budget</t>
  </si>
  <si>
    <t>Current Quarter Annual Retail Energy Savings (MWh)</t>
  </si>
  <si>
    <t>Annual Forecasted Retail Energy Savings (MWh)</t>
  </si>
  <si>
    <t>Reported Annual Retail Energy Savings YTD (MWh)</t>
  </si>
  <si>
    <t>YTD % of Annual Energy Savings</t>
  </si>
  <si>
    <t>Current Quarter  Annual Wholesale Energy Savings (MWh)</t>
  </si>
  <si>
    <t>Retail Peak Demand Savings YTD (MW)</t>
  </si>
  <si>
    <t>Current Quarter Lifetime Retail Energy Savings (MWh)</t>
  </si>
  <si>
    <r>
      <t>Sub Program or Category</t>
    </r>
    <r>
      <rPr>
        <b/>
        <vertAlign val="superscript"/>
        <sz val="11"/>
        <color theme="1"/>
        <rFont val="Calibri"/>
        <family val="2"/>
        <scheme val="minor"/>
      </rPr>
      <t>1</t>
    </r>
  </si>
  <si>
    <t>Efficient Products*</t>
  </si>
  <si>
    <t>HVAC</t>
  </si>
  <si>
    <t>N/A</t>
  </si>
  <si>
    <t xml:space="preserve"> N/A </t>
  </si>
  <si>
    <t>Appliance Rebates</t>
  </si>
  <si>
    <t>Appliance Recycling</t>
  </si>
  <si>
    <t>Online Marketplace</t>
  </si>
  <si>
    <t>Food Banks</t>
  </si>
  <si>
    <t>Others - Lighting</t>
  </si>
  <si>
    <t>Subtotal Efficient Products</t>
  </si>
  <si>
    <t>Home Performance with Energy Star*</t>
  </si>
  <si>
    <r>
      <t>Quick Home Energy Check-Up</t>
    </r>
    <r>
      <rPr>
        <vertAlign val="superscript"/>
        <sz val="11"/>
        <rFont val="Calibri"/>
        <family val="2"/>
        <scheme val="minor"/>
      </rPr>
      <t>3</t>
    </r>
  </si>
  <si>
    <r>
      <t>Behavioral</t>
    </r>
    <r>
      <rPr>
        <vertAlign val="superscript"/>
        <sz val="11"/>
        <rFont val="Calibri"/>
        <family val="2"/>
        <scheme val="minor"/>
      </rPr>
      <t>3</t>
    </r>
  </si>
  <si>
    <t>Sub-Program</t>
  </si>
  <si>
    <t>Direct Install*</t>
  </si>
  <si>
    <r>
      <t>Prescriptive/Custom*</t>
    </r>
    <r>
      <rPr>
        <vertAlign val="superscript"/>
        <sz val="11"/>
        <color theme="1"/>
        <rFont val="Calibri"/>
        <family val="2"/>
        <scheme val="minor"/>
      </rPr>
      <t>4</t>
    </r>
  </si>
  <si>
    <t>Multi-Family*</t>
  </si>
  <si>
    <t>HPwES</t>
  </si>
  <si>
    <t>Prescriptive/Custom*</t>
  </si>
  <si>
    <t>Subtotal Multi-Family</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</si>
  <si>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</si>
  <si>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</si>
  <si>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 xml:space="preserve"> Quick Home Energy Check-Up and Behavioral Program costs in PY1 are supported by merger funding. For consistency with the Company's approved plan, the costs and particpation counts for projects funded this way are excluded from the table above. Savings from these programs is included in this report as permitted by the June 10th Board Order.</t>
    </r>
  </si>
  <si>
    <r>
      <rPr>
        <vertAlign val="superscript"/>
        <sz val="11"/>
        <rFont val="Calibri"/>
        <family val="2"/>
        <scheme val="minor"/>
      </rPr>
      <t>4</t>
    </r>
    <r>
      <rPr>
        <sz val="11"/>
        <rFont val="Calibri"/>
        <family val="2"/>
        <scheme val="minor"/>
      </rPr>
      <t xml:space="preserve"> The participant definition for the Prescriptive/Custom component of the Energy Solutions for Business program as agreed upon by the joint utilities represents the count of projects while the forecast established in ACE's filed plan represents the count of measures. </t>
    </r>
  </si>
  <si>
    <t>* Denotes a core EE program. Home Performance with Energy Star only includes non-LMI; the comparable program for LMI participants is Comfort Partners, which is jointly administered by the State and Utilities.</t>
  </si>
  <si>
    <t>For Period Ending PY22Q2</t>
  </si>
  <si>
    <t>Incentive Expenditures (Customer Rebates and Low/no-cost financing)</t>
  </si>
  <si>
    <t>Reported Incentive Costs YTD ($000)</t>
  </si>
  <si>
    <t>Reported Retail Energy Savings YTD (MWh)</t>
  </si>
  <si>
    <t>LMI</t>
  </si>
  <si>
    <t>Non-LMI or Unverified</t>
  </si>
  <si>
    <t>Others</t>
  </si>
  <si>
    <r>
      <t>Home Performance with Energy Star</t>
    </r>
    <r>
      <rPr>
        <vertAlign val="superscript"/>
        <sz val="11"/>
        <rFont val="Calibri"/>
        <family val="2"/>
        <scheme val="minor"/>
      </rPr>
      <t>1</t>
    </r>
    <r>
      <rPr>
        <sz val="11"/>
        <color theme="1"/>
        <rFont val="Calibri"/>
        <family val="2"/>
        <scheme val="minor"/>
      </rPr>
      <t xml:space="preserve"> </t>
    </r>
  </si>
  <si>
    <r>
      <t>Quick Home Energy Check-Up</t>
    </r>
    <r>
      <rPr>
        <vertAlign val="superscript"/>
        <sz val="11"/>
        <color theme="1"/>
        <rFont val="Calibri"/>
        <family val="2"/>
        <scheme val="minor"/>
      </rPr>
      <t>2</t>
    </r>
  </si>
  <si>
    <r>
      <t>Behavioral</t>
    </r>
    <r>
      <rPr>
        <vertAlign val="superscript"/>
        <sz val="11"/>
        <color theme="1"/>
        <rFont val="Calibri"/>
        <family val="2"/>
        <scheme val="minor"/>
      </rPr>
      <t>2</t>
    </r>
  </si>
  <si>
    <t>Multi-Family</t>
  </si>
  <si>
    <t>Direct Installation/MF QHEC</t>
  </si>
  <si>
    <t>Total Multi-Family</t>
  </si>
  <si>
    <t>NONE</t>
  </si>
  <si>
    <t>1 Income-qualified customers are directed to participate through the Comfort Partners or Moderate Income Weatherization programs.</t>
  </si>
  <si>
    <t>2 Quick Home Energy Check-Up and Behavioral Program costs in PY1 are supported by merger funding. For consistency with the Company's approved plan, the costs and particpation counts for projects funded this way are excluded from the table above. Savings from these programs is included in this report as permitted by the June 10th Board Order.</t>
  </si>
  <si>
    <t>Small Commercial</t>
  </si>
  <si>
    <t>Large Commercial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</si>
</sst>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 numFmtId="168" formatCode="0.0%"/>
    <numFmt numFmtId="169" formatCode="_(* #,##0.000000_);_(* \(#,##0.000000\);_(* &quot;-&quot;??_);_(@_)"/>
    <numFmt numFmtId="170" formatCode="_(* #,##0.000_);_(* \(#,##0.000\);_(* &quot;-&quot;??_);_(@_)"/>
    <numFmt numFmtId="171" formatCode="0.000%"/>
    <numFmt numFmtId="172" formatCode="_(* #,##0.0000_);_(* \(#,##0.0000\);_(* &quot;-&quot;??_);_(@_)"/>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sz val="9"/>
      <color indexed="81"/>
      <name val="Tahoma"/>
      <family val="2"/>
    </font>
    <font>
      <b/>
      <sz val="9"/>
      <color indexed="81"/>
      <name val="Tahoma"/>
      <family val="2"/>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sz val="11"/>
      <color rgb="FF000000"/>
      <name val="Calibri"/>
      <family val="2"/>
    </font>
    <font>
      <vertAlign val="superscript"/>
      <sz val="11"/>
      <color theme="1"/>
      <name val="Calibri"/>
      <family val="2"/>
      <scheme val="minor"/>
    </font>
    <font>
      <sz val="11"/>
      <color rgb="FF006100"/>
      <name val="Calibri"/>
      <family val="2"/>
      <scheme val="minor"/>
    </font>
    <font>
      <sz val="11"/>
      <color rgb="FF000000"/>
      <name val="Calibri"/>
      <family val="2"/>
      <scheme val="minor"/>
    </font>
    <font>
      <sz val="11"/>
      <name val="Calibri"/>
      <family val="2"/>
    </font>
    <font>
      <sz val="11"/>
      <color rgb="FF000000"/>
      <name val="Calibri"/>
    </font>
  </fonts>
  <fills count="11">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6EFCE"/>
      </patternFill>
    </fill>
  </fills>
  <borders count="81">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xf numFmtId="0" fontId="19" fillId="10" borderId="0" applyNumberFormat="0" applyBorder="0" applyAlignment="0" applyProtection="0"/>
  </cellStyleXfs>
  <cellXfs count="648">
    <xf numFmtId="0" fontId="0" fillId="0" borderId="0" xfId="0"/>
    <xf numFmtId="0" fontId="4" fillId="0" borderId="0" xfId="0" applyFont="1"/>
    <xf numFmtId="164" fontId="0" fillId="0" borderId="0" xfId="1" applyNumberFormat="1" applyFont="1"/>
    <xf numFmtId="43" fontId="0" fillId="0" borderId="0" xfId="1" applyFont="1"/>
    <xf numFmtId="9" fontId="0" fillId="0" borderId="0" xfId="3" applyFont="1"/>
    <xf numFmtId="165" fontId="0" fillId="0" borderId="0" xfId="2" applyNumberFormat="1" applyFont="1"/>
    <xf numFmtId="0" fontId="5" fillId="0" borderId="0" xfId="0" applyFont="1"/>
    <xf numFmtId="43" fontId="6" fillId="2" borderId="1"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8" fillId="2" borderId="11" xfId="1" applyNumberFormat="1" applyFont="1" applyFill="1" applyBorder="1" applyAlignment="1">
      <alignment horizontal="center" vertical="center" wrapText="1"/>
    </xf>
    <xf numFmtId="9" fontId="8" fillId="2" borderId="10" xfId="3" applyFont="1" applyFill="1" applyBorder="1" applyAlignment="1">
      <alignment horizontal="center" vertical="center" wrapText="1"/>
    </xf>
    <xf numFmtId="44" fontId="8" fillId="2" borderId="13" xfId="2" applyFont="1" applyFill="1" applyBorder="1" applyAlignment="1">
      <alignment horizontal="center" vertical="center" wrapText="1"/>
    </xf>
    <xf numFmtId="164" fontId="8" fillId="2" borderId="10" xfId="1" applyNumberFormat="1" applyFont="1" applyFill="1" applyBorder="1" applyAlignment="1">
      <alignment horizontal="center" vertical="center" wrapText="1"/>
    </xf>
    <xf numFmtId="166" fontId="8" fillId="2" borderId="15"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3" fillId="3" borderId="16" xfId="0" applyFont="1" applyFill="1" applyBorder="1"/>
    <xf numFmtId="0" fontId="3" fillId="3" borderId="18" xfId="0" applyFont="1" applyFill="1" applyBorder="1"/>
    <xf numFmtId="164" fontId="3" fillId="3" borderId="18" xfId="1" applyNumberFormat="1" applyFont="1" applyFill="1" applyBorder="1" applyAlignment="1"/>
    <xf numFmtId="9" fontId="3" fillId="3" borderId="18" xfId="3" applyFont="1" applyFill="1" applyBorder="1" applyAlignment="1"/>
    <xf numFmtId="165" fontId="3" fillId="3" borderId="18" xfId="2" applyNumberFormat="1" applyFont="1" applyFill="1" applyBorder="1" applyAlignment="1"/>
    <xf numFmtId="44" fontId="3" fillId="3" borderId="18" xfId="2" applyFont="1" applyFill="1" applyBorder="1" applyAlignment="1"/>
    <xf numFmtId="166" fontId="3" fillId="3" borderId="18" xfId="1" applyNumberFormat="1" applyFont="1" applyFill="1" applyBorder="1" applyAlignment="1"/>
    <xf numFmtId="43" fontId="3" fillId="3" borderId="19" xfId="1" applyFont="1" applyFill="1" applyBorder="1" applyAlignment="1"/>
    <xf numFmtId="37" fontId="0" fillId="0" borderId="8" xfId="1" applyNumberFormat="1" applyFont="1" applyFill="1" applyBorder="1" applyAlignment="1">
      <alignment horizontal="right"/>
    </xf>
    <xf numFmtId="43" fontId="0" fillId="0" borderId="8" xfId="1" applyFont="1" applyFill="1" applyBorder="1"/>
    <xf numFmtId="164" fontId="0" fillId="0" borderId="8" xfId="1" applyNumberFormat="1" applyFont="1" applyFill="1" applyBorder="1"/>
    <xf numFmtId="9" fontId="1" fillId="0" borderId="8" xfId="3" applyFont="1" applyFill="1" applyBorder="1"/>
    <xf numFmtId="165" fontId="0" fillId="0" borderId="8" xfId="2" applyNumberFormat="1" applyFont="1" applyFill="1" applyBorder="1"/>
    <xf numFmtId="44" fontId="0" fillId="0" borderId="8" xfId="2" applyFont="1" applyFill="1" applyBorder="1" applyAlignment="1">
      <alignment horizontal="right" vertical="top"/>
    </xf>
    <xf numFmtId="166" fontId="0" fillId="0" borderId="8" xfId="1" applyNumberFormat="1" applyFont="1" applyFill="1" applyBorder="1" applyAlignment="1">
      <alignment horizontal="right"/>
    </xf>
    <xf numFmtId="43" fontId="0" fillId="0" borderId="7" xfId="1" applyFont="1" applyFill="1" applyBorder="1"/>
    <xf numFmtId="164" fontId="0" fillId="0" borderId="20" xfId="1" applyNumberFormat="1" applyFont="1" applyFill="1" applyBorder="1"/>
    <xf numFmtId="164" fontId="0" fillId="0" borderId="20" xfId="1" applyNumberFormat="1" applyFont="1" applyFill="1" applyBorder="1" applyAlignment="1">
      <alignment horizontal="right"/>
    </xf>
    <xf numFmtId="165" fontId="0" fillId="0" borderId="20" xfId="2" applyNumberFormat="1" applyFont="1" applyFill="1" applyBorder="1"/>
    <xf numFmtId="44" fontId="0" fillId="0" borderId="20" xfId="2" applyFont="1" applyFill="1" applyBorder="1" applyAlignment="1">
      <alignment horizontal="right" vertical="top"/>
    </xf>
    <xf numFmtId="43" fontId="0" fillId="0" borderId="21" xfId="1" applyFont="1" applyFill="1" applyBorder="1" applyAlignment="1">
      <alignment horizontal="right"/>
    </xf>
    <xf numFmtId="44" fontId="0" fillId="0" borderId="20" xfId="2" applyFont="1" applyFill="1" applyBorder="1" applyAlignment="1">
      <alignment horizontal="right"/>
    </xf>
    <xf numFmtId="43" fontId="0" fillId="0" borderId="20" xfId="1" applyFont="1" applyFill="1" applyBorder="1" applyAlignment="1">
      <alignment horizontal="right"/>
    </xf>
    <xf numFmtId="43" fontId="0" fillId="0" borderId="20" xfId="1" applyFont="1" applyFill="1" applyBorder="1"/>
    <xf numFmtId="164" fontId="0" fillId="0" borderId="13" xfId="1" applyNumberFormat="1" applyFont="1" applyFill="1" applyBorder="1"/>
    <xf numFmtId="164" fontId="0" fillId="0" borderId="13" xfId="1" applyNumberFormat="1" applyFont="1" applyFill="1" applyBorder="1" applyAlignment="1">
      <alignment horizontal="right"/>
    </xf>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1" applyNumberFormat="1" applyFont="1" applyFill="1" applyBorder="1" applyAlignment="1">
      <alignment horizontal="right"/>
    </xf>
    <xf numFmtId="43" fontId="0" fillId="0" borderId="11" xfId="1" applyFont="1" applyFill="1" applyBorder="1" applyAlignment="1">
      <alignment horizontal="right"/>
    </xf>
    <xf numFmtId="164" fontId="0" fillId="0" borderId="8" xfId="1" applyNumberFormat="1" applyFont="1" applyFill="1" applyBorder="1" applyAlignment="1">
      <alignment horizontal="right"/>
    </xf>
    <xf numFmtId="44" fontId="0" fillId="0" borderId="8" xfId="2" applyFont="1" applyFill="1" applyBorder="1" applyAlignment="1">
      <alignment horizontal="right"/>
    </xf>
    <xf numFmtId="43" fontId="0" fillId="0" borderId="8" xfId="1" applyFont="1" applyFill="1" applyBorder="1" applyAlignment="1">
      <alignment horizontal="right"/>
    </xf>
    <xf numFmtId="43" fontId="0" fillId="0" borderId="7" xfId="1" applyFont="1" applyFill="1" applyBorder="1" applyAlignment="1">
      <alignment horizontal="right"/>
    </xf>
    <xf numFmtId="43" fontId="0" fillId="0" borderId="13" xfId="1" applyFont="1" applyFill="1" applyBorder="1"/>
    <xf numFmtId="0" fontId="3" fillId="3" borderId="25" xfId="0" applyFont="1" applyFill="1" applyBorder="1"/>
    <xf numFmtId="164" fontId="3" fillId="3" borderId="27" xfId="1" applyNumberFormat="1" applyFont="1" applyFill="1" applyBorder="1" applyAlignment="1"/>
    <xf numFmtId="43" fontId="3" fillId="3" borderId="27" xfId="1" applyFont="1" applyFill="1" applyBorder="1" applyAlignment="1"/>
    <xf numFmtId="9" fontId="3" fillId="4" borderId="27" xfId="3" applyFont="1" applyFill="1" applyBorder="1" applyAlignment="1"/>
    <xf numFmtId="165" fontId="3" fillId="4" borderId="27" xfId="2" applyNumberFormat="1" applyFont="1" applyFill="1" applyBorder="1" applyAlignment="1"/>
    <xf numFmtId="44" fontId="3" fillId="4" borderId="27" xfId="2" applyFont="1" applyFill="1" applyBorder="1" applyAlignment="1">
      <alignment horizontal="right"/>
    </xf>
    <xf numFmtId="164" fontId="3" fillId="4" borderId="27" xfId="1" applyNumberFormat="1" applyFont="1" applyFill="1" applyBorder="1" applyAlignment="1"/>
    <xf numFmtId="166" fontId="3" fillId="4" borderId="27" xfId="1" applyNumberFormat="1" applyFont="1" applyFill="1" applyBorder="1" applyAlignment="1">
      <alignment horizontal="right"/>
    </xf>
    <xf numFmtId="43" fontId="9" fillId="4" borderId="28" xfId="1" applyFont="1" applyFill="1" applyBorder="1" applyAlignment="1"/>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3" fillId="3" borderId="32" xfId="0" applyFont="1" applyFill="1" applyBorder="1"/>
    <xf numFmtId="164" fontId="3" fillId="3" borderId="34" xfId="1" applyNumberFormat="1" applyFont="1" applyFill="1" applyBorder="1" applyAlignment="1"/>
    <xf numFmtId="9" fontId="3" fillId="3" borderId="34" xfId="3" applyFont="1" applyFill="1" applyBorder="1" applyAlignment="1"/>
    <xf numFmtId="165" fontId="3" fillId="3" borderId="34" xfId="2" applyNumberFormat="1" applyFont="1" applyFill="1" applyBorder="1" applyAlignment="1"/>
    <xf numFmtId="44" fontId="3" fillId="3" borderId="34" xfId="2" applyFont="1" applyFill="1" applyBorder="1" applyAlignment="1"/>
    <xf numFmtId="166" fontId="3" fillId="3" borderId="34" xfId="1" applyNumberFormat="1" applyFont="1" applyFill="1" applyBorder="1" applyAlignment="1"/>
    <xf numFmtId="43" fontId="3" fillId="3" borderId="35" xfId="1" applyFont="1" applyFill="1" applyBorder="1" applyAlignment="1"/>
    <xf numFmtId="167" fontId="0" fillId="0" borderId="8" xfId="2" applyNumberFormat="1" applyFont="1" applyFill="1" applyBorder="1" applyAlignment="1">
      <alignment horizontal="right" vertical="top"/>
    </xf>
    <xf numFmtId="167" fontId="0" fillId="0" borderId="13" xfId="2" applyNumberFormat="1" applyFont="1" applyFill="1" applyBorder="1" applyAlignment="1">
      <alignment horizontal="right" vertical="top"/>
    </xf>
    <xf numFmtId="165" fontId="3" fillId="3" borderId="27" xfId="2" applyNumberFormat="1" applyFont="1" applyFill="1" applyBorder="1" applyAlignment="1"/>
    <xf numFmtId="44" fontId="3" fillId="3" borderId="27" xfId="2" applyFont="1" applyFill="1" applyBorder="1" applyAlignment="1">
      <alignment horizontal="right"/>
    </xf>
    <xf numFmtId="43" fontId="3" fillId="4" borderId="28" xfId="1" applyFont="1" applyFill="1" applyBorder="1" applyAlignment="1"/>
    <xf numFmtId="0" fontId="0" fillId="5" borderId="22" xfId="0" applyFill="1" applyBorder="1"/>
    <xf numFmtId="0" fontId="0" fillId="5" borderId="20" xfId="0" applyFill="1" applyBorder="1" applyAlignment="1">
      <alignment vertical="center" wrapText="1"/>
    </xf>
    <xf numFmtId="0" fontId="0" fillId="5" borderId="31" xfId="0" applyFill="1" applyBorder="1" applyAlignment="1">
      <alignment vertical="center" wrapText="1"/>
    </xf>
    <xf numFmtId="0" fontId="3" fillId="3" borderId="22" xfId="0" applyFont="1" applyFill="1" applyBorder="1"/>
    <xf numFmtId="0" fontId="3" fillId="3" borderId="20" xfId="0" applyFont="1" applyFill="1" applyBorder="1"/>
    <xf numFmtId="164" fontId="3" fillId="3" borderId="20" xfId="1" applyNumberFormat="1" applyFont="1" applyFill="1" applyBorder="1" applyAlignment="1"/>
    <xf numFmtId="9" fontId="3" fillId="3" borderId="20" xfId="3" applyFont="1" applyFill="1" applyBorder="1" applyAlignment="1"/>
    <xf numFmtId="165" fontId="3" fillId="3" borderId="20" xfId="2" applyNumberFormat="1" applyFont="1" applyFill="1" applyBorder="1" applyAlignment="1"/>
    <xf numFmtId="44" fontId="3" fillId="3" borderId="20" xfId="2" applyFont="1" applyFill="1" applyBorder="1" applyAlignment="1"/>
    <xf numFmtId="166" fontId="3" fillId="3" borderId="20" xfId="1" applyNumberFormat="1" applyFont="1" applyFill="1" applyBorder="1" applyAlignment="1"/>
    <xf numFmtId="43" fontId="3" fillId="3" borderId="21" xfId="1" applyFont="1" applyFill="1" applyBorder="1" applyAlignment="1"/>
    <xf numFmtId="0" fontId="0" fillId="0" borderId="22" xfId="0" applyBorder="1"/>
    <xf numFmtId="43" fontId="3" fillId="3" borderId="20" xfId="1" applyFont="1" applyFill="1" applyBorder="1" applyAlignment="1"/>
    <xf numFmtId="164" fontId="3" fillId="3" borderId="20" xfId="1" applyNumberFormat="1" applyFont="1" applyFill="1" applyBorder="1" applyAlignment="1">
      <alignment horizontal="right"/>
    </xf>
    <xf numFmtId="44" fontId="3" fillId="3" borderId="20" xfId="2" applyFont="1" applyFill="1" applyBorder="1" applyAlignment="1">
      <alignment horizontal="right"/>
    </xf>
    <xf numFmtId="166" fontId="3" fillId="3" borderId="20" xfId="1" applyNumberFormat="1" applyFont="1" applyFill="1" applyBorder="1" applyAlignment="1">
      <alignment horizontal="right"/>
    </xf>
    <xf numFmtId="43" fontId="3" fillId="3" borderId="21" xfId="1" applyFont="1" applyFill="1" applyBorder="1" applyAlignment="1">
      <alignment horizontal="right"/>
    </xf>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9" fontId="3" fillId="4" borderId="13" xfId="3" applyFont="1" applyFill="1" applyBorder="1" applyAlignment="1"/>
    <xf numFmtId="165" fontId="3" fillId="3" borderId="13" xfId="2" applyNumberFormat="1" applyFont="1" applyFill="1" applyBorder="1" applyAlignment="1"/>
    <xf numFmtId="44" fontId="3" fillId="3" borderId="13" xfId="2" applyFont="1" applyFill="1" applyBorder="1" applyAlignment="1">
      <alignment horizontal="right"/>
    </xf>
    <xf numFmtId="44" fontId="3" fillId="4" borderId="13" xfId="2" applyFont="1" applyFill="1" applyBorder="1" applyAlignment="1">
      <alignment horizontal="right"/>
    </xf>
    <xf numFmtId="166" fontId="3" fillId="4" borderId="13" xfId="1" applyNumberFormat="1" applyFont="1" applyFill="1" applyBorder="1" applyAlignment="1">
      <alignment horizontal="right"/>
    </xf>
    <xf numFmtId="43" fontId="3" fillId="4" borderId="11" xfId="1" applyFont="1" applyFill="1" applyBorder="1" applyAlignment="1"/>
    <xf numFmtId="0" fontId="2" fillId="0" borderId="0" xfId="0" applyFont="1"/>
    <xf numFmtId="9" fontId="2" fillId="0" borderId="0" xfId="3" applyFont="1"/>
    <xf numFmtId="165" fontId="2" fillId="0" borderId="0" xfId="2" applyNumberFormat="1" applyFont="1"/>
    <xf numFmtId="164" fontId="2" fillId="0" borderId="0" xfId="1" applyNumberFormat="1" applyFont="1"/>
    <xf numFmtId="43" fontId="2" fillId="0" borderId="0" xfId="1" applyFont="1"/>
    <xf numFmtId="0" fontId="8" fillId="2" borderId="10" xfId="0" applyFont="1" applyFill="1" applyBorder="1" applyAlignment="1">
      <alignment horizontal="center" vertical="center" wrapText="1"/>
    </xf>
    <xf numFmtId="9" fontId="8" fillId="2" borderId="11" xfId="3" applyFont="1" applyFill="1" applyBorder="1" applyAlignment="1">
      <alignment horizontal="center" vertical="center" wrapText="1"/>
    </xf>
    <xf numFmtId="44" fontId="8" fillId="2" borderId="11" xfId="2"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165" fontId="0" fillId="0" borderId="8" xfId="2" applyNumberFormat="1" applyFont="1" applyBorder="1" applyAlignment="1"/>
    <xf numFmtId="165" fontId="0" fillId="0" borderId="20" xfId="2" applyNumberFormat="1" applyFont="1" applyBorder="1" applyAlignment="1"/>
    <xf numFmtId="0" fontId="3" fillId="3" borderId="17" xfId="0" applyFont="1" applyFill="1" applyBorder="1"/>
    <xf numFmtId="0" fontId="0" fillId="0" borderId="38"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23" xfId="0" applyBorder="1" applyAlignment="1">
      <alignment horizontal="left" vertical="center"/>
    </xf>
    <xf numFmtId="0" fontId="0" fillId="0" borderId="42" xfId="0" applyBorder="1" applyAlignment="1">
      <alignment vertical="center"/>
    </xf>
    <xf numFmtId="0" fontId="3" fillId="3" borderId="26" xfId="0" applyFont="1" applyFill="1" applyBorder="1"/>
    <xf numFmtId="0" fontId="3" fillId="3" borderId="33" xfId="0" applyFont="1" applyFill="1" applyBorder="1"/>
    <xf numFmtId="0" fontId="0" fillId="0" borderId="23" xfId="0" applyBorder="1" applyAlignment="1">
      <alignment vertical="center"/>
    </xf>
    <xf numFmtId="0" fontId="0" fillId="5" borderId="30" xfId="0" applyFill="1" applyBorder="1" applyAlignment="1">
      <alignment vertical="center" wrapText="1"/>
    </xf>
    <xf numFmtId="0" fontId="3" fillId="3" borderId="36" xfId="0" applyFont="1" applyFill="1" applyBorder="1"/>
    <xf numFmtId="0" fontId="0" fillId="0" borderId="36" xfId="0" applyBorder="1"/>
    <xf numFmtId="0" fontId="3" fillId="3" borderId="12" xfId="0" applyFont="1" applyFill="1" applyBorder="1"/>
    <xf numFmtId="164" fontId="0" fillId="0" borderId="27" xfId="1" applyNumberFormat="1" applyFont="1" applyFill="1" applyBorder="1"/>
    <xf numFmtId="43" fontId="0" fillId="0" borderId="27" xfId="1" applyFont="1" applyFill="1" applyBorder="1"/>
    <xf numFmtId="37" fontId="0" fillId="0" borderId="27" xfId="1" applyNumberFormat="1" applyFont="1" applyFill="1" applyBorder="1" applyAlignment="1">
      <alignment horizontal="right"/>
    </xf>
    <xf numFmtId="9" fontId="1" fillId="0" borderId="27" xfId="3" applyFont="1" applyFill="1" applyBorder="1"/>
    <xf numFmtId="165" fontId="0" fillId="0" borderId="27" xfId="2" applyNumberFormat="1" applyFont="1" applyBorder="1" applyAlignment="1"/>
    <xf numFmtId="44" fontId="0" fillId="0" borderId="27" xfId="2" applyFont="1" applyFill="1" applyBorder="1" applyAlignment="1">
      <alignment horizontal="right" vertical="top"/>
    </xf>
    <xf numFmtId="166" fontId="0" fillId="0" borderId="27" xfId="1" applyNumberFormat="1" applyFont="1" applyFill="1" applyBorder="1" applyAlignment="1">
      <alignment horizontal="right"/>
    </xf>
    <xf numFmtId="43" fontId="0" fillId="0" borderId="28" xfId="1" applyFont="1" applyFill="1" applyBorder="1"/>
    <xf numFmtId="0" fontId="8"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wrapText="1"/>
    </xf>
    <xf numFmtId="0" fontId="3" fillId="3" borderId="40" xfId="0" applyFont="1" applyFill="1" applyBorder="1"/>
    <xf numFmtId="164" fontId="3" fillId="3" borderId="43" xfId="1" applyNumberFormat="1" applyFont="1" applyFill="1" applyBorder="1" applyAlignment="1"/>
    <xf numFmtId="0" fontId="14" fillId="0" borderId="0" xfId="0" applyFont="1"/>
    <xf numFmtId="0" fontId="8" fillId="2" borderId="47" xfId="0" applyFont="1" applyFill="1" applyBorder="1" applyAlignment="1">
      <alignment horizontal="center" vertical="center" wrapText="1"/>
    </xf>
    <xf numFmtId="164" fontId="8" fillId="2" borderId="12" xfId="1"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7" borderId="47" xfId="0" applyFont="1" applyFill="1" applyBorder="1" applyAlignment="1">
      <alignment horizontal="center" vertical="center" wrapText="1"/>
    </xf>
    <xf numFmtId="0" fontId="8" fillId="7" borderId="8" xfId="0" applyFont="1" applyFill="1" applyBorder="1" applyAlignment="1">
      <alignment horizontal="center" vertical="center" wrapText="1"/>
    </xf>
    <xf numFmtId="164" fontId="8" fillId="7" borderId="12" xfId="1" applyNumberFormat="1" applyFont="1" applyFill="1" applyBorder="1" applyAlignment="1">
      <alignment horizontal="center" vertical="center" wrapText="1"/>
    </xf>
    <xf numFmtId="164" fontId="8" fillId="7" borderId="13" xfId="1" applyNumberFormat="1"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9" xfId="1" applyNumberFormat="1" applyFont="1" applyFill="1" applyBorder="1" applyAlignment="1"/>
    <xf numFmtId="0" fontId="6" fillId="2" borderId="34" xfId="0" applyFont="1" applyFill="1" applyBorder="1" applyAlignment="1">
      <alignment horizontal="center" vertical="center" wrapText="1"/>
    </xf>
    <xf numFmtId="164" fontId="8" fillId="2" borderId="34" xfId="1" applyNumberFormat="1" applyFont="1" applyFill="1" applyBorder="1" applyAlignment="1">
      <alignment horizontal="center" vertical="center" wrapText="1"/>
    </xf>
    <xf numFmtId="164" fontId="3" fillId="6" borderId="40" xfId="1" applyNumberFormat="1" applyFont="1" applyFill="1" applyBorder="1" applyAlignment="1"/>
    <xf numFmtId="164" fontId="3" fillId="6" borderId="44" xfId="1" applyNumberFormat="1" applyFont="1" applyFill="1" applyBorder="1" applyAlignment="1"/>
    <xf numFmtId="0" fontId="0" fillId="0" borderId="37" xfId="0" applyBorder="1" applyAlignment="1">
      <alignment horizontal="left" vertical="center"/>
    </xf>
    <xf numFmtId="0" fontId="6" fillId="2" borderId="2" xfId="0" applyFont="1" applyFill="1" applyBorder="1" applyAlignment="1">
      <alignment horizontal="center" vertical="center"/>
    </xf>
    <xf numFmtId="0" fontId="0" fillId="0" borderId="55" xfId="0" applyBorder="1" applyAlignment="1">
      <alignment horizontal="left" vertical="center" wrapText="1"/>
    </xf>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0" fontId="8" fillId="2" borderId="38" xfId="0" applyFont="1" applyFill="1" applyBorder="1" applyAlignment="1">
      <alignment horizontal="center" vertical="center" wrapText="1"/>
    </xf>
    <xf numFmtId="9" fontId="0" fillId="0" borderId="0" xfId="3" applyFont="1" applyFill="1" applyBorder="1"/>
    <xf numFmtId="0" fontId="0" fillId="0" borderId="57" xfId="0" applyBorder="1" applyAlignment="1">
      <alignment horizontal="left" vertical="center" wrapText="1"/>
    </xf>
    <xf numFmtId="0" fontId="0" fillId="0" borderId="56"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4" xfId="0" applyFont="1" applyFill="1" applyBorder="1"/>
    <xf numFmtId="0" fontId="0" fillId="0" borderId="56" xfId="0" applyBorder="1" applyAlignment="1">
      <alignment vertical="center" wrapText="1"/>
    </xf>
    <xf numFmtId="0" fontId="3" fillId="3" borderId="59" xfId="0" applyFont="1" applyFill="1" applyBorder="1"/>
    <xf numFmtId="0" fontId="3" fillId="3" borderId="51" xfId="0" applyFont="1" applyFill="1" applyBorder="1"/>
    <xf numFmtId="0" fontId="0" fillId="0" borderId="56" xfId="0" applyBorder="1"/>
    <xf numFmtId="0" fontId="3" fillId="3" borderId="53" xfId="0" applyFont="1" applyFill="1" applyBorder="1"/>
    <xf numFmtId="0" fontId="3" fillId="3" borderId="68" xfId="0" applyFont="1" applyFill="1" applyBorder="1"/>
    <xf numFmtId="0" fontId="0" fillId="2" borderId="54" xfId="0" applyFill="1" applyBorder="1" applyAlignment="1">
      <alignment vertical="center" wrapText="1"/>
    </xf>
    <xf numFmtId="0" fontId="0" fillId="2" borderId="37" xfId="0" applyFill="1" applyBorder="1" applyAlignment="1">
      <alignment vertical="center" wrapText="1"/>
    </xf>
    <xf numFmtId="0" fontId="0" fillId="2" borderId="66" xfId="0" applyFill="1" applyBorder="1" applyAlignment="1">
      <alignment vertical="center" wrapText="1"/>
    </xf>
    <xf numFmtId="0" fontId="6" fillId="7" borderId="64"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3" fillId="3" borderId="64" xfId="0" applyFont="1" applyFill="1" applyBorder="1" applyAlignment="1">
      <alignment horizontal="center" vertical="center"/>
    </xf>
    <xf numFmtId="0" fontId="8" fillId="2" borderId="42" xfId="0" applyFont="1" applyFill="1" applyBorder="1" applyAlignment="1">
      <alignment horizontal="center" vertical="center" wrapText="1"/>
    </xf>
    <xf numFmtId="0" fontId="3" fillId="3" borderId="49" xfId="0" applyFont="1" applyFill="1" applyBorder="1"/>
    <xf numFmtId="0" fontId="0" fillId="2" borderId="38" xfId="0" applyFill="1" applyBorder="1" applyAlignment="1">
      <alignment vertical="center" wrapText="1"/>
    </xf>
    <xf numFmtId="0" fontId="0" fillId="2" borderId="71" xfId="0" applyFill="1" applyBorder="1" applyAlignment="1">
      <alignment vertical="center" wrapText="1"/>
    </xf>
    <xf numFmtId="0" fontId="3" fillId="3" borderId="41" xfId="0" applyFont="1" applyFill="1" applyBorder="1"/>
    <xf numFmtId="164" fontId="3" fillId="6" borderId="49" xfId="1" applyNumberFormat="1" applyFont="1" applyFill="1" applyBorder="1" applyAlignment="1"/>
    <xf numFmtId="0" fontId="8" fillId="7" borderId="23" xfId="0" applyFont="1" applyFill="1" applyBorder="1" applyAlignment="1">
      <alignment horizontal="center" vertical="center" wrapText="1"/>
    </xf>
    <xf numFmtId="0" fontId="8" fillId="7" borderId="70" xfId="0" applyFont="1" applyFill="1" applyBorder="1" applyAlignment="1">
      <alignment horizontal="center" vertical="center" wrapText="1"/>
    </xf>
    <xf numFmtId="0" fontId="0" fillId="5" borderId="69" xfId="0" applyFill="1" applyBorder="1" applyAlignment="1">
      <alignment horizontal="left" vertical="center" wrapText="1"/>
    </xf>
    <xf numFmtId="0" fontId="0" fillId="5" borderId="46" xfId="0" applyFill="1" applyBorder="1" applyAlignment="1">
      <alignment horizontal="left" vertical="center" wrapText="1"/>
    </xf>
    <xf numFmtId="0" fontId="3" fillId="3" borderId="64"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0" fillId="0" borderId="14" xfId="0" applyBorder="1" applyAlignment="1">
      <alignment vertical="center" wrapText="1"/>
    </xf>
    <xf numFmtId="0" fontId="3" fillId="3" borderId="58" xfId="0" applyFont="1" applyFill="1" applyBorder="1"/>
    <xf numFmtId="0" fontId="3" fillId="3" borderId="19" xfId="0" applyFont="1" applyFill="1" applyBorder="1"/>
    <xf numFmtId="164" fontId="3" fillId="3" borderId="19" xfId="1" applyNumberFormat="1" applyFont="1" applyFill="1" applyBorder="1" applyAlignment="1"/>
    <xf numFmtId="0" fontId="0" fillId="0" borderId="23" xfId="0" applyBorder="1"/>
    <xf numFmtId="0" fontId="0" fillId="0" borderId="42" xfId="0" applyBorder="1"/>
    <xf numFmtId="0" fontId="0" fillId="0" borderId="61" xfId="0" applyBorder="1" applyAlignment="1">
      <alignment horizontal="left" vertical="center" wrapText="1"/>
    </xf>
    <xf numFmtId="165" fontId="3" fillId="3" borderId="64" xfId="0" applyNumberFormat="1" applyFont="1" applyFill="1" applyBorder="1" applyAlignment="1">
      <alignment horizontal="center"/>
    </xf>
    <xf numFmtId="165" fontId="3" fillId="3" borderId="54" xfId="0" applyNumberFormat="1" applyFont="1" applyFill="1" applyBorder="1" applyAlignment="1">
      <alignment horizontal="center"/>
    </xf>
    <xf numFmtId="165" fontId="3" fillId="3" borderId="60" xfId="0" applyNumberFormat="1" applyFont="1" applyFill="1" applyBorder="1" applyAlignment="1">
      <alignment horizontal="center"/>
    </xf>
    <xf numFmtId="165" fontId="3" fillId="3" borderId="43" xfId="0" applyNumberFormat="1" applyFont="1" applyFill="1" applyBorder="1" applyAlignment="1">
      <alignment horizontal="center"/>
    </xf>
    <xf numFmtId="165" fontId="0" fillId="2" borderId="50" xfId="0" applyNumberFormat="1" applyFill="1" applyBorder="1" applyAlignment="1">
      <alignment horizontal="center" vertical="center" wrapText="1"/>
    </xf>
    <xf numFmtId="165" fontId="0" fillId="2" borderId="27" xfId="0" applyNumberFormat="1" applyFill="1" applyBorder="1" applyAlignment="1">
      <alignment horizontal="center" vertical="center" wrapText="1"/>
    </xf>
    <xf numFmtId="165" fontId="0" fillId="2" borderId="8" xfId="0" applyNumberFormat="1" applyFill="1" applyBorder="1" applyAlignment="1">
      <alignment horizontal="center" vertical="center" wrapText="1"/>
    </xf>
    <xf numFmtId="165" fontId="3" fillId="3" borderId="68" xfId="0" applyNumberFormat="1" applyFont="1" applyFill="1" applyBorder="1" applyAlignment="1">
      <alignment horizontal="center"/>
    </xf>
    <xf numFmtId="165" fontId="3" fillId="3" borderId="34" xfId="0" applyNumberFormat="1" applyFont="1" applyFill="1" applyBorder="1" applyAlignment="1">
      <alignment horizontal="center"/>
    </xf>
    <xf numFmtId="165" fontId="0" fillId="2" borderId="37" xfId="0" applyNumberFormat="1" applyFill="1" applyBorder="1" applyAlignment="1">
      <alignment horizontal="center" vertical="center" wrapText="1"/>
    </xf>
    <xf numFmtId="165" fontId="0" fillId="2" borderId="54" xfId="0" applyNumberFormat="1" applyFill="1" applyBorder="1" applyAlignment="1">
      <alignment horizontal="center" vertical="center" wrapText="1"/>
    </xf>
    <xf numFmtId="165" fontId="3" fillId="3" borderId="10" xfId="0" applyNumberFormat="1" applyFont="1" applyFill="1" applyBorder="1" applyAlignment="1">
      <alignment horizontal="center"/>
    </xf>
    <xf numFmtId="165" fontId="3" fillId="3" borderId="13" xfId="0" applyNumberFormat="1" applyFont="1" applyFill="1" applyBorder="1" applyAlignment="1">
      <alignment horizontal="center"/>
    </xf>
    <xf numFmtId="165" fontId="0" fillId="2" borderId="6" xfId="0" applyNumberFormat="1" applyFill="1" applyBorder="1" applyAlignment="1">
      <alignment horizontal="center" vertical="center" wrapText="1"/>
    </xf>
    <xf numFmtId="168" fontId="3" fillId="3" borderId="48" xfId="3" applyNumberFormat="1" applyFont="1" applyFill="1" applyBorder="1" applyAlignment="1">
      <alignment horizontal="center"/>
    </xf>
    <xf numFmtId="168" fontId="0" fillId="2" borderId="9" xfId="3" applyNumberFormat="1" applyFont="1" applyFill="1" applyBorder="1" applyAlignment="1">
      <alignment horizontal="center" vertical="center" wrapText="1"/>
    </xf>
    <xf numFmtId="168" fontId="3" fillId="3" borderId="74" xfId="3" applyNumberFormat="1" applyFont="1" applyFill="1" applyBorder="1" applyAlignment="1">
      <alignment horizontal="center"/>
    </xf>
    <xf numFmtId="168" fontId="3" fillId="3" borderId="44" xfId="3" applyNumberFormat="1" applyFont="1" applyFill="1" applyBorder="1" applyAlignment="1">
      <alignment horizontal="center"/>
    </xf>
    <xf numFmtId="168" fontId="0" fillId="2" borderId="66" xfId="3" applyNumberFormat="1" applyFont="1" applyFill="1" applyBorder="1" applyAlignment="1">
      <alignment horizontal="center" vertical="center" wrapText="1"/>
    </xf>
    <xf numFmtId="168" fontId="3" fillId="3" borderId="11" xfId="3" applyNumberFormat="1" applyFont="1" applyFill="1" applyBorder="1" applyAlignment="1">
      <alignment horizontal="center"/>
    </xf>
    <xf numFmtId="168" fontId="0" fillId="2" borderId="7" xfId="3" applyNumberFormat="1" applyFont="1" applyFill="1" applyBorder="1" applyAlignment="1">
      <alignment horizontal="center" vertical="center" wrapText="1"/>
    </xf>
    <xf numFmtId="168" fontId="3" fillId="3" borderId="66" xfId="3" applyNumberFormat="1" applyFont="1" applyFill="1" applyBorder="1" applyAlignment="1">
      <alignment horizontal="center"/>
    </xf>
    <xf numFmtId="168" fontId="0" fillId="2" borderId="75" xfId="3" applyNumberFormat="1" applyFont="1" applyFill="1" applyBorder="1" applyAlignment="1">
      <alignment horizontal="center" vertical="center" wrapText="1"/>
    </xf>
    <xf numFmtId="168" fontId="3" fillId="3" borderId="54" xfId="3" applyNumberFormat="1" applyFont="1" applyFill="1" applyBorder="1" applyAlignment="1">
      <alignment horizontal="center"/>
    </xf>
    <xf numFmtId="168" fontId="0" fillId="0" borderId="8" xfId="3" applyNumberFormat="1" applyFont="1" applyFill="1" applyBorder="1" applyAlignment="1">
      <alignment horizontal="center"/>
    </xf>
    <xf numFmtId="168" fontId="0" fillId="0" borderId="20" xfId="3" applyNumberFormat="1" applyFont="1" applyFill="1" applyBorder="1" applyAlignment="1">
      <alignment horizontal="center"/>
    </xf>
    <xf numFmtId="168" fontId="0" fillId="0" borderId="24" xfId="3" applyNumberFormat="1" applyFont="1" applyFill="1" applyBorder="1" applyAlignment="1">
      <alignment horizontal="center"/>
    </xf>
    <xf numFmtId="168" fontId="3" fillId="3" borderId="43" xfId="3" applyNumberFormat="1" applyFont="1" applyFill="1" applyBorder="1" applyAlignment="1">
      <alignment horizontal="center"/>
    </xf>
    <xf numFmtId="168" fontId="0" fillId="2" borderId="8" xfId="3" applyNumberFormat="1" applyFont="1" applyFill="1" applyBorder="1" applyAlignment="1">
      <alignment horizontal="center" vertical="center" wrapText="1"/>
    </xf>
    <xf numFmtId="168" fontId="3" fillId="3" borderId="34" xfId="3" applyNumberFormat="1" applyFont="1" applyFill="1" applyBorder="1" applyAlignment="1">
      <alignment horizontal="center"/>
    </xf>
    <xf numFmtId="168" fontId="17" fillId="0" borderId="13" xfId="3" applyNumberFormat="1" applyFont="1" applyFill="1" applyBorder="1" applyAlignment="1">
      <alignment horizontal="center"/>
    </xf>
    <xf numFmtId="168" fontId="0" fillId="2" borderId="54" xfId="3" applyNumberFormat="1" applyFont="1" applyFill="1" applyBorder="1" applyAlignment="1">
      <alignment horizontal="center" vertical="center" wrapText="1"/>
    </xf>
    <xf numFmtId="168" fontId="3" fillId="3" borderId="13" xfId="3" applyNumberFormat="1" applyFont="1" applyFill="1" applyBorder="1" applyAlignment="1">
      <alignment horizontal="center"/>
    </xf>
    <xf numFmtId="168" fontId="3" fillId="6" borderId="43" xfId="3" applyNumberFormat="1" applyFont="1" applyFill="1" applyBorder="1" applyAlignment="1">
      <alignment horizontal="center"/>
    </xf>
    <xf numFmtId="164" fontId="0" fillId="0" borderId="6" xfId="1" applyNumberFormat="1" applyFont="1" applyBorder="1" applyAlignment="1">
      <alignment horizontal="center" vertical="center"/>
    </xf>
    <xf numFmtId="164" fontId="0" fillId="0" borderId="10" xfId="1" applyNumberFormat="1" applyFont="1" applyBorder="1" applyAlignment="1">
      <alignment horizontal="center" vertical="center"/>
    </xf>
    <xf numFmtId="164" fontId="3" fillId="3" borderId="59" xfId="1" applyNumberFormat="1" applyFont="1" applyFill="1" applyBorder="1" applyAlignment="1">
      <alignment horizontal="center"/>
    </xf>
    <xf numFmtId="164" fontId="3" fillId="3" borderId="43" xfId="1" applyNumberFormat="1" applyFont="1" applyFill="1" applyBorder="1" applyAlignment="1">
      <alignment horizontal="center"/>
    </xf>
    <xf numFmtId="164" fontId="0" fillId="2" borderId="63" xfId="1" applyNumberFormat="1" applyFont="1" applyFill="1" applyBorder="1" applyAlignment="1">
      <alignment horizontal="center" vertical="center" wrapText="1"/>
    </xf>
    <xf numFmtId="164" fontId="0" fillId="2" borderId="8" xfId="1" applyNumberFormat="1" applyFont="1" applyFill="1" applyBorder="1" applyAlignment="1">
      <alignment horizontal="center" vertical="center" wrapText="1"/>
    </xf>
    <xf numFmtId="164" fontId="3" fillId="3" borderId="68" xfId="1" applyNumberFormat="1" applyFont="1" applyFill="1" applyBorder="1" applyAlignment="1">
      <alignment horizontal="center"/>
    </xf>
    <xf numFmtId="164" fontId="3" fillId="3" borderId="34" xfId="1" applyNumberFormat="1" applyFont="1" applyFill="1" applyBorder="1" applyAlignment="1">
      <alignment horizontal="center"/>
    </xf>
    <xf numFmtId="164" fontId="3" fillId="3" borderId="40" xfId="1" applyNumberFormat="1" applyFont="1" applyFill="1" applyBorder="1" applyAlignment="1">
      <alignment horizontal="center"/>
    </xf>
    <xf numFmtId="164" fontId="0" fillId="2" borderId="37" xfId="1" applyNumberFormat="1" applyFont="1" applyFill="1" applyBorder="1" applyAlignment="1">
      <alignment horizontal="center" vertical="center" wrapText="1"/>
    </xf>
    <xf numFmtId="164" fontId="0" fillId="2" borderId="54" xfId="1" applyNumberFormat="1" applyFont="1" applyFill="1" applyBorder="1" applyAlignment="1">
      <alignment horizontal="center" vertical="center" wrapText="1"/>
    </xf>
    <xf numFmtId="164" fontId="3" fillId="3" borderId="10" xfId="1" applyNumberFormat="1" applyFont="1" applyFill="1" applyBorder="1" applyAlignment="1">
      <alignment horizontal="center"/>
    </xf>
    <xf numFmtId="164" fontId="3" fillId="3" borderId="13" xfId="1" applyNumberFormat="1" applyFont="1" applyFill="1" applyBorder="1" applyAlignment="1">
      <alignment horizontal="center"/>
    </xf>
    <xf numFmtId="164" fontId="0" fillId="2" borderId="6" xfId="1" applyNumberFormat="1" applyFont="1" applyFill="1" applyBorder="1" applyAlignment="1">
      <alignment horizontal="center" vertical="center" wrapText="1"/>
    </xf>
    <xf numFmtId="164" fontId="3" fillId="6" borderId="40" xfId="1" applyNumberFormat="1" applyFont="1" applyFill="1" applyBorder="1" applyAlignment="1">
      <alignment horizontal="center"/>
    </xf>
    <xf numFmtId="164" fontId="3" fillId="6" borderId="43" xfId="1" applyNumberFormat="1" applyFont="1" applyFill="1" applyBorder="1" applyAlignment="1">
      <alignment horizontal="center"/>
    </xf>
    <xf numFmtId="0" fontId="3" fillId="3" borderId="37" xfId="0" applyFont="1" applyFill="1" applyBorder="1" applyAlignment="1">
      <alignment horizontal="center"/>
    </xf>
    <xf numFmtId="0" fontId="3" fillId="3" borderId="54" xfId="0" applyFont="1" applyFill="1" applyBorder="1" applyAlignment="1">
      <alignment horizontal="center"/>
    </xf>
    <xf numFmtId="164" fontId="0" fillId="0" borderId="8" xfId="1" applyNumberFormat="1" applyFont="1" applyFill="1" applyBorder="1" applyAlignment="1">
      <alignment horizontal="center" vertical="center"/>
    </xf>
    <xf numFmtId="168" fontId="0" fillId="0" borderId="7" xfId="3" applyNumberFormat="1" applyFont="1" applyFill="1" applyBorder="1" applyAlignment="1">
      <alignment horizontal="center" vertical="center"/>
    </xf>
    <xf numFmtId="164" fontId="0" fillId="0" borderId="20" xfId="1" applyNumberFormat="1" applyFont="1" applyFill="1" applyBorder="1" applyAlignment="1">
      <alignment horizontal="center" vertical="center"/>
    </xf>
    <xf numFmtId="168" fontId="0" fillId="0" borderId="21" xfId="3" applyNumberFormat="1" applyFont="1" applyFill="1" applyBorder="1" applyAlignment="1">
      <alignment horizontal="center" vertical="center"/>
    </xf>
    <xf numFmtId="0" fontId="0" fillId="0" borderId="52" xfId="0" applyBorder="1" applyAlignment="1">
      <alignment horizontal="left" vertical="center" wrapText="1"/>
    </xf>
    <xf numFmtId="168" fontId="0" fillId="0" borderId="34" xfId="3" applyNumberFormat="1" applyFont="1" applyFill="1" applyBorder="1" applyAlignment="1">
      <alignment horizontal="center"/>
    </xf>
    <xf numFmtId="0" fontId="0" fillId="0" borderId="25" xfId="0" applyBorder="1"/>
    <xf numFmtId="0" fontId="3" fillId="3" borderId="55" xfId="0" applyFont="1" applyFill="1" applyBorder="1"/>
    <xf numFmtId="164" fontId="3" fillId="3" borderId="2" xfId="1" applyNumberFormat="1" applyFont="1" applyFill="1" applyBorder="1" applyAlignment="1">
      <alignment horizontal="center"/>
    </xf>
    <xf numFmtId="164" fontId="3" fillId="3" borderId="24" xfId="1" applyNumberFormat="1" applyFont="1" applyFill="1" applyBorder="1" applyAlignment="1">
      <alignment horizontal="center"/>
    </xf>
    <xf numFmtId="168" fontId="3" fillId="3" borderId="3" xfId="3" applyNumberFormat="1" applyFont="1" applyFill="1" applyBorder="1" applyAlignment="1">
      <alignment horizontal="center"/>
    </xf>
    <xf numFmtId="164" fontId="3" fillId="3" borderId="76" xfId="1" applyNumberFormat="1" applyFont="1" applyFill="1" applyBorder="1" applyAlignment="1">
      <alignment horizontal="center"/>
    </xf>
    <xf numFmtId="0" fontId="3" fillId="9" borderId="51" xfId="0" applyFont="1" applyFill="1" applyBorder="1"/>
    <xf numFmtId="164" fontId="0" fillId="0" borderId="8" xfId="1" applyNumberFormat="1" applyFont="1" applyFill="1" applyBorder="1" applyAlignment="1">
      <alignment horizontal="center"/>
    </xf>
    <xf numFmtId="164" fontId="0" fillId="0" borderId="20" xfId="1" applyNumberFormat="1" applyFont="1" applyFill="1" applyBorder="1" applyAlignment="1">
      <alignment horizontal="center"/>
    </xf>
    <xf numFmtId="164" fontId="3" fillId="3" borderId="48" xfId="1" applyNumberFormat="1" applyFont="1" applyFill="1" applyBorder="1" applyAlignment="1">
      <alignment horizontal="center"/>
    </xf>
    <xf numFmtId="164" fontId="0" fillId="2" borderId="67" xfId="1" applyNumberFormat="1" applyFont="1" applyFill="1" applyBorder="1" applyAlignment="1">
      <alignment horizontal="center" vertical="center" wrapText="1"/>
    </xf>
    <xf numFmtId="164" fontId="3" fillId="3" borderId="62" xfId="1" applyNumberFormat="1" applyFont="1" applyFill="1" applyBorder="1" applyAlignment="1">
      <alignment horizontal="center"/>
    </xf>
    <xf numFmtId="164" fontId="17" fillId="0" borderId="20" xfId="1" applyNumberFormat="1" applyFont="1" applyFill="1" applyBorder="1" applyAlignment="1">
      <alignment horizontal="center"/>
    </xf>
    <xf numFmtId="164" fontId="17" fillId="0" borderId="13" xfId="1" applyNumberFormat="1" applyFont="1" applyFill="1" applyBorder="1" applyAlignment="1">
      <alignment horizontal="center"/>
    </xf>
    <xf numFmtId="164" fontId="0" fillId="0" borderId="7" xfId="1" applyNumberFormat="1" applyFont="1" applyFill="1" applyBorder="1" applyAlignment="1">
      <alignment horizontal="center"/>
    </xf>
    <xf numFmtId="164" fontId="0" fillId="0" borderId="24" xfId="1" applyNumberFormat="1" applyFont="1" applyFill="1" applyBorder="1" applyAlignment="1">
      <alignment horizontal="center"/>
    </xf>
    <xf numFmtId="164" fontId="3" fillId="3" borderId="49" xfId="1" applyNumberFormat="1" applyFont="1" applyFill="1" applyBorder="1" applyAlignment="1">
      <alignment horizontal="center"/>
    </xf>
    <xf numFmtId="164" fontId="3" fillId="3" borderId="11" xfId="1" applyNumberFormat="1" applyFont="1" applyFill="1" applyBorder="1" applyAlignment="1">
      <alignment horizontal="center"/>
    </xf>
    <xf numFmtId="164" fontId="0" fillId="2" borderId="7" xfId="1" applyNumberFormat="1" applyFont="1" applyFill="1" applyBorder="1" applyAlignment="1">
      <alignment horizontal="center" vertical="center" wrapText="1"/>
    </xf>
    <xf numFmtId="164" fontId="3" fillId="6" borderId="44" xfId="1" applyNumberFormat="1" applyFont="1" applyFill="1" applyBorder="1" applyAlignment="1">
      <alignment horizontal="center"/>
    </xf>
    <xf numFmtId="165" fontId="3" fillId="3" borderId="40" xfId="2" applyNumberFormat="1" applyFont="1" applyFill="1" applyBorder="1" applyAlignment="1">
      <alignment horizontal="center"/>
    </xf>
    <xf numFmtId="165" fontId="3" fillId="3" borderId="43" xfId="2" applyNumberFormat="1" applyFont="1" applyFill="1" applyBorder="1" applyAlignment="1">
      <alignment horizontal="center"/>
    </xf>
    <xf numFmtId="164" fontId="0" fillId="0" borderId="70" xfId="1" applyNumberFormat="1" applyFont="1" applyFill="1" applyBorder="1" applyAlignment="1">
      <alignment horizontal="center"/>
    </xf>
    <xf numFmtId="164" fontId="3" fillId="8" borderId="10" xfId="1" applyNumberFormat="1" applyFont="1" applyFill="1" applyBorder="1" applyAlignment="1">
      <alignment horizontal="center" vertical="center"/>
    </xf>
    <xf numFmtId="164" fontId="3" fillId="8" borderId="13" xfId="1" applyNumberFormat="1" applyFont="1" applyFill="1" applyBorder="1" applyAlignment="1">
      <alignment horizontal="center" vertical="center"/>
    </xf>
    <xf numFmtId="168" fontId="3" fillId="8" borderId="11" xfId="3" applyNumberFormat="1" applyFont="1" applyFill="1" applyBorder="1" applyAlignment="1">
      <alignment horizontal="center" vertical="center"/>
    </xf>
    <xf numFmtId="165" fontId="3" fillId="8" borderId="0" xfId="2" applyNumberFormat="1" applyFont="1" applyFill="1" applyBorder="1" applyAlignment="1">
      <alignment horizontal="center" vertical="center"/>
    </xf>
    <xf numFmtId="168" fontId="3" fillId="8" borderId="0" xfId="3" applyNumberFormat="1" applyFont="1" applyFill="1" applyBorder="1" applyAlignment="1">
      <alignment horizontal="center" vertical="center"/>
    </xf>
    <xf numFmtId="164" fontId="3" fillId="8" borderId="13" xfId="1" applyNumberFormat="1" applyFont="1" applyFill="1" applyBorder="1" applyAlignment="1">
      <alignment horizontal="center"/>
    </xf>
    <xf numFmtId="0" fontId="3" fillId="9" borderId="53" xfId="0" applyFont="1" applyFill="1" applyBorder="1"/>
    <xf numFmtId="164" fontId="9" fillId="8" borderId="13" xfId="1" applyNumberFormat="1" applyFont="1" applyFill="1" applyBorder="1" applyAlignment="1">
      <alignment horizontal="center"/>
    </xf>
    <xf numFmtId="164" fontId="17" fillId="0" borderId="24" xfId="1" applyNumberFormat="1" applyFont="1" applyFill="1" applyBorder="1" applyAlignment="1">
      <alignment horizontal="center"/>
    </xf>
    <xf numFmtId="168" fontId="17" fillId="0" borderId="24" xfId="3" applyNumberFormat="1" applyFont="1" applyFill="1" applyBorder="1" applyAlignment="1">
      <alignment horizontal="center"/>
    </xf>
    <xf numFmtId="1" fontId="0" fillId="0" borderId="0" xfId="0" applyNumberFormat="1"/>
    <xf numFmtId="164" fontId="14" fillId="0" borderId="20" xfId="1" applyNumberFormat="1" applyFont="1" applyFill="1" applyBorder="1" applyAlignment="1">
      <alignment horizontal="center"/>
    </xf>
    <xf numFmtId="164" fontId="0" fillId="0" borderId="24" xfId="1" applyNumberFormat="1" applyFont="1" applyFill="1" applyBorder="1" applyAlignment="1">
      <alignment horizontal="center" vertical="center"/>
    </xf>
    <xf numFmtId="164" fontId="0" fillId="0" borderId="0" xfId="1" applyNumberFormat="1" applyFont="1" applyFill="1" applyBorder="1" applyAlignment="1">
      <alignment horizontal="center" vertical="center"/>
    </xf>
    <xf numFmtId="169" fontId="0" fillId="0" borderId="0" xfId="1" applyNumberFormat="1" applyFont="1" applyFill="1" applyBorder="1" applyAlignment="1">
      <alignment horizontal="center" vertical="center"/>
    </xf>
    <xf numFmtId="164" fontId="3" fillId="3" borderId="44" xfId="1" applyNumberFormat="1" applyFont="1" applyFill="1" applyBorder="1" applyAlignment="1">
      <alignment horizontal="center"/>
    </xf>
    <xf numFmtId="0" fontId="0" fillId="0" borderId="23" xfId="0" applyBorder="1" applyAlignment="1">
      <alignment horizontal="center"/>
    </xf>
    <xf numFmtId="0" fontId="0" fillId="0" borderId="70" xfId="0"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40" xfId="0" applyFont="1" applyFill="1" applyBorder="1" applyAlignment="1">
      <alignment horizontal="center"/>
    </xf>
    <xf numFmtId="0" fontId="3" fillId="3" borderId="44" xfId="0" applyFont="1" applyFill="1" applyBorder="1" applyAlignment="1">
      <alignment horizontal="center"/>
    </xf>
    <xf numFmtId="168" fontId="3" fillId="6" borderId="49" xfId="3" applyNumberFormat="1" applyFont="1" applyFill="1" applyBorder="1" applyAlignment="1">
      <alignment horizontal="center"/>
    </xf>
    <xf numFmtId="164" fontId="3" fillId="6" borderId="76" xfId="1" applyNumberFormat="1" applyFont="1" applyFill="1" applyBorder="1" applyAlignment="1">
      <alignment horizontal="center"/>
    </xf>
    <xf numFmtId="165" fontId="3" fillId="3" borderId="32" xfId="0" applyNumberFormat="1" applyFont="1" applyFill="1" applyBorder="1" applyAlignment="1">
      <alignment horizontal="center"/>
    </xf>
    <xf numFmtId="168" fontId="3" fillId="3" borderId="35" xfId="3" applyNumberFormat="1" applyFont="1" applyFill="1" applyBorder="1" applyAlignment="1">
      <alignment horizontal="center"/>
    </xf>
    <xf numFmtId="165" fontId="3" fillId="3" borderId="24" xfId="1" applyNumberFormat="1" applyFont="1" applyFill="1" applyBorder="1" applyAlignment="1">
      <alignment horizontal="center"/>
    </xf>
    <xf numFmtId="168" fontId="3" fillId="3" borderId="70" xfId="3" applyNumberFormat="1" applyFont="1" applyFill="1" applyBorder="1" applyAlignment="1">
      <alignment horizontal="center"/>
    </xf>
    <xf numFmtId="0" fontId="19" fillId="0" borderId="0" xfId="5" applyFill="1"/>
    <xf numFmtId="0" fontId="3" fillId="3" borderId="71" xfId="1" applyNumberFormat="1" applyFont="1" applyFill="1" applyBorder="1" applyAlignment="1">
      <alignment horizontal="center"/>
    </xf>
    <xf numFmtId="164" fontId="9" fillId="8" borderId="41" xfId="1" applyNumberFormat="1" applyFont="1" applyFill="1" applyBorder="1" applyAlignment="1">
      <alignment horizontal="center"/>
    </xf>
    <xf numFmtId="164" fontId="0" fillId="2" borderId="71" xfId="1" applyNumberFormat="1" applyFont="1" applyFill="1" applyBorder="1" applyAlignment="1">
      <alignment horizontal="center" vertical="center" wrapText="1"/>
    </xf>
    <xf numFmtId="164" fontId="3" fillId="3" borderId="41" xfId="1" applyNumberFormat="1" applyFont="1" applyFill="1" applyBorder="1" applyAlignment="1">
      <alignment horizontal="center"/>
    </xf>
    <xf numFmtId="164" fontId="17" fillId="0" borderId="8" xfId="1" applyNumberFormat="1" applyFont="1" applyFill="1" applyBorder="1" applyAlignment="1">
      <alignment horizontal="center"/>
    </xf>
    <xf numFmtId="164" fontId="3" fillId="3" borderId="54" xfId="1" applyNumberFormat="1" applyFont="1" applyFill="1" applyBorder="1" applyAlignment="1">
      <alignment horizontal="center"/>
    </xf>
    <xf numFmtId="170" fontId="0" fillId="0" borderId="8" xfId="1" applyNumberFormat="1" applyFont="1" applyFill="1" applyBorder="1" applyAlignment="1">
      <alignment horizontal="center"/>
    </xf>
    <xf numFmtId="170" fontId="3" fillId="8" borderId="13" xfId="1" applyNumberFormat="1" applyFont="1" applyFill="1" applyBorder="1" applyAlignment="1">
      <alignment horizontal="center"/>
    </xf>
    <xf numFmtId="170" fontId="3" fillId="3" borderId="43" xfId="1" applyNumberFormat="1" applyFont="1" applyFill="1" applyBorder="1" applyAlignment="1">
      <alignment horizontal="center"/>
    </xf>
    <xf numFmtId="170" fontId="0" fillId="2" borderId="8" xfId="1" applyNumberFormat="1" applyFont="1" applyFill="1" applyBorder="1" applyAlignment="1">
      <alignment horizontal="center" vertical="center" wrapText="1"/>
    </xf>
    <xf numFmtId="170" fontId="3" fillId="3" borderId="34" xfId="1" applyNumberFormat="1" applyFont="1" applyFill="1" applyBorder="1" applyAlignment="1">
      <alignment horizontal="center"/>
    </xf>
    <xf numFmtId="170" fontId="0" fillId="2" borderId="54" xfId="1" applyNumberFormat="1" applyFont="1" applyFill="1" applyBorder="1" applyAlignment="1">
      <alignment horizontal="center" vertical="center" wrapText="1"/>
    </xf>
    <xf numFmtId="170" fontId="3" fillId="3" borderId="13" xfId="1" applyNumberFormat="1" applyFont="1" applyFill="1" applyBorder="1" applyAlignment="1">
      <alignment horizontal="center"/>
    </xf>
    <xf numFmtId="170" fontId="3" fillId="3" borderId="54" xfId="1" applyNumberFormat="1" applyFont="1" applyFill="1" applyBorder="1" applyAlignment="1">
      <alignment horizontal="center"/>
    </xf>
    <xf numFmtId="165" fontId="3" fillId="8" borderId="34" xfId="2" applyNumberFormat="1" applyFont="1" applyFill="1" applyBorder="1" applyAlignment="1">
      <alignment horizontal="center" vertical="center"/>
    </xf>
    <xf numFmtId="165" fontId="3" fillId="3" borderId="59" xfId="0" applyNumberFormat="1" applyFont="1" applyFill="1" applyBorder="1" applyAlignment="1">
      <alignment horizontal="center"/>
    </xf>
    <xf numFmtId="168" fontId="3" fillId="3" borderId="65" xfId="3" applyNumberFormat="1" applyFont="1" applyFill="1" applyBorder="1" applyAlignment="1">
      <alignment horizontal="center"/>
    </xf>
    <xf numFmtId="165" fontId="0" fillId="2" borderId="23" xfId="0" applyNumberFormat="1" applyFill="1" applyBorder="1" applyAlignment="1">
      <alignment horizontal="center" vertical="center" wrapText="1"/>
    </xf>
    <xf numFmtId="165" fontId="0" fillId="2" borderId="24" xfId="0" applyNumberFormat="1" applyFill="1" applyBorder="1" applyAlignment="1">
      <alignment horizontal="center" vertical="center" wrapText="1"/>
    </xf>
    <xf numFmtId="168" fontId="0" fillId="2" borderId="70" xfId="3" applyNumberFormat="1" applyFont="1" applyFill="1" applyBorder="1" applyAlignment="1">
      <alignment horizontal="center" vertical="center" wrapText="1"/>
    </xf>
    <xf numFmtId="165" fontId="0" fillId="0" borderId="54" xfId="2" applyNumberFormat="1" applyFont="1" applyFill="1" applyBorder="1" applyAlignment="1">
      <alignment horizontal="center" vertical="center"/>
    </xf>
    <xf numFmtId="165" fontId="0" fillId="0" borderId="10" xfId="2" applyNumberFormat="1" applyFont="1" applyBorder="1" applyAlignment="1">
      <alignment horizontal="center" vertical="center"/>
    </xf>
    <xf numFmtId="165" fontId="0" fillId="0" borderId="11" xfId="2" applyNumberFormat="1" applyFont="1" applyBorder="1" applyAlignment="1">
      <alignment horizontal="center" vertical="center"/>
    </xf>
    <xf numFmtId="165" fontId="3" fillId="3" borderId="44" xfId="2" applyNumberFormat="1" applyFont="1" applyFill="1" applyBorder="1" applyAlignment="1">
      <alignment horizontal="center"/>
    </xf>
    <xf numFmtId="165" fontId="0" fillId="2" borderId="37" xfId="2" applyNumberFormat="1" applyFont="1" applyFill="1" applyBorder="1" applyAlignment="1">
      <alignment vertical="center" wrapText="1"/>
    </xf>
    <xf numFmtId="165" fontId="0" fillId="2" borderId="66" xfId="2" applyNumberFormat="1" applyFont="1" applyFill="1" applyBorder="1" applyAlignment="1">
      <alignment vertical="center" wrapText="1"/>
    </xf>
    <xf numFmtId="165" fontId="0" fillId="0" borderId="6" xfId="2" applyNumberFormat="1" applyFont="1" applyBorder="1" applyAlignment="1">
      <alignment horizontal="center" vertical="center"/>
    </xf>
    <xf numFmtId="165" fontId="0" fillId="0" borderId="7" xfId="2" applyNumberFormat="1" applyFont="1" applyBorder="1" applyAlignment="1">
      <alignment horizontal="center" vertical="center"/>
    </xf>
    <xf numFmtId="165" fontId="3" fillId="3" borderId="16" xfId="2" applyNumberFormat="1" applyFont="1" applyFill="1" applyBorder="1"/>
    <xf numFmtId="165" fontId="3" fillId="3" borderId="19" xfId="2" applyNumberFormat="1" applyFont="1" applyFill="1" applyBorder="1"/>
    <xf numFmtId="165" fontId="0" fillId="0" borderId="23" xfId="2" applyNumberFormat="1" applyFont="1" applyBorder="1" applyAlignment="1">
      <alignment horizontal="center"/>
    </xf>
    <xf numFmtId="165" fontId="0" fillId="0" borderId="70" xfId="2" applyNumberFormat="1" applyFont="1" applyBorder="1" applyAlignment="1">
      <alignment horizontal="center"/>
    </xf>
    <xf numFmtId="165" fontId="0" fillId="2" borderId="6" xfId="2" applyNumberFormat="1" applyFont="1" applyFill="1" applyBorder="1" applyAlignment="1">
      <alignment vertical="center" wrapText="1"/>
    </xf>
    <xf numFmtId="165" fontId="0" fillId="2" borderId="7" xfId="2" applyNumberFormat="1" applyFont="1" applyFill="1" applyBorder="1" applyAlignment="1">
      <alignment vertical="center" wrapText="1"/>
    </xf>
    <xf numFmtId="165" fontId="3" fillId="3" borderId="10" xfId="2" applyNumberFormat="1" applyFont="1" applyFill="1" applyBorder="1" applyAlignment="1">
      <alignment horizontal="center"/>
    </xf>
    <xf numFmtId="165" fontId="3" fillId="3" borderId="11" xfId="2" applyNumberFormat="1" applyFont="1" applyFill="1" applyBorder="1" applyAlignment="1">
      <alignment horizontal="center"/>
    </xf>
    <xf numFmtId="164" fontId="0" fillId="0" borderId="11" xfId="1" applyNumberFormat="1" applyFont="1" applyBorder="1" applyAlignment="1">
      <alignment horizontal="center" vertical="center"/>
    </xf>
    <xf numFmtId="164" fontId="0" fillId="0" borderId="7" xfId="1" applyNumberFormat="1" applyFont="1" applyBorder="1" applyAlignment="1">
      <alignment horizontal="center" vertical="center"/>
    </xf>
    <xf numFmtId="164" fontId="20" fillId="0" borderId="6" xfId="1" applyNumberFormat="1" applyFont="1" applyFill="1" applyBorder="1" applyAlignment="1">
      <alignment horizontal="center" vertical="center"/>
    </xf>
    <xf numFmtId="164" fontId="20" fillId="0" borderId="7" xfId="1" applyNumberFormat="1" applyFont="1" applyFill="1" applyBorder="1" applyAlignment="1">
      <alignment horizontal="center" vertical="center"/>
    </xf>
    <xf numFmtId="164" fontId="3" fillId="3" borderId="64" xfId="1" applyNumberFormat="1" applyFont="1" applyFill="1" applyBorder="1" applyAlignment="1">
      <alignment horizontal="center"/>
    </xf>
    <xf numFmtId="164" fontId="3" fillId="3" borderId="46" xfId="1" applyNumberFormat="1" applyFont="1" applyFill="1" applyBorder="1" applyAlignment="1">
      <alignment horizontal="center"/>
    </xf>
    <xf numFmtId="164" fontId="0" fillId="2" borderId="25" xfId="1" applyNumberFormat="1" applyFont="1" applyFill="1" applyBorder="1" applyAlignment="1">
      <alignment horizontal="center" vertical="center" wrapText="1"/>
    </xf>
    <xf numFmtId="164" fontId="0" fillId="2" borderId="27" xfId="1" applyNumberFormat="1" applyFont="1" applyFill="1" applyBorder="1" applyAlignment="1">
      <alignment horizontal="center" vertical="center" wrapText="1"/>
    </xf>
    <xf numFmtId="168" fontId="0" fillId="2" borderId="27" xfId="3" applyNumberFormat="1" applyFont="1" applyFill="1" applyBorder="1" applyAlignment="1">
      <alignment horizontal="center" vertical="center" wrapText="1"/>
    </xf>
    <xf numFmtId="170" fontId="0" fillId="2" borderId="27" xfId="1" applyNumberFormat="1" applyFont="1" applyFill="1" applyBorder="1" applyAlignment="1">
      <alignment horizontal="center" vertical="center" wrapText="1"/>
    </xf>
    <xf numFmtId="164" fontId="0" fillId="2" borderId="72" xfId="1" applyNumberFormat="1" applyFont="1" applyFill="1" applyBorder="1" applyAlignment="1">
      <alignment horizontal="center" vertical="center" wrapText="1"/>
    </xf>
    <xf numFmtId="164" fontId="0" fillId="0" borderId="6" xfId="1" applyNumberFormat="1" applyFont="1" applyBorder="1" applyAlignment="1">
      <alignment horizontal="center"/>
    </xf>
    <xf numFmtId="164" fontId="0" fillId="0" borderId="8" xfId="1" applyNumberFormat="1" applyFont="1" applyBorder="1" applyAlignment="1">
      <alignment horizontal="center"/>
    </xf>
    <xf numFmtId="44" fontId="2" fillId="0" borderId="0" xfId="0" applyNumberFormat="1" applyFont="1"/>
    <xf numFmtId="171" fontId="2" fillId="0" borderId="0" xfId="3" applyNumberFormat="1" applyFont="1"/>
    <xf numFmtId="164" fontId="3" fillId="8" borderId="40" xfId="1" applyNumberFormat="1" applyFont="1" applyFill="1" applyBorder="1" applyAlignment="1">
      <alignment horizontal="center" vertical="center"/>
    </xf>
    <xf numFmtId="164" fontId="3" fillId="8" borderId="43" xfId="1" applyNumberFormat="1" applyFont="1" applyFill="1" applyBorder="1" applyAlignment="1">
      <alignment horizontal="center" vertical="center"/>
    </xf>
    <xf numFmtId="165" fontId="0" fillId="0" borderId="6" xfId="0" applyNumberFormat="1" applyBorder="1" applyAlignment="1">
      <alignment horizontal="center"/>
    </xf>
    <xf numFmtId="165" fontId="0" fillId="0" borderId="8" xfId="0" applyNumberFormat="1" applyBorder="1" applyAlignment="1">
      <alignment horizontal="center"/>
    </xf>
    <xf numFmtId="168" fontId="0" fillId="0" borderId="7" xfId="3" applyNumberFormat="1" applyFont="1" applyBorder="1" applyAlignment="1">
      <alignment horizontal="center"/>
    </xf>
    <xf numFmtId="0" fontId="0" fillId="0" borderId="72" xfId="0" applyBorder="1"/>
    <xf numFmtId="164" fontId="0" fillId="0" borderId="28" xfId="1" applyNumberFormat="1" applyFont="1" applyFill="1" applyBorder="1" applyAlignment="1">
      <alignment horizontal="center" vertical="center"/>
    </xf>
    <xf numFmtId="0" fontId="0" fillId="0" borderId="27" xfId="0" applyBorder="1"/>
    <xf numFmtId="164" fontId="3" fillId="3" borderId="70" xfId="1" applyNumberFormat="1" applyFont="1" applyFill="1" applyBorder="1" applyAlignment="1">
      <alignment horizontal="center" vertical="center"/>
    </xf>
    <xf numFmtId="0" fontId="3" fillId="3" borderId="2" xfId="0" applyFont="1" applyFill="1" applyBorder="1"/>
    <xf numFmtId="0" fontId="0" fillId="0" borderId="79" xfId="0" applyBorder="1" applyAlignment="1">
      <alignment horizontal="left" vertical="center" wrapText="1"/>
    </xf>
    <xf numFmtId="0" fontId="0" fillId="5" borderId="79" xfId="0" applyFill="1" applyBorder="1" applyAlignment="1">
      <alignment horizontal="left" vertical="center" wrapText="1"/>
    </xf>
    <xf numFmtId="0" fontId="0" fillId="5" borderId="57" xfId="0" applyFill="1" applyBorder="1" applyAlignment="1">
      <alignment horizontal="left" vertical="center" wrapText="1"/>
    </xf>
    <xf numFmtId="0" fontId="0" fillId="2" borderId="55" xfId="0" applyFill="1" applyBorder="1" applyAlignment="1">
      <alignment vertical="center" wrapText="1"/>
    </xf>
    <xf numFmtId="0" fontId="3" fillId="3" borderId="73" xfId="0" applyFont="1" applyFill="1" applyBorder="1"/>
    <xf numFmtId="164" fontId="0" fillId="0" borderId="0" xfId="0" applyNumberFormat="1"/>
    <xf numFmtId="172" fontId="0" fillId="0" borderId="0" xfId="1" applyNumberFormat="1" applyFont="1" applyFill="1" applyBorder="1"/>
    <xf numFmtId="0" fontId="3" fillId="3" borderId="2" xfId="0" applyFont="1" applyFill="1" applyBorder="1" applyAlignment="1">
      <alignment horizontal="center" vertical="center"/>
    </xf>
    <xf numFmtId="0" fontId="3" fillId="3" borderId="70" xfId="0" applyFont="1" applyFill="1" applyBorder="1" applyAlignment="1">
      <alignment horizontal="center" vertical="center" wrapText="1"/>
    </xf>
    <xf numFmtId="164" fontId="3" fillId="8" borderId="23" xfId="1" applyNumberFormat="1" applyFont="1" applyFill="1" applyBorder="1" applyAlignment="1">
      <alignment horizontal="center" vertical="center"/>
    </xf>
    <xf numFmtId="164" fontId="3" fillId="8" borderId="24" xfId="1" applyNumberFormat="1" applyFont="1" applyFill="1" applyBorder="1" applyAlignment="1">
      <alignment horizontal="center" vertical="center"/>
    </xf>
    <xf numFmtId="164" fontId="3" fillId="8" borderId="24" xfId="1" applyNumberFormat="1" applyFont="1" applyFill="1" applyBorder="1" applyAlignment="1">
      <alignment horizontal="center"/>
    </xf>
    <xf numFmtId="168" fontId="3" fillId="8" borderId="24" xfId="3" applyNumberFormat="1" applyFont="1" applyFill="1" applyBorder="1" applyAlignment="1">
      <alignment horizontal="center"/>
    </xf>
    <xf numFmtId="170" fontId="3" fillId="8" borderId="24" xfId="1" applyNumberFormat="1" applyFont="1" applyFill="1" applyBorder="1" applyAlignment="1">
      <alignment horizontal="center"/>
    </xf>
    <xf numFmtId="164" fontId="9" fillId="8" borderId="70" xfId="1" applyNumberFormat="1" applyFont="1" applyFill="1" applyBorder="1" applyAlignment="1">
      <alignment horizontal="center"/>
    </xf>
    <xf numFmtId="168" fontId="3" fillId="8" borderId="49" xfId="3" applyNumberFormat="1" applyFont="1" applyFill="1" applyBorder="1" applyAlignment="1">
      <alignment horizontal="center" vertical="center"/>
    </xf>
    <xf numFmtId="165" fontId="3" fillId="8" borderId="24" xfId="2" applyNumberFormat="1" applyFont="1" applyFill="1" applyBorder="1" applyAlignment="1">
      <alignment horizontal="center" vertical="center"/>
    </xf>
    <xf numFmtId="168" fontId="3" fillId="8" borderId="3" xfId="3" applyNumberFormat="1" applyFont="1" applyFill="1" applyBorder="1" applyAlignment="1">
      <alignment horizontal="center" vertical="center"/>
    </xf>
    <xf numFmtId="164" fontId="0" fillId="0" borderId="34" xfId="1" applyNumberFormat="1" applyFont="1" applyFill="1" applyBorder="1" applyAlignment="1">
      <alignment horizontal="center"/>
    </xf>
    <xf numFmtId="165" fontId="20" fillId="0" borderId="6" xfId="2" applyNumberFormat="1" applyFont="1" applyFill="1" applyBorder="1" applyAlignment="1">
      <alignment horizontal="center" vertical="center"/>
    </xf>
    <xf numFmtId="165" fontId="20" fillId="0" borderId="7" xfId="2" applyNumberFormat="1" applyFont="1" applyFill="1" applyBorder="1" applyAlignment="1">
      <alignment horizontal="center" vertical="center"/>
    </xf>
    <xf numFmtId="165" fontId="0" fillId="0" borderId="22" xfId="2" applyNumberFormat="1" applyFont="1" applyFill="1" applyBorder="1" applyAlignment="1">
      <alignment horizontal="center" vertical="center"/>
    </xf>
    <xf numFmtId="165" fontId="0" fillId="0" borderId="21" xfId="2" applyNumberFormat="1" applyFont="1" applyFill="1" applyBorder="1" applyAlignment="1">
      <alignment horizontal="center" vertical="center"/>
    </xf>
    <xf numFmtId="164" fontId="0" fillId="0" borderId="22" xfId="1" applyNumberFormat="1" applyFont="1" applyFill="1" applyBorder="1" applyAlignment="1">
      <alignment horizontal="center" vertical="center"/>
    </xf>
    <xf numFmtId="164" fontId="0" fillId="0" borderId="21" xfId="1" applyNumberFormat="1" applyFont="1" applyFill="1" applyBorder="1" applyAlignment="1">
      <alignment horizontal="center" vertical="center"/>
    </xf>
    <xf numFmtId="165" fontId="0" fillId="0" borderId="10" xfId="2" applyNumberFormat="1" applyFont="1" applyFill="1" applyBorder="1" applyAlignment="1">
      <alignment horizontal="center" vertical="center"/>
    </xf>
    <xf numFmtId="165" fontId="0" fillId="0" borderId="11" xfId="2" applyNumberFormat="1" applyFont="1" applyFill="1" applyBorder="1" applyAlignment="1">
      <alignment horizontal="center" vertical="center"/>
    </xf>
    <xf numFmtId="164" fontId="0" fillId="0" borderId="10" xfId="1" applyNumberFormat="1" applyFont="1" applyFill="1" applyBorder="1" applyAlignment="1">
      <alignment horizontal="center" vertical="center"/>
    </xf>
    <xf numFmtId="164" fontId="0" fillId="0" borderId="11" xfId="1" applyNumberFormat="1" applyFont="1" applyFill="1" applyBorder="1" applyAlignment="1">
      <alignment horizontal="center" vertical="center"/>
    </xf>
    <xf numFmtId="164" fontId="0" fillId="0" borderId="23" xfId="1" applyNumberFormat="1" applyFont="1" applyFill="1" applyBorder="1" applyAlignment="1">
      <alignment horizontal="center" vertical="center"/>
    </xf>
    <xf numFmtId="164" fontId="0" fillId="0" borderId="70" xfId="1" applyNumberFormat="1" applyFont="1" applyFill="1" applyBorder="1" applyAlignment="1">
      <alignment horizontal="center" vertical="center"/>
    </xf>
    <xf numFmtId="44" fontId="0" fillId="0" borderId="23" xfId="2" applyFont="1" applyFill="1" applyBorder="1" applyAlignment="1">
      <alignment horizontal="center" vertical="center"/>
    </xf>
    <xf numFmtId="44" fontId="0" fillId="0" borderId="70" xfId="2" applyFont="1" applyFill="1" applyBorder="1" applyAlignment="1">
      <alignment horizontal="center" vertical="center"/>
    </xf>
    <xf numFmtId="164" fontId="22" fillId="0" borderId="64" xfId="1" applyNumberFormat="1" applyFont="1" applyFill="1" applyBorder="1"/>
    <xf numFmtId="164" fontId="22" fillId="0" borderId="71" xfId="1" applyNumberFormat="1" applyFont="1" applyFill="1" applyBorder="1"/>
    <xf numFmtId="164" fontId="22" fillId="0" borderId="29" xfId="1" applyNumberFormat="1" applyFont="1" applyFill="1" applyBorder="1"/>
    <xf numFmtId="164" fontId="22" fillId="0" borderId="39" xfId="1" applyNumberFormat="1" applyFont="1" applyFill="1" applyBorder="1"/>
    <xf numFmtId="164" fontId="22" fillId="0" borderId="50" xfId="1" applyNumberFormat="1" applyFont="1" applyFill="1" applyBorder="1"/>
    <xf numFmtId="164" fontId="22" fillId="0" borderId="72" xfId="1" applyNumberFormat="1" applyFont="1" applyFill="1" applyBorder="1"/>
    <xf numFmtId="164" fontId="0" fillId="0" borderId="64" xfId="1" applyNumberFormat="1" applyFont="1" applyFill="1" applyBorder="1" applyAlignment="1">
      <alignment horizontal="center" vertical="center"/>
    </xf>
    <xf numFmtId="164" fontId="0" fillId="0" borderId="71" xfId="1" applyNumberFormat="1" applyFont="1" applyFill="1" applyBorder="1" applyAlignment="1">
      <alignment horizontal="center" vertical="center"/>
    </xf>
    <xf numFmtId="164" fontId="0" fillId="0" borderId="29" xfId="1" applyNumberFormat="1" applyFont="1" applyFill="1" applyBorder="1" applyAlignment="1">
      <alignment horizontal="center" vertical="center"/>
    </xf>
    <xf numFmtId="164" fontId="0" fillId="0" borderId="68" xfId="1" applyNumberFormat="1" applyFont="1" applyFill="1" applyBorder="1" applyAlignment="1">
      <alignment horizontal="center" vertical="center"/>
    </xf>
    <xf numFmtId="164" fontId="3" fillId="3" borderId="23" xfId="1" applyNumberFormat="1" applyFont="1" applyFill="1" applyBorder="1" applyAlignment="1">
      <alignment horizontal="center" vertical="center"/>
    </xf>
    <xf numFmtId="164" fontId="0" fillId="2" borderId="23" xfId="1" applyNumberFormat="1" applyFont="1" applyFill="1" applyBorder="1" applyAlignment="1">
      <alignment vertical="center" wrapText="1"/>
    </xf>
    <xf numFmtId="164" fontId="0" fillId="2" borderId="70" xfId="1" applyNumberFormat="1" applyFont="1" applyFill="1" applyBorder="1" applyAlignment="1">
      <alignment vertical="center" wrapText="1"/>
    </xf>
    <xf numFmtId="164" fontId="0" fillId="0" borderId="25" xfId="1" applyNumberFormat="1" applyFont="1" applyFill="1" applyBorder="1" applyAlignment="1">
      <alignment horizontal="center" vertical="center"/>
    </xf>
    <xf numFmtId="164" fontId="3" fillId="3" borderId="10" xfId="1" applyNumberFormat="1" applyFont="1" applyFill="1" applyBorder="1" applyAlignment="1">
      <alignment horizontal="center" vertical="center"/>
    </xf>
    <xf numFmtId="164" fontId="3" fillId="3" borderId="41" xfId="1" applyNumberFormat="1" applyFont="1" applyFill="1" applyBorder="1" applyAlignment="1">
      <alignment horizontal="center" vertical="center"/>
    </xf>
    <xf numFmtId="164" fontId="0" fillId="2" borderId="38" xfId="1" applyNumberFormat="1" applyFont="1" applyFill="1" applyBorder="1" applyAlignment="1">
      <alignment horizontal="center" vertical="center" wrapText="1"/>
    </xf>
    <xf numFmtId="164" fontId="3" fillId="3" borderId="78" xfId="1" applyNumberFormat="1" applyFont="1" applyFill="1" applyBorder="1" applyAlignment="1">
      <alignment horizontal="center" vertical="center"/>
    </xf>
    <xf numFmtId="164" fontId="0" fillId="0" borderId="25" xfId="1" applyNumberFormat="1" applyFont="1" applyBorder="1" applyAlignment="1">
      <alignment horizontal="center" vertical="center"/>
    </xf>
    <xf numFmtId="164" fontId="0" fillId="0" borderId="72" xfId="1" applyNumberFormat="1" applyFont="1" applyBorder="1" applyAlignment="1">
      <alignment horizontal="center" vertical="center"/>
    </xf>
    <xf numFmtId="164" fontId="22" fillId="0" borderId="46" xfId="1" applyNumberFormat="1" applyFont="1" applyFill="1" applyBorder="1"/>
    <xf numFmtId="164" fontId="22" fillId="0" borderId="66" xfId="1" applyNumberFormat="1" applyFont="1" applyFill="1" applyBorder="1"/>
    <xf numFmtId="164" fontId="22" fillId="0" borderId="30" xfId="1" applyNumberFormat="1" applyFont="1" applyFill="1" applyBorder="1"/>
    <xf numFmtId="164" fontId="22" fillId="0" borderId="21" xfId="1" applyNumberFormat="1" applyFont="1" applyFill="1" applyBorder="1"/>
    <xf numFmtId="164" fontId="22" fillId="0" borderId="80" xfId="1" applyNumberFormat="1" applyFont="1" applyFill="1" applyBorder="1"/>
    <xf numFmtId="164" fontId="22" fillId="0" borderId="28" xfId="1" applyNumberFormat="1" applyFont="1" applyFill="1" applyBorder="1"/>
    <xf numFmtId="164" fontId="0" fillId="0" borderId="66" xfId="1" applyNumberFormat="1" applyFont="1" applyFill="1" applyBorder="1" applyAlignment="1">
      <alignment horizontal="center" vertical="center"/>
    </xf>
    <xf numFmtId="164" fontId="3" fillId="3" borderId="11" xfId="1" applyNumberFormat="1" applyFont="1" applyFill="1" applyBorder="1" applyAlignment="1">
      <alignment horizontal="center" vertical="center"/>
    </xf>
    <xf numFmtId="165" fontId="22" fillId="0" borderId="64" xfId="0" applyNumberFormat="1" applyFont="1" applyBorder="1"/>
    <xf numFmtId="165" fontId="22" fillId="0" borderId="66" xfId="0" applyNumberFormat="1" applyFont="1" applyBorder="1"/>
    <xf numFmtId="165" fontId="22" fillId="0" borderId="29" xfId="0" applyNumberFormat="1" applyFont="1" applyBorder="1"/>
    <xf numFmtId="165" fontId="22" fillId="0" borderId="21" xfId="0" applyNumberFormat="1" applyFont="1" applyBorder="1"/>
    <xf numFmtId="165" fontId="22" fillId="0" borderId="50" xfId="0" applyNumberFormat="1" applyFont="1" applyBorder="1"/>
    <xf numFmtId="165" fontId="22" fillId="0" borderId="28" xfId="0" applyNumberFormat="1" applyFont="1" applyBorder="1"/>
    <xf numFmtId="165" fontId="0" fillId="0" borderId="64" xfId="2" applyNumberFormat="1" applyFont="1" applyFill="1" applyBorder="1" applyAlignment="1">
      <alignment horizontal="center" vertical="center"/>
    </xf>
    <xf numFmtId="165" fontId="0" fillId="0" borderId="66" xfId="2" applyNumberFormat="1" applyFont="1" applyFill="1" applyBorder="1" applyAlignment="1">
      <alignment horizontal="center" vertical="center"/>
    </xf>
    <xf numFmtId="165" fontId="3" fillId="3" borderId="23" xfId="2" applyNumberFormat="1" applyFont="1" applyFill="1" applyBorder="1" applyAlignment="1">
      <alignment horizontal="center" vertical="center"/>
    </xf>
    <xf numFmtId="165" fontId="3" fillId="3" borderId="70" xfId="2" applyNumberFormat="1" applyFont="1" applyFill="1" applyBorder="1" applyAlignment="1">
      <alignment horizontal="center" vertical="center"/>
    </xf>
    <xf numFmtId="165" fontId="0" fillId="2" borderId="23" xfId="2" applyNumberFormat="1" applyFont="1" applyFill="1" applyBorder="1" applyAlignment="1">
      <alignment vertical="center" wrapText="1"/>
    </xf>
    <xf numFmtId="165" fontId="0" fillId="2" borderId="70" xfId="2" applyNumberFormat="1" applyFont="1" applyFill="1" applyBorder="1" applyAlignment="1">
      <alignment vertical="center" wrapText="1"/>
    </xf>
    <xf numFmtId="165" fontId="0" fillId="0" borderId="25" xfId="2" applyNumberFormat="1" applyFont="1" applyFill="1" applyBorder="1" applyAlignment="1">
      <alignment horizontal="center" vertical="center"/>
    </xf>
    <xf numFmtId="165" fontId="0" fillId="0" borderId="28" xfId="2" applyNumberFormat="1" applyFont="1" applyFill="1" applyBorder="1" applyAlignment="1">
      <alignment horizontal="center" vertical="center"/>
    </xf>
    <xf numFmtId="165" fontId="3" fillId="3" borderId="10" xfId="2" applyNumberFormat="1" applyFont="1" applyFill="1" applyBorder="1" applyAlignment="1">
      <alignment horizontal="center" vertical="center"/>
    </xf>
    <xf numFmtId="165" fontId="3" fillId="3" borderId="11" xfId="2" applyNumberFormat="1" applyFont="1" applyFill="1" applyBorder="1" applyAlignment="1">
      <alignment horizontal="center" vertical="center"/>
    </xf>
    <xf numFmtId="165" fontId="0" fillId="2" borderId="6" xfId="2" applyNumberFormat="1" applyFont="1" applyFill="1" applyBorder="1" applyAlignment="1">
      <alignment horizontal="center" vertical="center" wrapText="1"/>
    </xf>
    <xf numFmtId="165" fontId="0" fillId="2" borderId="7" xfId="2" applyNumberFormat="1" applyFont="1" applyFill="1" applyBorder="1" applyAlignment="1">
      <alignment horizontal="center" vertical="center" wrapText="1"/>
    </xf>
    <xf numFmtId="165" fontId="0" fillId="0" borderId="25" xfId="2" applyNumberFormat="1" applyFont="1" applyBorder="1" applyAlignment="1">
      <alignment horizontal="center" vertical="center"/>
    </xf>
    <xf numFmtId="165" fontId="0" fillId="0" borderId="28" xfId="2" applyNumberFormat="1" applyFont="1" applyBorder="1" applyAlignment="1">
      <alignment horizontal="center" vertical="center"/>
    </xf>
    <xf numFmtId="0" fontId="0" fillId="0" borderId="63" xfId="0" applyBorder="1" applyAlignment="1">
      <alignment horizontal="left" vertical="center" wrapText="1"/>
    </xf>
    <xf numFmtId="0" fontId="0" fillId="0" borderId="50" xfId="0" applyBorder="1" applyAlignment="1">
      <alignment horizontal="left" vertical="center" wrapText="1"/>
    </xf>
    <xf numFmtId="0" fontId="0" fillId="0" borderId="29" xfId="0" applyBorder="1" applyAlignment="1">
      <alignment vertical="center" wrapText="1"/>
    </xf>
    <xf numFmtId="164" fontId="0" fillId="0" borderId="6" xfId="1" applyNumberFormat="1" applyFont="1" applyFill="1" applyBorder="1" applyAlignment="1">
      <alignment horizontal="center" vertical="center"/>
    </xf>
    <xf numFmtId="165" fontId="0" fillId="0" borderId="46" xfId="2" applyNumberFormat="1" applyFont="1" applyFill="1" applyBorder="1" applyAlignment="1">
      <alignment horizontal="center" vertical="center"/>
    </xf>
    <xf numFmtId="168" fontId="0" fillId="0" borderId="1" xfId="3" applyNumberFormat="1" applyFont="1" applyFill="1" applyBorder="1" applyAlignment="1">
      <alignment horizontal="center" vertical="center"/>
    </xf>
    <xf numFmtId="164" fontId="0" fillId="0" borderId="54" xfId="1" applyNumberFormat="1" applyFont="1" applyFill="1" applyBorder="1" applyAlignment="1">
      <alignment horizontal="center" vertical="center"/>
    </xf>
    <xf numFmtId="164" fontId="0" fillId="0" borderId="38" xfId="1" applyNumberFormat="1" applyFont="1" applyFill="1" applyBorder="1" applyAlignment="1">
      <alignment horizontal="center"/>
    </xf>
    <xf numFmtId="0" fontId="14" fillId="0" borderId="57" xfId="0" applyFont="1" applyBorder="1" applyAlignment="1">
      <alignment horizontal="left" vertical="center" wrapText="1"/>
    </xf>
    <xf numFmtId="165" fontId="0" fillId="0" borderId="20" xfId="2" applyNumberFormat="1" applyFont="1" applyFill="1" applyBorder="1" applyAlignment="1">
      <alignment horizontal="center" vertical="center"/>
    </xf>
    <xf numFmtId="168" fontId="0" fillId="0" borderId="31" xfId="3" applyNumberFormat="1" applyFont="1" applyFill="1" applyBorder="1" applyAlignment="1">
      <alignment horizontal="center" vertical="center"/>
    </xf>
    <xf numFmtId="168" fontId="0" fillId="0" borderId="20" xfId="3" applyNumberFormat="1" applyFont="1" applyFill="1" applyBorder="1" applyAlignment="1">
      <alignment horizontal="center" vertical="center"/>
    </xf>
    <xf numFmtId="170" fontId="0" fillId="0" borderId="20" xfId="1" applyNumberFormat="1" applyFont="1" applyFill="1" applyBorder="1" applyAlignment="1">
      <alignment horizontal="center"/>
    </xf>
    <xf numFmtId="164" fontId="0" fillId="0" borderId="39" xfId="1" applyNumberFormat="1" applyFont="1" applyFill="1" applyBorder="1" applyAlignment="1">
      <alignment horizontal="center"/>
    </xf>
    <xf numFmtId="164" fontId="0" fillId="0" borderId="34" xfId="1" applyNumberFormat="1" applyFont="1" applyFill="1" applyBorder="1" applyAlignment="1">
      <alignment horizontal="center" vertical="center"/>
    </xf>
    <xf numFmtId="168" fontId="0" fillId="0" borderId="74" xfId="3" applyNumberFormat="1" applyFont="1" applyFill="1" applyBorder="1" applyAlignment="1">
      <alignment horizontal="center" vertical="center"/>
    </xf>
    <xf numFmtId="170" fontId="0" fillId="0" borderId="34" xfId="1" applyNumberFormat="1" applyFont="1" applyFill="1" applyBorder="1" applyAlignment="1">
      <alignment horizontal="center"/>
    </xf>
    <xf numFmtId="164" fontId="0" fillId="0" borderId="77" xfId="1" applyNumberFormat="1" applyFont="1" applyFill="1" applyBorder="1" applyAlignment="1">
      <alignment horizontal="center"/>
    </xf>
    <xf numFmtId="0" fontId="14" fillId="0" borderId="55" xfId="0" applyFont="1" applyBorder="1" applyAlignment="1">
      <alignment horizontal="left" vertical="center" wrapText="1"/>
    </xf>
    <xf numFmtId="168" fontId="0" fillId="0" borderId="70" xfId="3" applyNumberFormat="1" applyFont="1" applyFill="1" applyBorder="1" applyAlignment="1">
      <alignment horizontal="center" vertical="center"/>
    </xf>
    <xf numFmtId="165" fontId="0" fillId="0" borderId="24" xfId="2" applyNumberFormat="1" applyFont="1" applyFill="1" applyBorder="1" applyAlignment="1">
      <alignment horizontal="center" vertical="center"/>
    </xf>
    <xf numFmtId="168" fontId="0" fillId="0" borderId="3" xfId="3" applyNumberFormat="1" applyFont="1" applyFill="1" applyBorder="1" applyAlignment="1">
      <alignment horizontal="center" vertical="center"/>
    </xf>
    <xf numFmtId="164" fontId="0" fillId="0" borderId="42" xfId="1" applyNumberFormat="1" applyFont="1" applyFill="1" applyBorder="1" applyAlignment="1">
      <alignment horizontal="center"/>
    </xf>
    <xf numFmtId="164" fontId="0" fillId="0" borderId="0" xfId="1" applyNumberFormat="1" applyFont="1" applyFill="1"/>
    <xf numFmtId="0" fontId="0" fillId="0" borderId="64" xfId="0" applyBorder="1" applyAlignment="1">
      <alignment horizontal="left" vertical="center" wrapText="1"/>
    </xf>
    <xf numFmtId="165" fontId="0" fillId="0" borderId="23" xfId="1" applyNumberFormat="1" applyFont="1" applyFill="1" applyBorder="1" applyAlignment="1">
      <alignment horizontal="center" vertical="center"/>
    </xf>
    <xf numFmtId="170" fontId="17" fillId="0" borderId="24" xfId="1" applyNumberFormat="1" applyFont="1" applyFill="1" applyBorder="1" applyAlignment="1">
      <alignment horizontal="center"/>
    </xf>
    <xf numFmtId="164" fontId="17" fillId="0" borderId="42" xfId="1" applyNumberFormat="1" applyFont="1" applyFill="1" applyBorder="1" applyAlignment="1">
      <alignment horizontal="center"/>
    </xf>
    <xf numFmtId="168" fontId="0" fillId="0" borderId="72" xfId="3" applyNumberFormat="1" applyFont="1" applyFill="1" applyBorder="1" applyAlignment="1">
      <alignment horizontal="center" vertical="center"/>
    </xf>
    <xf numFmtId="165" fontId="0" fillId="0" borderId="25" xfId="1" applyNumberFormat="1" applyFont="1" applyFill="1" applyBorder="1" applyAlignment="1">
      <alignment horizontal="center" vertical="center"/>
    </xf>
    <xf numFmtId="165" fontId="0" fillId="0" borderId="27" xfId="2" applyNumberFormat="1" applyFont="1" applyFill="1" applyBorder="1" applyAlignment="1">
      <alignment horizontal="center" vertical="center"/>
    </xf>
    <xf numFmtId="168" fontId="0" fillId="0" borderId="28" xfId="3" applyNumberFormat="1" applyFont="1" applyFill="1" applyBorder="1" applyAlignment="1">
      <alignment horizontal="center" vertical="center"/>
    </xf>
    <xf numFmtId="0" fontId="0" fillId="0" borderId="29" xfId="0" applyBorder="1" applyAlignment="1">
      <alignment horizontal="left" vertical="center" wrapText="1"/>
    </xf>
    <xf numFmtId="168" fontId="0" fillId="0" borderId="39" xfId="3" applyNumberFormat="1" applyFont="1" applyFill="1" applyBorder="1" applyAlignment="1">
      <alignment horizontal="center" vertical="center"/>
    </xf>
    <xf numFmtId="165" fontId="0" fillId="0" borderId="22" xfId="1" applyNumberFormat="1" applyFont="1" applyFill="1" applyBorder="1" applyAlignment="1">
      <alignment horizontal="center" vertical="center"/>
    </xf>
    <xf numFmtId="0" fontId="0" fillId="0" borderId="73" xfId="0" applyBorder="1" applyAlignment="1">
      <alignment vertical="center" wrapText="1"/>
    </xf>
    <xf numFmtId="164" fontId="0" fillId="0" borderId="13" xfId="1" applyNumberFormat="1" applyFont="1" applyFill="1" applyBorder="1" applyAlignment="1">
      <alignment horizontal="center" vertical="center"/>
    </xf>
    <xf numFmtId="168" fontId="0" fillId="0" borderId="41" xfId="3" applyNumberFormat="1" applyFont="1" applyFill="1" applyBorder="1" applyAlignment="1">
      <alignment horizontal="center" vertical="center"/>
    </xf>
    <xf numFmtId="165" fontId="0" fillId="0" borderId="10" xfId="1" applyNumberFormat="1" applyFont="1" applyFill="1" applyBorder="1" applyAlignment="1">
      <alignment horizontal="center" vertical="center"/>
    </xf>
    <xf numFmtId="165" fontId="0" fillId="0" borderId="13" xfId="2" applyNumberFormat="1" applyFont="1" applyFill="1" applyBorder="1" applyAlignment="1">
      <alignment horizontal="center" vertical="center"/>
    </xf>
    <xf numFmtId="168" fontId="0" fillId="0" borderId="11" xfId="3" applyNumberFormat="1" applyFont="1" applyFill="1" applyBorder="1" applyAlignment="1">
      <alignment horizontal="center" vertical="center"/>
    </xf>
    <xf numFmtId="170" fontId="17" fillId="0" borderId="13" xfId="1" applyNumberFormat="1" applyFont="1" applyFill="1" applyBorder="1" applyAlignment="1">
      <alignment horizontal="center"/>
    </xf>
    <xf numFmtId="164" fontId="17" fillId="0" borderId="41" xfId="1" applyNumberFormat="1" applyFont="1" applyFill="1" applyBorder="1" applyAlignment="1">
      <alignment horizontal="center"/>
    </xf>
    <xf numFmtId="164" fontId="0" fillId="0" borderId="47" xfId="1" applyNumberFormat="1" applyFont="1" applyFill="1" applyBorder="1" applyAlignment="1">
      <alignment horizontal="center" vertical="center"/>
    </xf>
    <xf numFmtId="165" fontId="0" fillId="0" borderId="47" xfId="0" applyNumberFormat="1" applyBorder="1" applyAlignment="1">
      <alignment horizontal="center" vertical="center"/>
    </xf>
    <xf numFmtId="165" fontId="0" fillId="0" borderId="8" xfId="0" applyNumberFormat="1" applyBorder="1" applyAlignment="1">
      <alignment horizontal="center" vertical="center"/>
    </xf>
    <xf numFmtId="165" fontId="0" fillId="0" borderId="8" xfId="2" applyNumberFormat="1" applyFont="1" applyFill="1" applyBorder="1" applyAlignment="1">
      <alignment horizontal="center" vertical="center"/>
    </xf>
    <xf numFmtId="164" fontId="0" fillId="0" borderId="36" xfId="1" applyNumberFormat="1" applyFont="1" applyFill="1" applyBorder="1" applyAlignment="1">
      <alignment horizontal="center" vertical="center"/>
    </xf>
    <xf numFmtId="165" fontId="0" fillId="0" borderId="36" xfId="0" applyNumberFormat="1" applyBorder="1" applyAlignment="1">
      <alignment horizontal="center" vertical="center"/>
    </xf>
    <xf numFmtId="165" fontId="0" fillId="0" borderId="20" xfId="0" applyNumberFormat="1" applyBorder="1" applyAlignment="1">
      <alignment horizontal="center" vertical="center"/>
    </xf>
    <xf numFmtId="165" fontId="14" fillId="0" borderId="30" xfId="2" applyNumberFormat="1" applyFont="1" applyFill="1" applyBorder="1" applyAlignment="1">
      <alignment horizontal="center" vertical="center"/>
    </xf>
    <xf numFmtId="165" fontId="14" fillId="0" borderId="20" xfId="2" applyNumberFormat="1" applyFont="1" applyFill="1" applyBorder="1" applyAlignment="1">
      <alignment horizontal="center" vertical="center"/>
    </xf>
    <xf numFmtId="168" fontId="14" fillId="0" borderId="21" xfId="3" applyNumberFormat="1" applyFont="1" applyFill="1" applyBorder="1" applyAlignment="1">
      <alignment horizontal="center" vertical="center"/>
    </xf>
    <xf numFmtId="164" fontId="14" fillId="0" borderId="32" xfId="1" applyNumberFormat="1" applyFont="1" applyFill="1" applyBorder="1" applyAlignment="1">
      <alignment horizontal="center" vertical="center"/>
    </xf>
    <xf numFmtId="164" fontId="14" fillId="0" borderId="34" xfId="1" applyNumberFormat="1" applyFont="1" applyFill="1" applyBorder="1" applyAlignment="1">
      <alignment horizontal="center" vertical="center"/>
    </xf>
    <xf numFmtId="168" fontId="14" fillId="0" borderId="35" xfId="3" applyNumberFormat="1" applyFont="1" applyFill="1" applyBorder="1" applyAlignment="1">
      <alignment horizontal="center" vertical="center"/>
    </xf>
    <xf numFmtId="165" fontId="14" fillId="0" borderId="68" xfId="2" applyNumberFormat="1" applyFont="1" applyFill="1" applyBorder="1" applyAlignment="1">
      <alignment horizontal="center" vertical="center"/>
    </xf>
    <xf numFmtId="165" fontId="14" fillId="0" borderId="34" xfId="2" applyNumberFormat="1" applyFont="1" applyFill="1" applyBorder="1" applyAlignment="1">
      <alignment horizontal="center" vertical="center"/>
    </xf>
    <xf numFmtId="168" fontId="14" fillId="0" borderId="70" xfId="3" applyNumberFormat="1" applyFont="1" applyFill="1" applyBorder="1" applyAlignment="1">
      <alignment horizontal="center" vertical="center"/>
    </xf>
    <xf numFmtId="165" fontId="14" fillId="0" borderId="2" xfId="2" applyNumberFormat="1" applyFont="1" applyFill="1" applyBorder="1" applyAlignment="1">
      <alignment horizontal="center" vertical="center"/>
    </xf>
    <xf numFmtId="165" fontId="14" fillId="0" borderId="24" xfId="2" applyNumberFormat="1" applyFont="1" applyFill="1" applyBorder="1" applyAlignment="1">
      <alignment horizontal="center" vertical="center"/>
    </xf>
    <xf numFmtId="164" fontId="17" fillId="0" borderId="27" xfId="1" applyNumberFormat="1" applyFont="1" applyFill="1" applyBorder="1" applyAlignment="1">
      <alignment horizontal="center"/>
    </xf>
    <xf numFmtId="165" fontId="17" fillId="0" borderId="54" xfId="0" applyNumberFormat="1" applyFont="1" applyBorder="1" applyAlignment="1">
      <alignment horizontal="center"/>
    </xf>
    <xf numFmtId="165" fontId="17" fillId="0" borderId="20" xfId="0" applyNumberFormat="1" applyFont="1" applyBorder="1" applyAlignment="1">
      <alignment horizontal="center"/>
    </xf>
    <xf numFmtId="165" fontId="17" fillId="0" borderId="27" xfId="0" applyNumberFormat="1" applyFont="1" applyBorder="1" applyAlignment="1">
      <alignment horizontal="center"/>
    </xf>
    <xf numFmtId="165" fontId="17" fillId="0" borderId="18" xfId="0" applyNumberFormat="1" applyFont="1" applyBorder="1" applyAlignment="1">
      <alignment horizontal="center"/>
    </xf>
    <xf numFmtId="165" fontId="3" fillId="8" borderId="23" xfId="1" applyNumberFormat="1" applyFont="1" applyFill="1" applyBorder="1" applyAlignment="1">
      <alignment horizontal="center" vertical="center"/>
    </xf>
    <xf numFmtId="164" fontId="17" fillId="0" borderId="47" xfId="1" applyNumberFormat="1" applyFont="1" applyFill="1" applyBorder="1" applyAlignment="1">
      <alignment horizontal="center"/>
    </xf>
    <xf numFmtId="164" fontId="17" fillId="0" borderId="26" xfId="1" applyNumberFormat="1" applyFont="1" applyFill="1" applyBorder="1" applyAlignment="1">
      <alignment horizontal="center"/>
    </xf>
    <xf numFmtId="164" fontId="17" fillId="0" borderId="17" xfId="1" applyNumberFormat="1" applyFont="1" applyFill="1" applyBorder="1" applyAlignment="1">
      <alignment horizontal="center"/>
    </xf>
    <xf numFmtId="168" fontId="17" fillId="0" borderId="47" xfId="3" applyNumberFormat="1" applyFont="1" applyFill="1" applyBorder="1" applyAlignment="1">
      <alignment horizontal="center"/>
    </xf>
    <xf numFmtId="168" fontId="17" fillId="0" borderId="26" xfId="3" applyNumberFormat="1" applyFont="1" applyFill="1" applyBorder="1" applyAlignment="1">
      <alignment horizontal="center"/>
    </xf>
    <xf numFmtId="168" fontId="17" fillId="0" borderId="17" xfId="3" applyNumberFormat="1" applyFont="1" applyFill="1" applyBorder="1" applyAlignment="1">
      <alignment horizontal="center"/>
    </xf>
    <xf numFmtId="168" fontId="17" fillId="0" borderId="9" xfId="3" applyNumberFormat="1" applyFont="1" applyFill="1" applyBorder="1" applyAlignment="1">
      <alignment horizontal="center"/>
    </xf>
    <xf numFmtId="168" fontId="17" fillId="0" borderId="75" xfId="3" applyNumberFormat="1" applyFont="1" applyFill="1" applyBorder="1" applyAlignment="1">
      <alignment horizontal="center"/>
    </xf>
    <xf numFmtId="168" fontId="17" fillId="0" borderId="65" xfId="3" applyNumberFormat="1" applyFont="1" applyFill="1" applyBorder="1" applyAlignment="1">
      <alignment horizontal="center"/>
    </xf>
    <xf numFmtId="168" fontId="17" fillId="0" borderId="27" xfId="3" applyNumberFormat="1" applyFont="1" applyFill="1" applyBorder="1" applyAlignment="1">
      <alignment horizontal="center"/>
    </xf>
    <xf numFmtId="168" fontId="17" fillId="0" borderId="20" xfId="3" applyNumberFormat="1" applyFont="1" applyFill="1" applyBorder="1" applyAlignment="1">
      <alignment horizontal="center"/>
    </xf>
    <xf numFmtId="168" fontId="17" fillId="0" borderId="46" xfId="3" applyNumberFormat="1" applyFont="1" applyFill="1" applyBorder="1" applyAlignment="1">
      <alignment horizontal="center"/>
    </xf>
    <xf numFmtId="168" fontId="17" fillId="0" borderId="30" xfId="3" applyNumberFormat="1" applyFont="1" applyFill="1" applyBorder="1" applyAlignment="1">
      <alignment horizontal="center"/>
    </xf>
    <xf numFmtId="168" fontId="17" fillId="0" borderId="80" xfId="3" applyNumberFormat="1" applyFont="1" applyFill="1" applyBorder="1" applyAlignment="1">
      <alignment horizontal="center"/>
    </xf>
    <xf numFmtId="168" fontId="17" fillId="0" borderId="0" xfId="3" applyNumberFormat="1" applyFont="1" applyFill="1" applyAlignment="1">
      <alignment horizontal="center"/>
    </xf>
    <xf numFmtId="170" fontId="20" fillId="0" borderId="24" xfId="1" applyNumberFormat="1" applyFont="1" applyFill="1" applyBorder="1" applyAlignment="1">
      <alignment horizontal="center"/>
    </xf>
    <xf numFmtId="0" fontId="14" fillId="0" borderId="68" xfId="0" applyFont="1" applyBorder="1"/>
    <xf numFmtId="0" fontId="3" fillId="9" borderId="55" xfId="0" applyFont="1" applyFill="1" applyBorder="1"/>
    <xf numFmtId="164" fontId="17" fillId="0" borderId="6" xfId="1" applyNumberFormat="1" applyFont="1" applyFill="1" applyBorder="1" applyAlignment="1">
      <alignment horizontal="center"/>
    </xf>
    <xf numFmtId="165" fontId="17" fillId="0" borderId="46" xfId="0" applyNumberFormat="1" applyFont="1" applyBorder="1" applyAlignment="1">
      <alignment horizontal="center"/>
    </xf>
    <xf numFmtId="165" fontId="17" fillId="0" borderId="60" xfId="0" applyNumberFormat="1" applyFont="1" applyBorder="1" applyAlignment="1">
      <alignment horizontal="center"/>
    </xf>
    <xf numFmtId="164" fontId="21" fillId="0" borderId="47" xfId="1" applyNumberFormat="1" applyFont="1" applyFill="1" applyBorder="1" applyAlignment="1">
      <alignment horizontal="center"/>
    </xf>
    <xf numFmtId="170" fontId="17" fillId="0" borderId="47" xfId="1" applyNumberFormat="1" applyFont="1" applyFill="1" applyBorder="1" applyAlignment="1">
      <alignment horizontal="center"/>
    </xf>
    <xf numFmtId="164" fontId="21" fillId="0" borderId="38" xfId="1" applyNumberFormat="1" applyFont="1" applyFill="1" applyBorder="1" applyAlignment="1">
      <alignment horizontal="center"/>
    </xf>
    <xf numFmtId="164" fontId="17" fillId="0" borderId="25" xfId="1" applyNumberFormat="1" applyFont="1" applyFill="1" applyBorder="1" applyAlignment="1">
      <alignment horizontal="center"/>
    </xf>
    <xf numFmtId="165" fontId="17" fillId="0" borderId="30" xfId="0" applyNumberFormat="1" applyFont="1" applyBorder="1" applyAlignment="1">
      <alignment horizontal="center"/>
    </xf>
    <xf numFmtId="165" fontId="17" fillId="0" borderId="36" xfId="0" applyNumberFormat="1" applyFont="1" applyBorder="1" applyAlignment="1">
      <alignment horizontal="center"/>
    </xf>
    <xf numFmtId="164" fontId="21" fillId="0" borderId="26" xfId="1" applyNumberFormat="1" applyFont="1" applyFill="1" applyBorder="1" applyAlignment="1">
      <alignment horizontal="center"/>
    </xf>
    <xf numFmtId="170" fontId="21" fillId="0" borderId="26" xfId="1" applyNumberFormat="1" applyFont="1" applyFill="1" applyBorder="1" applyAlignment="1">
      <alignment horizontal="center"/>
    </xf>
    <xf numFmtId="164" fontId="21" fillId="0" borderId="72" xfId="1" applyNumberFormat="1" applyFont="1" applyFill="1" applyBorder="1" applyAlignment="1">
      <alignment horizontal="center"/>
    </xf>
    <xf numFmtId="165" fontId="17" fillId="0" borderId="80" xfId="0" applyNumberFormat="1" applyFont="1" applyBorder="1" applyAlignment="1">
      <alignment horizontal="center"/>
    </xf>
    <xf numFmtId="165" fontId="17" fillId="0" borderId="26" xfId="0" applyNumberFormat="1" applyFont="1" applyBorder="1" applyAlignment="1">
      <alignment horizontal="center"/>
    </xf>
    <xf numFmtId="165" fontId="22" fillId="0" borderId="80" xfId="0" applyNumberFormat="1" applyFont="1" applyBorder="1" applyAlignment="1">
      <alignment horizontal="center"/>
    </xf>
    <xf numFmtId="164" fontId="17" fillId="0" borderId="40" xfId="1" applyNumberFormat="1" applyFont="1" applyFill="1" applyBorder="1" applyAlignment="1">
      <alignment horizontal="center"/>
    </xf>
    <xf numFmtId="164" fontId="17" fillId="0" borderId="43" xfId="1" applyNumberFormat="1" applyFont="1" applyFill="1" applyBorder="1" applyAlignment="1">
      <alignment horizontal="center"/>
    </xf>
    <xf numFmtId="165" fontId="17" fillId="0" borderId="0" xfId="0" applyNumberFormat="1" applyFont="1" applyAlignment="1">
      <alignment horizontal="center"/>
    </xf>
    <xf numFmtId="165" fontId="17" fillId="0" borderId="17" xfId="0" applyNumberFormat="1" applyFont="1" applyBorder="1" applyAlignment="1">
      <alignment horizontal="center"/>
    </xf>
    <xf numFmtId="164" fontId="17" fillId="0" borderId="16" xfId="1" applyNumberFormat="1" applyFont="1" applyFill="1" applyBorder="1" applyAlignment="1">
      <alignment horizontal="center"/>
    </xf>
    <xf numFmtId="164" fontId="17" fillId="0" borderId="18" xfId="1" applyNumberFormat="1" applyFont="1" applyFill="1" applyBorder="1" applyAlignment="1">
      <alignment horizontal="center"/>
    </xf>
    <xf numFmtId="164" fontId="21" fillId="0" borderId="17" xfId="1" applyNumberFormat="1" applyFont="1" applyFill="1" applyBorder="1" applyAlignment="1">
      <alignment horizontal="center"/>
    </xf>
    <xf numFmtId="170" fontId="17" fillId="0" borderId="17" xfId="1" applyNumberFormat="1" applyFont="1" applyFill="1" applyBorder="1" applyAlignment="1">
      <alignment horizontal="center"/>
    </xf>
    <xf numFmtId="164" fontId="21" fillId="0" borderId="58" xfId="1" applyNumberFormat="1" applyFont="1" applyFill="1" applyBorder="1" applyAlignment="1">
      <alignment horizontal="center"/>
    </xf>
    <xf numFmtId="164" fontId="21" fillId="0" borderId="22" xfId="1" applyNumberFormat="1" applyFont="1" applyFill="1" applyBorder="1" applyAlignment="1">
      <alignment horizontal="center"/>
    </xf>
    <xf numFmtId="164" fontId="21" fillId="0" borderId="36" xfId="1" applyNumberFormat="1" applyFont="1" applyFill="1" applyBorder="1" applyAlignment="1">
      <alignment horizontal="center"/>
    </xf>
    <xf numFmtId="164" fontId="14" fillId="0" borderId="23" xfId="1" applyNumberFormat="1" applyFont="1" applyFill="1" applyBorder="1" applyAlignment="1">
      <alignment horizontal="center" vertical="center"/>
    </xf>
    <xf numFmtId="164" fontId="14" fillId="0" borderId="24" xfId="1" applyNumberFormat="1" applyFont="1" applyFill="1" applyBorder="1" applyAlignment="1">
      <alignment horizontal="center" vertical="center"/>
    </xf>
    <xf numFmtId="164" fontId="20" fillId="0" borderId="2" xfId="1" applyNumberFormat="1" applyFont="1" applyFill="1" applyBorder="1" applyAlignment="1">
      <alignment horizontal="center" vertical="center"/>
    </xf>
    <xf numFmtId="164" fontId="20" fillId="0" borderId="25" xfId="1" applyNumberFormat="1" applyFont="1" applyFill="1" applyBorder="1" applyAlignment="1">
      <alignment horizontal="center" vertical="center"/>
    </xf>
    <xf numFmtId="164" fontId="0" fillId="0" borderId="27" xfId="1" applyNumberFormat="1" applyFont="1" applyFill="1" applyBorder="1" applyAlignment="1">
      <alignment horizontal="center" vertical="center"/>
    </xf>
    <xf numFmtId="164" fontId="20" fillId="0" borderId="27" xfId="1" applyNumberFormat="1" applyFont="1" applyFill="1" applyBorder="1" applyAlignment="1">
      <alignment horizontal="center" vertical="center"/>
    </xf>
    <xf numFmtId="164" fontId="20" fillId="0" borderId="27" xfId="1" applyNumberFormat="1" applyFont="1" applyFill="1" applyBorder="1" applyAlignment="1">
      <alignment horizontal="center"/>
    </xf>
    <xf numFmtId="170" fontId="20" fillId="0" borderId="27" xfId="1" applyNumberFormat="1" applyFont="1" applyFill="1" applyBorder="1" applyAlignment="1">
      <alignment horizontal="center"/>
    </xf>
    <xf numFmtId="164" fontId="20" fillId="0" borderId="72" xfId="1" applyNumberFormat="1" applyFont="1" applyFill="1" applyBorder="1" applyAlignment="1">
      <alignment horizontal="center"/>
    </xf>
    <xf numFmtId="170" fontId="17" fillId="0" borderId="20" xfId="1" applyNumberFormat="1" applyFont="1" applyFill="1" applyBorder="1" applyAlignment="1">
      <alignment horizontal="center"/>
    </xf>
    <xf numFmtId="164" fontId="17" fillId="0" borderId="39" xfId="1" applyNumberFormat="1" applyFont="1" applyFill="1" applyBorder="1" applyAlignment="1">
      <alignment horizontal="center"/>
    </xf>
    <xf numFmtId="164" fontId="14" fillId="0" borderId="29" xfId="1" applyNumberFormat="1" applyFont="1" applyFill="1" applyBorder="1" applyAlignment="1">
      <alignment horizontal="center" vertical="center"/>
    </xf>
    <xf numFmtId="164" fontId="14" fillId="0" borderId="39" xfId="1" applyNumberFormat="1" applyFont="1" applyFill="1" applyBorder="1" applyAlignment="1">
      <alignment horizontal="center" vertical="center"/>
    </xf>
    <xf numFmtId="165" fontId="14" fillId="0" borderId="29" xfId="2" applyNumberFormat="1" applyFont="1" applyFill="1" applyBorder="1" applyAlignment="1">
      <alignment horizontal="center" vertical="center"/>
    </xf>
    <xf numFmtId="165" fontId="14" fillId="0" borderId="21" xfId="2" applyNumberFormat="1" applyFont="1" applyFill="1" applyBorder="1" applyAlignment="1">
      <alignment horizontal="center" vertical="center"/>
    </xf>
    <xf numFmtId="164" fontId="14" fillId="0" borderId="21" xfId="1" applyNumberFormat="1" applyFont="1" applyFill="1" applyBorder="1" applyAlignment="1">
      <alignment horizontal="center" vertical="center"/>
    </xf>
    <xf numFmtId="164" fontId="14" fillId="0" borderId="68" xfId="1" applyNumberFormat="1" applyFont="1" applyFill="1" applyBorder="1" applyAlignment="1">
      <alignment horizontal="center" vertical="center"/>
    </xf>
    <xf numFmtId="164" fontId="14" fillId="0" borderId="77" xfId="1" applyNumberFormat="1" applyFont="1" applyFill="1" applyBorder="1" applyAlignment="1">
      <alignment horizontal="center" vertical="center"/>
    </xf>
    <xf numFmtId="165" fontId="14" fillId="0" borderId="77" xfId="2" applyNumberFormat="1" applyFont="1" applyFill="1" applyBorder="1" applyAlignment="1">
      <alignment horizontal="center" vertical="center"/>
    </xf>
    <xf numFmtId="164" fontId="14" fillId="0" borderId="35" xfId="1" applyNumberFormat="1" applyFont="1" applyFill="1" applyBorder="1" applyAlignment="1">
      <alignment horizontal="center" vertical="center"/>
    </xf>
    <xf numFmtId="164" fontId="14" fillId="0" borderId="70" xfId="1" applyNumberFormat="1" applyFont="1" applyFill="1" applyBorder="1" applyAlignment="1">
      <alignment horizontal="center" vertical="center"/>
    </xf>
    <xf numFmtId="165" fontId="14" fillId="0" borderId="23" xfId="2" applyNumberFormat="1" applyFont="1" applyFill="1" applyBorder="1" applyAlignment="1">
      <alignment horizontal="center" vertical="center"/>
    </xf>
    <xf numFmtId="165" fontId="14" fillId="0" borderId="70" xfId="2" applyNumberFormat="1" applyFont="1" applyFill="1" applyBorder="1" applyAlignment="1">
      <alignment horizontal="center" vertical="center"/>
    </xf>
    <xf numFmtId="165" fontId="0" fillId="0" borderId="0" xfId="0" applyNumberFormat="1"/>
    <xf numFmtId="0" fontId="0" fillId="0" borderId="37" xfId="0" applyBorder="1" applyAlignment="1">
      <alignment horizontal="left" vertical="center"/>
    </xf>
    <xf numFmtId="0" fontId="0" fillId="0" borderId="16" xfId="0" applyBorder="1" applyAlignment="1">
      <alignment horizontal="left" vertical="center"/>
    </xf>
    <xf numFmtId="0" fontId="0" fillId="0" borderId="40" xfId="0" applyBorder="1" applyAlignment="1">
      <alignment horizontal="left" vertical="center"/>
    </xf>
    <xf numFmtId="0" fontId="6" fillId="2" borderId="0" xfId="0" applyFont="1" applyFill="1" applyAlignment="1">
      <alignment horizontal="center" vertical="center" wrapText="1"/>
    </xf>
    <xf numFmtId="0" fontId="6" fillId="2" borderId="4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3" applyFont="1" applyFill="1" applyBorder="1" applyAlignment="1">
      <alignment horizontal="center" vertical="center"/>
    </xf>
    <xf numFmtId="9" fontId="6" fillId="2" borderId="3" xfId="3" applyFont="1" applyFill="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6" fillId="2" borderId="4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5" xfId="0" applyBorder="1" applyAlignment="1">
      <alignment horizontal="left" vertical="center" wrapText="1"/>
    </xf>
    <xf numFmtId="0" fontId="0" fillId="0" borderId="56" xfId="0" applyBorder="1" applyAlignment="1">
      <alignment horizontal="left" vertical="center" wrapText="1"/>
    </xf>
    <xf numFmtId="0" fontId="0" fillId="0" borderId="14" xfId="0" applyBorder="1" applyAlignment="1">
      <alignment horizontal="left" vertical="center" wrapText="1"/>
    </xf>
    <xf numFmtId="0" fontId="0" fillId="0" borderId="64" xfId="0" applyBorder="1" applyAlignment="1">
      <alignment horizontal="left" vertical="center" wrapText="1"/>
    </xf>
    <xf numFmtId="0" fontId="0" fillId="0" borderId="61" xfId="0" applyBorder="1" applyAlignment="1">
      <alignment horizontal="left" vertical="center" wrapText="1"/>
    </xf>
    <xf numFmtId="0" fontId="0" fillId="5" borderId="57" xfId="0" applyFill="1" applyBorder="1" applyAlignment="1">
      <alignment horizontal="left" vertical="center"/>
    </xf>
    <xf numFmtId="0" fontId="0" fillId="5" borderId="14" xfId="0" applyFill="1" applyBorder="1" applyAlignment="1">
      <alignment horizontal="left" vertical="center"/>
    </xf>
    <xf numFmtId="164" fontId="8" fillId="2" borderId="49" xfId="1" applyNumberFormat="1" applyFont="1" applyFill="1" applyBorder="1" applyAlignment="1">
      <alignment horizontal="center" vertical="center" wrapText="1"/>
    </xf>
    <xf numFmtId="164" fontId="8" fillId="2" borderId="48" xfId="1" applyNumberFormat="1" applyFont="1" applyFill="1" applyBorder="1" applyAlignment="1">
      <alignment horizontal="center" vertical="center" wrapText="1"/>
    </xf>
    <xf numFmtId="164" fontId="8" fillId="7" borderId="59" xfId="1" applyNumberFormat="1" applyFont="1" applyFill="1" applyBorder="1" applyAlignment="1">
      <alignment horizontal="center" vertical="center" wrapText="1"/>
    </xf>
    <xf numFmtId="164" fontId="8" fillId="7" borderId="65"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7" borderId="6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4" xfId="0" applyFont="1" applyFill="1" applyBorder="1" applyAlignment="1">
      <alignment horizontal="center" vertical="center"/>
    </xf>
    <xf numFmtId="0" fontId="6" fillId="2" borderId="1" xfId="0" applyFont="1" applyFill="1" applyBorder="1" applyAlignment="1">
      <alignment horizontal="center" vertical="center"/>
    </xf>
    <xf numFmtId="0" fontId="0" fillId="5" borderId="51" xfId="0" applyFill="1" applyBorder="1" applyAlignment="1">
      <alignment horizontal="left" vertical="center"/>
    </xf>
    <xf numFmtId="0" fontId="0" fillId="5" borderId="53" xfId="0" applyFill="1" applyBorder="1" applyAlignment="1">
      <alignment horizontal="left" vertical="center"/>
    </xf>
    <xf numFmtId="0" fontId="6" fillId="2" borderId="64" xfId="0" applyFont="1" applyFill="1" applyBorder="1" applyAlignment="1">
      <alignment horizontal="center" vertical="center" wrapText="1"/>
    </xf>
    <xf numFmtId="164" fontId="8" fillId="2" borderId="59" xfId="1" applyNumberFormat="1" applyFont="1" applyFill="1" applyBorder="1" applyAlignment="1">
      <alignment horizontal="center" vertical="center" wrapText="1"/>
    </xf>
    <xf numFmtId="164" fontId="8" fillId="2" borderId="65" xfId="1" applyNumberFormat="1" applyFont="1" applyFill="1" applyBorder="1" applyAlignment="1">
      <alignment horizontal="center" vertical="center" wrapText="1"/>
    </xf>
    <xf numFmtId="0" fontId="0" fillId="0" borderId="63" xfId="0" applyBorder="1" applyAlignment="1">
      <alignment horizontal="left" vertical="center" wrapText="1"/>
    </xf>
    <xf numFmtId="0" fontId="0" fillId="0" borderId="29" xfId="0" applyBorder="1" applyAlignment="1">
      <alignment horizontal="left" vertical="center" wrapText="1"/>
    </xf>
    <xf numFmtId="0" fontId="0" fillId="0" borderId="73" xfId="0" applyBorder="1" applyAlignment="1">
      <alignment horizontal="left" vertical="center" wrapText="1"/>
    </xf>
  </cellXfs>
  <cellStyles count="6">
    <cellStyle name="Comma" xfId="1" builtinId="3"/>
    <cellStyle name="Currency" xfId="2" builtinId="4"/>
    <cellStyle name="Good" xfId="5" builtinId="26"/>
    <cellStyle name="Normal" xfId="0" builtinId="0"/>
    <cellStyle name="Normal 10 2" xfId="4" xr:uid="{00000000-0005-0000-0000-000003000000}"/>
    <cellStyle name="Percent" xfId="3" builtinId="5"/>
  </cellStyles>
  <dxfs count="0"/>
  <tableStyles count="0" defaultTableStyle="TableStyleMedium2" defaultPivotStyle="PivotStyleLight16"/>
  <colors>
    <mruColors>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30</xdr:row>
      <xdr:rowOff>0</xdr:rowOff>
    </xdr:from>
    <xdr:to>
      <xdr:col>12</xdr:col>
      <xdr:colOff>0</xdr:colOff>
      <xdr:row>59</xdr:row>
      <xdr:rowOff>78442</xdr:rowOff>
    </xdr:to>
    <xdr:sp macro="" textlink="">
      <xdr:nvSpPr>
        <xdr:cNvPr id="2" name="TextBox 1">
          <a:extLst>
            <a:ext uri="{FF2B5EF4-FFF2-40B4-BE49-F238E27FC236}">
              <a16:creationId xmlns:a16="http://schemas.microsoft.com/office/drawing/2014/main" id="{30FB074C-367C-477C-A5D1-AA50BC02FCCA}"/>
            </a:ext>
          </a:extLst>
        </xdr:cNvPr>
        <xdr:cNvSpPr txBox="1"/>
      </xdr:nvSpPr>
      <xdr:spPr>
        <a:xfrm>
          <a:off x="6429375" y="6962775"/>
          <a:ext cx="9077325" cy="560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Rosenthal, Nicholas I:(PHI)" id="{ADBE883B-80C3-4BCA-BFE6-D18B3DE9F805}" userId="S::E093349@exelonds.com::ca06d720-979f-4ec8-9463-d0c10f3dc8d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8" dT="2022-01-24T21:06:01.95" personId="{ADBE883B-80C3-4BCA-BFE6-D18B3DE9F805}" id="{7645D486-5970-4D1F-A49E-2835A65BB926}">
    <text>Goals ("Forecasts") for Multi-Family are not defined at the sub-program level in ACE's filing. YTD % of goal only applies at the program level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Y30"/>
  <sheetViews>
    <sheetView zoomScaleNormal="100" zoomScaleSheetLayoutView="100" workbookViewId="0">
      <selection activeCell="J1" sqref="J1:K1048576"/>
    </sheetView>
  </sheetViews>
  <sheetFormatPr defaultColWidth="9.28515625" defaultRowHeight="15" x14ac:dyDescent="0.25"/>
  <cols>
    <col min="1" max="1" width="13.28515625" customWidth="1"/>
    <col min="2" max="2" width="46.5703125" customWidth="1"/>
    <col min="3" max="3" width="36.5703125" bestFit="1" customWidth="1"/>
    <col min="4" max="4" width="14.5703125" style="2" customWidth="1"/>
    <col min="5" max="5" width="14.5703125" style="3" customWidth="1"/>
    <col min="6" max="6" width="16.28515625" customWidth="1"/>
    <col min="7" max="7" width="13.5703125" style="4" customWidth="1"/>
    <col min="8" max="8" width="13.7109375" style="4" customWidth="1"/>
    <col min="9" max="9" width="16.28515625" style="5" customWidth="1"/>
    <col min="10" max="11" width="15.7109375" customWidth="1"/>
    <col min="12" max="12" width="15.7109375" style="2" customWidth="1"/>
    <col min="13" max="13" width="18.28515625" style="3" customWidth="1"/>
    <col min="14" max="14" width="13.28515625" style="3" customWidth="1"/>
    <col min="15" max="15" width="13.5703125" customWidth="1"/>
    <col min="19" max="19" width="9.28515625" customWidth="1"/>
  </cols>
  <sheetData>
    <row r="1" spans="1:14" ht="23.25" x14ac:dyDescent="0.35">
      <c r="A1" s="1" t="s">
        <v>0</v>
      </c>
    </row>
    <row r="2" spans="1:14" x14ac:dyDescent="0.25">
      <c r="E2" s="108" t="s">
        <v>1</v>
      </c>
    </row>
    <row r="3" spans="1:14" ht="18.75" x14ac:dyDescent="0.3">
      <c r="A3" s="6">
        <v>1</v>
      </c>
      <c r="B3" s="6"/>
      <c r="C3" s="6"/>
      <c r="I3" s="4"/>
    </row>
    <row r="4" spans="1:14" ht="15.75" thickBot="1" x14ac:dyDescent="0.3"/>
    <row r="5" spans="1:14" ht="43.15" customHeight="1" thickBot="1" x14ac:dyDescent="0.3">
      <c r="A5" t="s">
        <v>2</v>
      </c>
      <c r="B5" s="607" t="s">
        <v>3</v>
      </c>
      <c r="C5" s="608"/>
      <c r="D5" s="609" t="s">
        <v>4</v>
      </c>
      <c r="E5" s="610"/>
      <c r="F5" s="611"/>
      <c r="G5" s="612" t="s">
        <v>5</v>
      </c>
      <c r="H5" s="613"/>
      <c r="I5" s="609" t="s">
        <v>6</v>
      </c>
      <c r="J5" s="610"/>
      <c r="K5" s="611"/>
      <c r="L5" s="163" t="s">
        <v>7</v>
      </c>
      <c r="M5" s="7" t="s">
        <v>8</v>
      </c>
      <c r="N5" s="8" t="s">
        <v>9</v>
      </c>
    </row>
    <row r="6" spans="1:14" ht="21" customHeight="1" x14ac:dyDescent="0.25">
      <c r="B6" s="607"/>
      <c r="C6" s="608"/>
      <c r="D6" s="112" t="s">
        <v>10</v>
      </c>
      <c r="E6" s="113" t="s">
        <v>11</v>
      </c>
      <c r="F6" s="114" t="s">
        <v>12</v>
      </c>
      <c r="G6" s="112" t="s">
        <v>13</v>
      </c>
      <c r="H6" s="114" t="s">
        <v>14</v>
      </c>
      <c r="I6" s="112" t="s">
        <v>15</v>
      </c>
      <c r="J6" s="113" t="s">
        <v>16</v>
      </c>
      <c r="K6" s="114"/>
      <c r="L6" s="9" t="s">
        <v>17</v>
      </c>
      <c r="M6" s="11" t="s">
        <v>18</v>
      </c>
      <c r="N6" s="10" t="s">
        <v>19</v>
      </c>
    </row>
    <row r="7" spans="1:14" ht="52.5" customHeight="1" thickBot="1" x14ac:dyDescent="0.3">
      <c r="B7" s="607"/>
      <c r="C7" s="608"/>
      <c r="D7" s="109" t="s">
        <v>20</v>
      </c>
      <c r="E7" s="12" t="s">
        <v>21</v>
      </c>
      <c r="F7" s="13" t="s">
        <v>22</v>
      </c>
      <c r="G7" s="14" t="s">
        <v>23</v>
      </c>
      <c r="H7" s="110" t="s">
        <v>24</v>
      </c>
      <c r="I7" s="14" t="s">
        <v>25</v>
      </c>
      <c r="J7" s="15" t="s">
        <v>26</v>
      </c>
      <c r="K7" s="111" t="s">
        <v>27</v>
      </c>
      <c r="L7" s="16" t="s">
        <v>28</v>
      </c>
      <c r="M7" s="17" t="s">
        <v>29</v>
      </c>
      <c r="N7" s="18" t="s">
        <v>30</v>
      </c>
    </row>
    <row r="8" spans="1:14" ht="15.75" thickBot="1" x14ac:dyDescent="0.3">
      <c r="B8" s="19" t="s">
        <v>31</v>
      </c>
      <c r="C8" s="117" t="s">
        <v>32</v>
      </c>
      <c r="D8" s="20"/>
      <c r="E8" s="20"/>
      <c r="F8" s="21"/>
      <c r="G8" s="22"/>
      <c r="H8" s="22"/>
      <c r="I8" s="23"/>
      <c r="J8" s="24"/>
      <c r="K8" s="24"/>
      <c r="L8" s="21"/>
      <c r="M8" s="25"/>
      <c r="N8" s="26"/>
    </row>
    <row r="9" spans="1:14" ht="15.75" thickBot="1" x14ac:dyDescent="0.3">
      <c r="B9" s="162" t="s">
        <v>33</v>
      </c>
      <c r="C9" s="118" t="s">
        <v>33</v>
      </c>
      <c r="D9" s="27"/>
      <c r="E9" s="28"/>
      <c r="F9" s="29"/>
      <c r="G9" s="30"/>
      <c r="H9" s="30"/>
      <c r="I9" s="115"/>
      <c r="J9" s="32" t="str">
        <f>IF(ISERROR(I9/(D9*1000)),"N/A",IF((I9/(D9*1000))&lt;0.01,"&lt;$0.01",(I9/(D9*1000))))</f>
        <v>N/A</v>
      </c>
      <c r="K9" s="32" t="str">
        <f t="shared" ref="K9:K14" si="0">IF(ISERROR(I9/(F9*1000)),"N/A",IF((I9/(F9*1000))&lt;0.01,"&lt;$0.01",(I9/(F9*1000))))</f>
        <v>N/A</v>
      </c>
      <c r="L9" s="29"/>
      <c r="M9" s="33" t="str">
        <f t="shared" ref="M9:M14" si="1">IF(ISERROR(F9/D9),"N/A",F9/D9)</f>
        <v>N/A</v>
      </c>
      <c r="N9" s="34"/>
    </row>
    <row r="10" spans="1:14" x14ac:dyDescent="0.25">
      <c r="B10" s="614" t="s">
        <v>34</v>
      </c>
      <c r="C10" s="118" t="s">
        <v>35</v>
      </c>
      <c r="D10" s="132"/>
      <c r="E10" s="131"/>
      <c r="F10" s="130"/>
      <c r="G10" s="133"/>
      <c r="H10" s="133"/>
      <c r="I10" s="134"/>
      <c r="J10" s="135"/>
      <c r="K10" s="135"/>
      <c r="L10" s="130"/>
      <c r="M10" s="136"/>
      <c r="N10" s="137"/>
    </row>
    <row r="11" spans="1:14" x14ac:dyDescent="0.25">
      <c r="B11" s="615"/>
      <c r="C11" s="119" t="s">
        <v>36</v>
      </c>
      <c r="D11" s="132"/>
      <c r="E11" s="131"/>
      <c r="F11" s="130"/>
      <c r="G11" s="133"/>
      <c r="H11" s="133"/>
      <c r="I11" s="134"/>
      <c r="J11" s="135"/>
      <c r="K11" s="135"/>
      <c r="L11" s="130"/>
      <c r="M11" s="136"/>
      <c r="N11" s="137"/>
    </row>
    <row r="12" spans="1:14" ht="15.75" thickBot="1" x14ac:dyDescent="0.3">
      <c r="B12" s="616"/>
      <c r="C12" s="120" t="s">
        <v>37</v>
      </c>
      <c r="D12" s="35"/>
      <c r="E12" s="35"/>
      <c r="F12" s="35"/>
      <c r="G12" s="36"/>
      <c r="H12" s="36"/>
      <c r="I12" s="116"/>
      <c r="J12" s="38" t="str">
        <f t="shared" ref="J12:J14" si="2">IF(ISERROR(I12/(D12*1000)),"N/A",IF((I12/(D12*1000))&lt;0.01,"&lt;$0.01",(I12/(D12*1000))))</f>
        <v>N/A</v>
      </c>
      <c r="K12" s="40" t="str">
        <f t="shared" si="0"/>
        <v>N/A</v>
      </c>
      <c r="L12" s="35"/>
      <c r="M12" s="41" t="str">
        <f t="shared" si="1"/>
        <v>N/A</v>
      </c>
      <c r="N12" s="39"/>
    </row>
    <row r="13" spans="1:14" ht="20.100000000000001" customHeight="1" thickBot="1" x14ac:dyDescent="0.3">
      <c r="B13" s="121" t="s">
        <v>38</v>
      </c>
      <c r="C13" s="122" t="s">
        <v>39</v>
      </c>
      <c r="D13" s="43"/>
      <c r="E13" s="43"/>
      <c r="F13" s="43"/>
      <c r="G13" s="44"/>
      <c r="H13" s="44"/>
      <c r="I13" s="45"/>
      <c r="J13" s="46" t="str">
        <f t="shared" si="2"/>
        <v>N/A</v>
      </c>
      <c r="K13" s="46" t="str">
        <f t="shared" si="0"/>
        <v>N/A</v>
      </c>
      <c r="L13" s="43"/>
      <c r="M13" s="47" t="str">
        <f t="shared" si="1"/>
        <v>N/A</v>
      </c>
      <c r="N13" s="48"/>
    </row>
    <row r="14" spans="1:14" x14ac:dyDescent="0.25">
      <c r="B14" s="54" t="s">
        <v>40</v>
      </c>
      <c r="C14" s="123"/>
      <c r="D14" s="55"/>
      <c r="E14" s="56"/>
      <c r="F14" s="55"/>
      <c r="G14" s="57"/>
      <c r="H14" s="57"/>
      <c r="I14" s="58"/>
      <c r="J14" s="59" t="str">
        <f t="shared" si="2"/>
        <v>N/A</v>
      </c>
      <c r="K14" s="59" t="str">
        <f t="shared" si="0"/>
        <v>N/A</v>
      </c>
      <c r="L14" s="60"/>
      <c r="M14" s="61" t="str">
        <f t="shared" si="1"/>
        <v>N/A</v>
      </c>
      <c r="N14" s="62"/>
    </row>
    <row r="15" spans="1:14" x14ac:dyDescent="0.25">
      <c r="B15" s="63"/>
      <c r="C15" s="64"/>
      <c r="D15" s="64"/>
      <c r="E15" s="64"/>
      <c r="F15" s="64"/>
      <c r="G15" s="64"/>
      <c r="H15" s="64"/>
      <c r="I15" s="64"/>
      <c r="J15" s="64"/>
      <c r="K15" s="64"/>
      <c r="L15" s="64"/>
      <c r="M15" s="64"/>
      <c r="N15" s="65"/>
    </row>
    <row r="16" spans="1:14" ht="15.75" thickBot="1" x14ac:dyDescent="0.3">
      <c r="B16" s="66" t="s">
        <v>41</v>
      </c>
      <c r="C16" s="124"/>
      <c r="D16" s="67"/>
      <c r="E16" s="67"/>
      <c r="F16" s="67"/>
      <c r="G16" s="68"/>
      <c r="H16" s="68"/>
      <c r="I16" s="69"/>
      <c r="J16" s="70"/>
      <c r="K16" s="70"/>
      <c r="L16" s="67"/>
      <c r="M16" s="71"/>
      <c r="N16" s="72"/>
    </row>
    <row r="17" spans="2:25" ht="15.75" thickBot="1" x14ac:dyDescent="0.3">
      <c r="B17" s="125" t="s">
        <v>42</v>
      </c>
      <c r="C17" s="122" t="s">
        <v>43</v>
      </c>
      <c r="D17" s="27"/>
      <c r="E17" s="28"/>
      <c r="F17" s="49"/>
      <c r="G17" s="49"/>
      <c r="H17" s="49"/>
      <c r="I17" s="31"/>
      <c r="J17" s="73"/>
      <c r="K17" s="50"/>
      <c r="L17" s="29"/>
      <c r="M17" s="51"/>
      <c r="N17" s="52"/>
    </row>
    <row r="18" spans="2:25" ht="19.149999999999999" customHeight="1" thickBot="1" x14ac:dyDescent="0.3">
      <c r="B18" s="604" t="s">
        <v>44</v>
      </c>
      <c r="C18" s="118" t="s">
        <v>45</v>
      </c>
      <c r="D18" s="27"/>
      <c r="E18" s="28"/>
      <c r="F18" s="49"/>
      <c r="G18" s="49"/>
      <c r="H18" s="49"/>
      <c r="I18" s="31"/>
      <c r="J18" s="73"/>
      <c r="K18" s="50"/>
      <c r="L18" s="29"/>
      <c r="M18" s="51"/>
      <c r="N18" s="52"/>
    </row>
    <row r="19" spans="2:25" x14ac:dyDescent="0.25">
      <c r="B19" s="605"/>
      <c r="C19" s="119" t="s">
        <v>46</v>
      </c>
      <c r="D19" s="27"/>
      <c r="E19" s="28"/>
      <c r="F19" s="49"/>
      <c r="G19" s="49"/>
      <c r="H19" s="49"/>
      <c r="I19" s="31"/>
      <c r="J19" s="73" t="str">
        <f>IF(ISERROR(I19/(D19*1000)),"N/A",IF((I19/(D19*1000))&lt;0.01,"&lt;$0.01",(I19/(D19*1000))))</f>
        <v>N/A</v>
      </c>
      <c r="K19" s="50" t="str">
        <f>IF(ISERROR(I19/(F19*1000)),"N/A",IF((I19/(F19*1000))&lt;0.01,"&lt;$0.01",(I19/(F19*1000))))</f>
        <v>N/A</v>
      </c>
      <c r="L19" s="29"/>
      <c r="M19" s="51" t="str">
        <f>IF(ISERROR(F19/D19),"N/A",F19/D19)</f>
        <v>N/A</v>
      </c>
      <c r="N19" s="52"/>
    </row>
    <row r="20" spans="2:25" ht="15.75" thickBot="1" x14ac:dyDescent="0.3">
      <c r="B20" s="606"/>
      <c r="C20" s="120" t="s">
        <v>47</v>
      </c>
      <c r="D20" s="53"/>
      <c r="E20" s="53"/>
      <c r="F20" s="43"/>
      <c r="G20" s="44"/>
      <c r="H20" s="44"/>
      <c r="I20" s="45"/>
      <c r="J20" s="74" t="str">
        <f>IF(ISERROR(I20/(D20*1000)),"N/A",IF((I20/(D20*1000))&lt;0.01,"&lt;$0.01",(I20/(D20*1000))))</f>
        <v>N/A</v>
      </c>
      <c r="K20" s="46" t="str">
        <f>IF(ISERROR(I20/(F20*1000)),"N/A",IF((I20/(F20*1000))&lt;0.01,"&lt;$0.01",(I20/(F20*1000))))</f>
        <v>N/A</v>
      </c>
      <c r="L20" s="43"/>
      <c r="M20" s="47" t="str">
        <f>IF(ISERROR(F20/D20),"N/A",F20/D20)</f>
        <v>N/A</v>
      </c>
      <c r="N20" s="48"/>
    </row>
    <row r="21" spans="2:25" s="104" customFormat="1" x14ac:dyDescent="0.25">
      <c r="B21" s="54" t="s">
        <v>48</v>
      </c>
      <c r="C21" s="123"/>
      <c r="D21" s="55"/>
      <c r="E21" s="56"/>
      <c r="F21" s="55"/>
      <c r="G21" s="57"/>
      <c r="H21" s="57"/>
      <c r="I21" s="75"/>
      <c r="J21" s="76" t="str">
        <f>IF(ISERROR(I21/(D21*1000)),"N/A",IF((I21/(D21*1000))&lt;0.01,"&lt;$0.01",(I21/(D21*1000))))</f>
        <v>N/A</v>
      </c>
      <c r="K21" s="59" t="str">
        <f>IF(ISERROR(I21/(F21*1000)),"N/A",IF((I21/(F21*1000))&lt;0.01,"&lt;$0.01",(I21/(F21*1000))))</f>
        <v>N/A</v>
      </c>
      <c r="L21" s="55"/>
      <c r="M21" s="61" t="str">
        <f>IF(ISERROR(F21/D21),"N/A",F21/D21)</f>
        <v>N/A</v>
      </c>
      <c r="N21" s="77"/>
      <c r="O21"/>
      <c r="P21"/>
      <c r="Q21"/>
      <c r="R21"/>
      <c r="S21"/>
      <c r="T21"/>
      <c r="U21"/>
      <c r="V21"/>
      <c r="W21"/>
      <c r="X21"/>
      <c r="Y21"/>
    </row>
    <row r="22" spans="2:25" x14ac:dyDescent="0.25">
      <c r="B22" s="63"/>
      <c r="C22" s="64"/>
      <c r="D22" s="64"/>
      <c r="E22" s="64"/>
      <c r="F22" s="64"/>
      <c r="G22" s="64"/>
      <c r="H22" s="64"/>
      <c r="I22" s="64"/>
      <c r="J22" s="64"/>
      <c r="K22" s="64"/>
      <c r="L22" s="64"/>
      <c r="M22" s="64"/>
      <c r="N22" s="65"/>
    </row>
    <row r="23" spans="2:25" x14ac:dyDescent="0.25">
      <c r="B23" s="78" t="s">
        <v>49</v>
      </c>
      <c r="C23" s="126"/>
      <c r="D23" s="79"/>
      <c r="E23" s="79"/>
      <c r="F23" s="79"/>
      <c r="G23" s="79"/>
      <c r="H23" s="79"/>
      <c r="I23" s="79"/>
      <c r="J23" s="79"/>
      <c r="K23" s="79"/>
      <c r="L23" s="79"/>
      <c r="M23" s="79"/>
      <c r="N23" s="80"/>
    </row>
    <row r="24" spans="2:25" x14ac:dyDescent="0.25">
      <c r="B24" s="81" t="s">
        <v>50</v>
      </c>
      <c r="C24" s="127"/>
      <c r="D24" s="82"/>
      <c r="E24" s="82"/>
      <c r="F24" s="83"/>
      <c r="G24" s="84"/>
      <c r="H24" s="84"/>
      <c r="I24" s="85"/>
      <c r="J24" s="86"/>
      <c r="K24" s="86"/>
      <c r="L24" s="83"/>
      <c r="M24" s="87"/>
      <c r="N24" s="88"/>
    </row>
    <row r="25" spans="2:25" x14ac:dyDescent="0.25">
      <c r="B25" s="89" t="s">
        <v>51</v>
      </c>
      <c r="C25" s="128"/>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x14ac:dyDescent="0.25">
      <c r="B26" s="81" t="s">
        <v>52</v>
      </c>
      <c r="C26" s="127"/>
      <c r="D26" s="83"/>
      <c r="E26" s="90"/>
      <c r="F26" s="91"/>
      <c r="G26" s="91"/>
      <c r="H26" s="91"/>
      <c r="I26" s="85"/>
      <c r="J26" s="92" t="str">
        <f>IF(ISERROR(I26/(D26*1000)),"N/A",IF((I26/(D26*1000))&lt;0.01,"&lt;$0.01",(I26/(D26*1000))))</f>
        <v>N/A</v>
      </c>
      <c r="K26" s="92" t="str">
        <f>IF(ISERROR(I26/(F26*1000)),"N/A",IF((I26/(F26*1000))&lt;0.01,"&lt;$0.01",(I26/(F26*1000))))</f>
        <v>N/A</v>
      </c>
      <c r="L26" s="83"/>
      <c r="M26" s="93" t="str">
        <f>IF(ISERROR(F26/D26),"N/A",F26/D26)</f>
        <v>N/A</v>
      </c>
      <c r="N26" s="94"/>
    </row>
    <row r="27" spans="2:25" x14ac:dyDescent="0.25">
      <c r="B27" s="63"/>
      <c r="C27" s="64"/>
      <c r="D27" s="64"/>
      <c r="E27" s="64"/>
      <c r="F27" s="64"/>
      <c r="G27" s="64"/>
      <c r="H27" s="64"/>
      <c r="I27" s="64"/>
      <c r="J27" s="64"/>
      <c r="K27" s="64"/>
      <c r="L27" s="64"/>
      <c r="M27" s="64"/>
      <c r="N27" s="65"/>
    </row>
    <row r="28" spans="2:25" ht="15.75" thickBot="1" x14ac:dyDescent="0.3">
      <c r="B28" s="95" t="s">
        <v>53</v>
      </c>
      <c r="C28" s="129"/>
      <c r="D28" s="96"/>
      <c r="E28" s="97"/>
      <c r="F28" s="96"/>
      <c r="G28" s="98"/>
      <c r="H28" s="98"/>
      <c r="I28" s="99"/>
      <c r="J28" s="100" t="str">
        <f>IF(ISERROR(I28/(D28*1000)),"N/A",IF((I28/(D28*1000))&lt;0.01,"&lt;$0.01",(I28/(D28*1000))))</f>
        <v>N/A</v>
      </c>
      <c r="K28" s="101" t="str">
        <f>IF(ISERROR(I28/(F28*1000)),"N/A",IF((I28/(F28*1000))&lt;0.01,"&lt;$0.01",(I28/(F28*1000))))</f>
        <v>N/A</v>
      </c>
      <c r="L28" s="96"/>
      <c r="M28" s="102" t="str">
        <f t="shared" ref="M28" si="3">IF(ISERROR(F28/D28),"N/A",F28/D28)</f>
        <v>N/A</v>
      </c>
      <c r="N28" s="103"/>
    </row>
    <row r="29" spans="2:25" ht="15.75" thickBot="1" x14ac:dyDescent="0.3">
      <c r="B29" s="95" t="s">
        <v>54</v>
      </c>
      <c r="C29" s="96"/>
      <c r="D29" s="96"/>
      <c r="E29" s="97"/>
      <c r="F29" s="96"/>
      <c r="G29" s="98"/>
      <c r="H29" s="98"/>
      <c r="I29" s="99"/>
      <c r="J29" s="100"/>
      <c r="K29" s="101"/>
      <c r="L29" s="96"/>
      <c r="M29" s="102"/>
      <c r="N29" s="103"/>
    </row>
    <row r="30" spans="2:25" x14ac:dyDescent="0.25">
      <c r="B30" s="104"/>
      <c r="C30" s="104"/>
      <c r="D30" s="104"/>
      <c r="E30" s="104"/>
      <c r="F30" s="104"/>
      <c r="G30" s="104"/>
      <c r="H30" s="105"/>
      <c r="I30" s="106"/>
      <c r="J30" s="104"/>
      <c r="K30" s="104"/>
      <c r="L30" s="107"/>
      <c r="M30" s="108"/>
      <c r="N30" s="108"/>
      <c r="O30" s="104"/>
      <c r="P30" s="104"/>
      <c r="Q30" s="104"/>
      <c r="R30" s="104"/>
      <c r="S30" s="104"/>
      <c r="T30" s="104"/>
      <c r="U30" s="104"/>
      <c r="V30" s="104"/>
      <c r="W30" s="104"/>
      <c r="X30" s="104"/>
      <c r="Y30" s="104"/>
    </row>
  </sheetData>
  <mergeCells count="6">
    <mergeCell ref="B18:B20"/>
    <mergeCell ref="B5:C7"/>
    <mergeCell ref="D5:F5"/>
    <mergeCell ref="G5:H5"/>
    <mergeCell ref="I5:K5"/>
    <mergeCell ref="B10:B12"/>
  </mergeCells>
  <pageMargins left="0.25" right="0.25" top="0.75" bottom="0.75" header="0.3" footer="0.3"/>
  <pageSetup scale="5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AI72"/>
  <sheetViews>
    <sheetView tabSelected="1" topLeftCell="A4" zoomScale="85" zoomScaleNormal="85" zoomScaleSheetLayoutView="100" workbookViewId="0">
      <selection activeCell="D22" sqref="D22"/>
    </sheetView>
  </sheetViews>
  <sheetFormatPr defaultColWidth="9.28515625" defaultRowHeight="15" x14ac:dyDescent="0.25"/>
  <cols>
    <col min="1" max="1" width="4.28515625" customWidth="1"/>
    <col min="2" max="2" width="42.7109375" customWidth="1"/>
    <col min="3" max="3" width="40.7109375" customWidth="1"/>
    <col min="4" max="4" width="15.28515625" bestFit="1" customWidth="1"/>
    <col min="5" max="6" width="13.5703125" customWidth="1"/>
    <col min="7" max="7" width="15.140625" customWidth="1"/>
    <col min="8" max="8" width="17.7109375" bestFit="1" customWidth="1"/>
    <col min="9" max="9" width="24" customWidth="1"/>
    <col min="10" max="13" width="13.5703125" customWidth="1"/>
    <col min="14" max="16" width="14.5703125" style="2" customWidth="1"/>
    <col min="17" max="17" width="14.5703125" style="3" customWidth="1"/>
    <col min="18" max="18" width="14.5703125" customWidth="1"/>
    <col min="19" max="20" width="15.7109375" style="2" customWidth="1"/>
    <col min="21" max="21" width="31.28515625" bestFit="1" customWidth="1"/>
    <col min="23" max="23" width="33.28515625" bestFit="1" customWidth="1"/>
    <col min="25" max="25" width="9.28515625" customWidth="1"/>
  </cols>
  <sheetData>
    <row r="1" spans="1:24" ht="23.25" x14ac:dyDescent="0.35">
      <c r="A1" s="1" t="s">
        <v>0</v>
      </c>
      <c r="I1" s="2"/>
      <c r="J1" s="2"/>
      <c r="K1" s="2"/>
      <c r="L1" s="3"/>
      <c r="N1"/>
      <c r="O1" s="166"/>
      <c r="P1"/>
      <c r="Q1"/>
      <c r="R1" s="165"/>
      <c r="S1"/>
      <c r="T1"/>
    </row>
    <row r="2" spans="1:24" x14ac:dyDescent="0.25">
      <c r="I2" s="2"/>
      <c r="J2" s="2"/>
      <c r="K2" s="2"/>
      <c r="L2" s="3"/>
      <c r="N2"/>
      <c r="O2" s="166"/>
      <c r="P2"/>
      <c r="Q2"/>
      <c r="R2" s="165"/>
      <c r="S2"/>
      <c r="T2"/>
    </row>
    <row r="3" spans="1:24" ht="19.5" thickBot="1" x14ac:dyDescent="0.35">
      <c r="A3" s="6"/>
      <c r="B3" s="6" t="s">
        <v>55</v>
      </c>
      <c r="C3" s="6"/>
      <c r="I3" s="6"/>
      <c r="J3" s="6"/>
      <c r="K3" s="6"/>
      <c r="L3" s="6"/>
      <c r="M3" s="6"/>
      <c r="Q3" s="104"/>
      <c r="S3" s="165"/>
      <c r="T3" s="165"/>
    </row>
    <row r="4" spans="1:24" ht="15.75" thickBot="1" x14ac:dyDescent="0.3">
      <c r="A4" t="s">
        <v>2</v>
      </c>
      <c r="B4" s="153"/>
      <c r="C4" s="153"/>
      <c r="D4" s="617" t="s">
        <v>7</v>
      </c>
      <c r="E4" s="617"/>
      <c r="F4" s="617"/>
      <c r="G4" s="618"/>
      <c r="H4" s="619" t="s">
        <v>6</v>
      </c>
      <c r="I4" s="620"/>
      <c r="J4" s="620"/>
      <c r="K4" s="620"/>
      <c r="L4" s="610" t="s">
        <v>56</v>
      </c>
      <c r="M4" s="610"/>
      <c r="N4" s="610"/>
      <c r="O4" s="610"/>
      <c r="P4" s="610"/>
      <c r="Q4" s="610"/>
      <c r="R4" s="610"/>
      <c r="S4" s="172"/>
      <c r="T4" s="172"/>
    </row>
    <row r="5" spans="1:24" x14ac:dyDescent="0.25">
      <c r="B5" s="156"/>
      <c r="C5" s="156"/>
      <c r="D5" s="154" t="s">
        <v>10</v>
      </c>
      <c r="E5" s="138" t="s">
        <v>11</v>
      </c>
      <c r="F5" s="138" t="s">
        <v>12</v>
      </c>
      <c r="G5" s="138" t="s">
        <v>57</v>
      </c>
      <c r="H5" s="149" t="s">
        <v>14</v>
      </c>
      <c r="I5" s="150" t="s">
        <v>15</v>
      </c>
      <c r="J5" s="150" t="s">
        <v>58</v>
      </c>
      <c r="K5" s="150" t="s">
        <v>59</v>
      </c>
      <c r="L5" s="146" t="s">
        <v>17</v>
      </c>
      <c r="M5" s="146" t="s">
        <v>60</v>
      </c>
      <c r="N5" s="9" t="s">
        <v>19</v>
      </c>
      <c r="O5" s="146" t="s">
        <v>61</v>
      </c>
      <c r="P5" s="146" t="s">
        <v>62</v>
      </c>
      <c r="Q5" s="138" t="s">
        <v>63</v>
      </c>
      <c r="R5" s="174" t="s">
        <v>64</v>
      </c>
      <c r="S5" s="165"/>
      <c r="T5" s="165"/>
      <c r="U5" s="326"/>
      <c r="V5" s="326"/>
      <c r="W5" s="326"/>
      <c r="X5" s="326"/>
    </row>
    <row r="6" spans="1:24" ht="60.75" thickBot="1" x14ac:dyDescent="0.3">
      <c r="B6" s="155"/>
      <c r="C6" s="155"/>
      <c r="D6" s="158" t="s">
        <v>65</v>
      </c>
      <c r="E6" s="159" t="s">
        <v>66</v>
      </c>
      <c r="F6" s="159" t="s">
        <v>67</v>
      </c>
      <c r="G6" s="159" t="s">
        <v>68</v>
      </c>
      <c r="H6" s="151" t="s">
        <v>69</v>
      </c>
      <c r="I6" s="152" t="s">
        <v>70</v>
      </c>
      <c r="J6" s="152" t="s">
        <v>71</v>
      </c>
      <c r="K6" s="152" t="s">
        <v>72</v>
      </c>
      <c r="L6" s="147" t="s">
        <v>73</v>
      </c>
      <c r="M6" s="147" t="s">
        <v>74</v>
      </c>
      <c r="N6" s="109" t="s">
        <v>75</v>
      </c>
      <c r="O6" s="148" t="s">
        <v>76</v>
      </c>
      <c r="P6" s="148" t="s">
        <v>77</v>
      </c>
      <c r="Q6" s="12" t="s">
        <v>78</v>
      </c>
      <c r="R6" s="148" t="s">
        <v>79</v>
      </c>
      <c r="S6" s="165"/>
      <c r="T6" s="165"/>
    </row>
    <row r="7" spans="1:24" ht="18" thickBot="1" x14ac:dyDescent="0.3">
      <c r="B7" s="180" t="s">
        <v>31</v>
      </c>
      <c r="C7" s="281" t="s">
        <v>80</v>
      </c>
      <c r="D7" s="217"/>
      <c r="E7" s="218"/>
      <c r="F7" s="219"/>
      <c r="G7" s="238"/>
      <c r="H7" s="217"/>
      <c r="I7" s="218"/>
      <c r="J7" s="219"/>
      <c r="K7" s="238"/>
      <c r="L7" s="267"/>
      <c r="M7" s="218"/>
      <c r="N7" s="268"/>
      <c r="O7" s="240"/>
      <c r="P7" s="268"/>
      <c r="Q7" s="268"/>
      <c r="R7" s="327"/>
      <c r="S7" s="168"/>
      <c r="T7" s="168"/>
    </row>
    <row r="8" spans="1:24" x14ac:dyDescent="0.25">
      <c r="B8" s="626" t="s">
        <v>81</v>
      </c>
      <c r="C8" s="469" t="s">
        <v>82</v>
      </c>
      <c r="D8" s="554">
        <v>179</v>
      </c>
      <c r="E8" s="331" t="s">
        <v>83</v>
      </c>
      <c r="F8" s="331">
        <v>386</v>
      </c>
      <c r="G8" s="542" t="s">
        <v>83</v>
      </c>
      <c r="H8" s="555">
        <v>99.822000000000003</v>
      </c>
      <c r="I8" s="531" t="s">
        <v>84</v>
      </c>
      <c r="J8" s="556">
        <v>281.62384988578492</v>
      </c>
      <c r="K8" s="547" t="s">
        <v>83</v>
      </c>
      <c r="L8" s="554">
        <v>89.774016000000003</v>
      </c>
      <c r="M8" s="536" t="s">
        <v>84</v>
      </c>
      <c r="N8" s="331">
        <v>157.56003000000001</v>
      </c>
      <c r="O8" s="539" t="s">
        <v>84</v>
      </c>
      <c r="P8" s="557">
        <f t="shared" ref="P8:P13" si="0">L8*1.115</f>
        <v>100.09802784</v>
      </c>
      <c r="Q8" s="558">
        <v>9.6369350000000006E-2</v>
      </c>
      <c r="R8" s="559">
        <v>1489.146659</v>
      </c>
      <c r="S8" s="165"/>
      <c r="T8" s="394"/>
      <c r="U8" s="326"/>
      <c r="V8" s="104"/>
      <c r="W8" s="326"/>
      <c r="X8" s="104"/>
    </row>
    <row r="9" spans="1:24" x14ac:dyDescent="0.25">
      <c r="B9" s="627"/>
      <c r="C9" s="470" t="s">
        <v>85</v>
      </c>
      <c r="D9" s="560">
        <v>586</v>
      </c>
      <c r="E9" s="530" t="s">
        <v>83</v>
      </c>
      <c r="F9" s="530">
        <v>1363</v>
      </c>
      <c r="G9" s="543" t="s">
        <v>83</v>
      </c>
      <c r="H9" s="561">
        <v>186.62899999999999</v>
      </c>
      <c r="I9" s="532" t="s">
        <v>84</v>
      </c>
      <c r="J9" s="562">
        <v>373.41084988578496</v>
      </c>
      <c r="K9" s="548" t="s">
        <v>83</v>
      </c>
      <c r="L9" s="560">
        <v>93.885890000000003</v>
      </c>
      <c r="M9" s="537" t="s">
        <v>84</v>
      </c>
      <c r="N9" s="530">
        <v>196.07117</v>
      </c>
      <c r="O9" s="540" t="s">
        <v>84</v>
      </c>
      <c r="P9" s="563">
        <f t="shared" si="0"/>
        <v>104.68276735000001</v>
      </c>
      <c r="Q9" s="564">
        <v>2.3080679999999999E-2</v>
      </c>
      <c r="R9" s="565">
        <v>1103.364863</v>
      </c>
      <c r="S9" s="165"/>
      <c r="T9" s="165"/>
    </row>
    <row r="10" spans="1:24" x14ac:dyDescent="0.25">
      <c r="B10" s="627"/>
      <c r="C10" s="470" t="s">
        <v>86</v>
      </c>
      <c r="D10" s="560">
        <v>168</v>
      </c>
      <c r="E10" s="530" t="s">
        <v>83</v>
      </c>
      <c r="F10" s="530">
        <v>353</v>
      </c>
      <c r="G10" s="543" t="s">
        <v>83</v>
      </c>
      <c r="H10" s="566">
        <v>132.83599999999998</v>
      </c>
      <c r="I10" s="533" t="s">
        <v>84</v>
      </c>
      <c r="J10" s="567">
        <v>322.75784988578494</v>
      </c>
      <c r="K10" s="549" t="s">
        <v>83</v>
      </c>
      <c r="L10" s="560">
        <v>200.47399999999999</v>
      </c>
      <c r="M10" s="537" t="s">
        <v>84</v>
      </c>
      <c r="N10" s="530">
        <v>383.185</v>
      </c>
      <c r="O10" s="540" t="s">
        <v>84</v>
      </c>
      <c r="P10" s="563">
        <f t="shared" si="0"/>
        <v>223.52850999999998</v>
      </c>
      <c r="Q10" s="564">
        <v>6.0953E-2</v>
      </c>
      <c r="R10" s="565">
        <v>974.29499999999996</v>
      </c>
      <c r="S10" s="165"/>
      <c r="T10" s="165"/>
    </row>
    <row r="11" spans="1:24" x14ac:dyDescent="0.25">
      <c r="B11" s="627"/>
      <c r="C11" s="470" t="s">
        <v>87</v>
      </c>
      <c r="D11" s="560">
        <v>270</v>
      </c>
      <c r="E11" s="530" t="s">
        <v>83</v>
      </c>
      <c r="F11" s="530">
        <v>413</v>
      </c>
      <c r="G11" s="543" t="s">
        <v>83</v>
      </c>
      <c r="H11" s="568">
        <v>54.241</v>
      </c>
      <c r="I11" s="533" t="s">
        <v>84</v>
      </c>
      <c r="J11" s="567">
        <v>622.92099999999994</v>
      </c>
      <c r="K11" s="549" t="s">
        <v>83</v>
      </c>
      <c r="L11" s="560">
        <v>28.994256665199998</v>
      </c>
      <c r="M11" s="537" t="s">
        <v>84</v>
      </c>
      <c r="N11" s="530">
        <v>44.816650895199899</v>
      </c>
      <c r="O11" s="540" t="s">
        <v>84</v>
      </c>
      <c r="P11" s="563">
        <f t="shared" si="0"/>
        <v>32.328596181697996</v>
      </c>
      <c r="Q11" s="564">
        <v>1.52000408E-3</v>
      </c>
      <c r="R11" s="565">
        <v>169.57419562479998</v>
      </c>
      <c r="S11" s="165"/>
      <c r="T11" s="165"/>
      <c r="U11" s="326"/>
      <c r="V11" s="326"/>
    </row>
    <row r="12" spans="1:24" x14ac:dyDescent="0.25">
      <c r="B12" s="627"/>
      <c r="C12" s="471" t="s">
        <v>88</v>
      </c>
      <c r="D12" s="560">
        <v>0</v>
      </c>
      <c r="E12" s="287" t="s">
        <v>83</v>
      </c>
      <c r="F12" s="530">
        <v>0</v>
      </c>
      <c r="G12" s="543" t="s">
        <v>83</v>
      </c>
      <c r="H12" s="568">
        <v>0</v>
      </c>
      <c r="I12" s="533" t="s">
        <v>84</v>
      </c>
      <c r="J12" s="567">
        <v>0</v>
      </c>
      <c r="K12" s="549" t="s">
        <v>83</v>
      </c>
      <c r="L12" s="560">
        <v>0</v>
      </c>
      <c r="M12" s="537" t="s">
        <v>84</v>
      </c>
      <c r="N12" s="530">
        <v>0</v>
      </c>
      <c r="O12" s="540" t="s">
        <v>84</v>
      </c>
      <c r="P12" s="537">
        <f t="shared" si="0"/>
        <v>0</v>
      </c>
      <c r="Q12" s="564">
        <v>0</v>
      </c>
      <c r="R12" s="565">
        <v>0</v>
      </c>
      <c r="S12" s="165"/>
      <c r="T12" s="165"/>
    </row>
    <row r="13" spans="1:24" ht="15.75" thickBot="1" x14ac:dyDescent="0.3">
      <c r="B13" s="627"/>
      <c r="C13" s="552" t="s">
        <v>89</v>
      </c>
      <c r="D13" s="569">
        <v>7189</v>
      </c>
      <c r="E13" s="288" t="s">
        <v>83</v>
      </c>
      <c r="F13" s="570">
        <v>11701</v>
      </c>
      <c r="G13" s="544" t="s">
        <v>83</v>
      </c>
      <c r="H13" s="571">
        <v>113.599</v>
      </c>
      <c r="I13" s="534" t="s">
        <v>84</v>
      </c>
      <c r="J13" s="572">
        <v>268.19900000000001</v>
      </c>
      <c r="K13" s="550" t="s">
        <v>83</v>
      </c>
      <c r="L13" s="573">
        <v>770.393101</v>
      </c>
      <c r="M13" s="538" t="s">
        <v>84</v>
      </c>
      <c r="N13" s="574">
        <v>1193.5874189999899</v>
      </c>
      <c r="O13" s="541" t="s">
        <v>84</v>
      </c>
      <c r="P13" s="575">
        <f t="shared" si="0"/>
        <v>858.98830761499994</v>
      </c>
      <c r="Q13" s="576">
        <v>8.9467069999999996E-2</v>
      </c>
      <c r="R13" s="577">
        <v>11555.895177</v>
      </c>
      <c r="S13" s="165"/>
      <c r="T13" s="165"/>
    </row>
    <row r="14" spans="1:24" ht="15.75" thickBot="1" x14ac:dyDescent="0.3">
      <c r="B14" s="216"/>
      <c r="C14" s="553" t="s">
        <v>90</v>
      </c>
      <c r="D14" s="378">
        <f>SUM(D8:D13)</f>
        <v>8392</v>
      </c>
      <c r="E14" s="379">
        <v>79922.115384615376</v>
      </c>
      <c r="F14" s="379">
        <f>SUM(F8:F13)</f>
        <v>14216</v>
      </c>
      <c r="G14" s="403">
        <f t="shared" ref="G14" si="1">F14/E14</f>
        <v>0.17787316979270687</v>
      </c>
      <c r="H14" s="535">
        <f>SUM(H8:H13)</f>
        <v>587.12700000000007</v>
      </c>
      <c r="I14" s="404">
        <v>4620.7306625292586</v>
      </c>
      <c r="J14" s="404">
        <f>SUM(J8:J13)</f>
        <v>1868.9125496573547</v>
      </c>
      <c r="K14" s="405">
        <f>J14/I14</f>
        <v>0.4044625593118566</v>
      </c>
      <c r="L14" s="397">
        <f>SUM(L8:L13)</f>
        <v>1183.5212636652</v>
      </c>
      <c r="M14" s="398">
        <v>9236.9638044924795</v>
      </c>
      <c r="N14" s="399">
        <f>SUM(N8:N13)</f>
        <v>1975.2202698951899</v>
      </c>
      <c r="O14" s="400">
        <f>N14/M14</f>
        <v>0.21383869328734664</v>
      </c>
      <c r="P14" s="399">
        <f>L14*1.115</f>
        <v>1319.626208986698</v>
      </c>
      <c r="Q14" s="401">
        <f>SUM(Q8:Q13)</f>
        <v>0.27139010408000003</v>
      </c>
      <c r="R14" s="402">
        <f>SUM(R8:R13)</f>
        <v>15292.2758946248</v>
      </c>
      <c r="S14" s="165"/>
      <c r="T14" s="165"/>
      <c r="U14" s="326"/>
      <c r="V14" s="104"/>
    </row>
    <row r="15" spans="1:24" x14ac:dyDescent="0.25">
      <c r="B15" s="626" t="s">
        <v>34</v>
      </c>
      <c r="C15" s="178" t="s">
        <v>91</v>
      </c>
      <c r="D15" s="472">
        <v>0</v>
      </c>
      <c r="E15" s="269">
        <v>190</v>
      </c>
      <c r="F15" s="269">
        <v>0</v>
      </c>
      <c r="G15" s="270">
        <f>F15/E15</f>
        <v>0</v>
      </c>
      <c r="H15" s="473">
        <v>250.47200000000001</v>
      </c>
      <c r="I15" s="347">
        <v>2025</v>
      </c>
      <c r="J15" s="347">
        <v>600.77390780811868</v>
      </c>
      <c r="K15" s="474">
        <f>J15/I15</f>
        <v>0.29667847299166356</v>
      </c>
      <c r="L15" s="427">
        <v>0</v>
      </c>
      <c r="M15" s="475">
        <v>424</v>
      </c>
      <c r="N15" s="282">
        <v>0</v>
      </c>
      <c r="O15" s="241">
        <f>N15/M15</f>
        <v>0</v>
      </c>
      <c r="P15" s="282">
        <f>L15*1.115</f>
        <v>0</v>
      </c>
      <c r="Q15" s="333">
        <v>0</v>
      </c>
      <c r="R15" s="476">
        <v>0</v>
      </c>
      <c r="S15" s="165"/>
      <c r="T15" s="165"/>
    </row>
    <row r="16" spans="1:24" ht="17.25" x14ac:dyDescent="0.25">
      <c r="B16" s="627"/>
      <c r="C16" s="477" t="s">
        <v>92</v>
      </c>
      <c r="D16" s="578">
        <v>0</v>
      </c>
      <c r="E16" s="579">
        <v>285</v>
      </c>
      <c r="F16" s="579">
        <v>0</v>
      </c>
      <c r="G16" s="521">
        <f>F16/E16</f>
        <v>0</v>
      </c>
      <c r="H16" s="519">
        <v>112.93300000000001</v>
      </c>
      <c r="I16" s="520">
        <v>155</v>
      </c>
      <c r="J16" s="520">
        <v>178.83242198629421</v>
      </c>
      <c r="K16" s="479">
        <f>J16/I16</f>
        <v>1.1537575612018982</v>
      </c>
      <c r="L16" s="429">
        <v>207</v>
      </c>
      <c r="M16" s="271">
        <v>273</v>
      </c>
      <c r="N16" s="271">
        <v>978</v>
      </c>
      <c r="O16" s="480">
        <f>N16/M16</f>
        <v>3.5824175824175826</v>
      </c>
      <c r="P16" s="309">
        <f>L16*1.115</f>
        <v>230.80500000000001</v>
      </c>
      <c r="Q16" s="481">
        <v>0.16800000000000001</v>
      </c>
      <c r="R16" s="482">
        <v>4690</v>
      </c>
      <c r="S16" s="311"/>
      <c r="T16" s="165"/>
    </row>
    <row r="17" spans="2:35" ht="15.75" thickBot="1" x14ac:dyDescent="0.3">
      <c r="B17" s="627"/>
      <c r="C17" s="177" t="s">
        <v>37</v>
      </c>
      <c r="D17" s="522">
        <v>0</v>
      </c>
      <c r="E17" s="523">
        <v>160</v>
      </c>
      <c r="F17" s="523">
        <v>0</v>
      </c>
      <c r="G17" s="524">
        <f>F17/E17</f>
        <v>0</v>
      </c>
      <c r="H17" s="525">
        <v>184.68400000000003</v>
      </c>
      <c r="I17" s="526">
        <v>1506</v>
      </c>
      <c r="J17" s="526">
        <v>520.32821986294198</v>
      </c>
      <c r="K17" s="484">
        <f>J17/I17</f>
        <v>0.3455034660444502</v>
      </c>
      <c r="L17" s="430">
        <v>0</v>
      </c>
      <c r="M17" s="483">
        <v>293</v>
      </c>
      <c r="N17" s="406">
        <v>0</v>
      </c>
      <c r="O17" s="274">
        <f>N17/M17</f>
        <v>0</v>
      </c>
      <c r="P17" s="483">
        <f>L17*1.115</f>
        <v>0</v>
      </c>
      <c r="Q17" s="485">
        <v>0</v>
      </c>
      <c r="R17" s="486">
        <v>0</v>
      </c>
      <c r="S17" s="312"/>
      <c r="T17" s="165"/>
    </row>
    <row r="18" spans="2:35" ht="18" thickBot="1" x14ac:dyDescent="0.3">
      <c r="B18" s="164" t="s">
        <v>38</v>
      </c>
      <c r="C18" s="487" t="s">
        <v>93</v>
      </c>
      <c r="D18" s="580">
        <v>0</v>
      </c>
      <c r="E18" s="581">
        <v>0</v>
      </c>
      <c r="F18" s="581">
        <v>0</v>
      </c>
      <c r="G18" s="527" t="s">
        <v>83</v>
      </c>
      <c r="H18" s="528">
        <v>0</v>
      </c>
      <c r="I18" s="529">
        <v>0</v>
      </c>
      <c r="J18" s="529">
        <v>0</v>
      </c>
      <c r="K18" s="490" t="s">
        <v>83</v>
      </c>
      <c r="L18" s="582">
        <v>2361</v>
      </c>
      <c r="M18" s="310">
        <v>0</v>
      </c>
      <c r="N18" s="290">
        <v>8763</v>
      </c>
      <c r="O18" s="243" t="s">
        <v>83</v>
      </c>
      <c r="P18" s="310">
        <f t="shared" ref="P18" si="2">L18*1.115</f>
        <v>2632.5149999999999</v>
      </c>
      <c r="Q18" s="551">
        <v>3.323</v>
      </c>
      <c r="R18" s="491">
        <f>L18</f>
        <v>2361</v>
      </c>
      <c r="S18" s="165"/>
      <c r="T18" s="492"/>
    </row>
    <row r="19" spans="2:35" ht="15.75" thickBot="1" x14ac:dyDescent="0.3">
      <c r="B19" s="182" t="s">
        <v>40</v>
      </c>
      <c r="C19" s="185"/>
      <c r="D19" s="253">
        <f>SUM(D14:D18)</f>
        <v>8392</v>
      </c>
      <c r="E19" s="254">
        <f>SUM(E14:E18)</f>
        <v>80557.115384615376</v>
      </c>
      <c r="F19" s="254">
        <f>SUM(F14:F18)</f>
        <v>14216</v>
      </c>
      <c r="G19" s="231">
        <f t="shared" ref="G19" si="3">F19/E19</f>
        <v>0.17647106567963008</v>
      </c>
      <c r="H19" s="295">
        <f>SUM(H14:H18)</f>
        <v>1135.2160000000001</v>
      </c>
      <c r="I19" s="296">
        <f>SUM(I14:I18)</f>
        <v>8306.7306625292586</v>
      </c>
      <c r="J19" s="296">
        <f>SUM(J14:J18)</f>
        <v>3168.8470993147093</v>
      </c>
      <c r="K19" s="234">
        <f t="shared" ref="K19" si="4">J19/I19</f>
        <v>0.38147945660607818</v>
      </c>
      <c r="L19" s="284">
        <f>SUM(L14:L18)</f>
        <v>3751.5212636652</v>
      </c>
      <c r="M19" s="254">
        <f>SUM(M14:M18)</f>
        <v>10226.96380449248</v>
      </c>
      <c r="N19" s="284">
        <f>SUM(N14:N18)</f>
        <v>11716.22026989519</v>
      </c>
      <c r="O19" s="244">
        <f>N19/M19</f>
        <v>1.1456205863120892</v>
      </c>
      <c r="P19" s="284">
        <f>SUM(P14:P18)</f>
        <v>4182.9462089866975</v>
      </c>
      <c r="Q19" s="335">
        <f t="shared" ref="Q19" si="5">SUM(Q14:Q18)</f>
        <v>3.7623901040800001</v>
      </c>
      <c r="R19" s="284">
        <f>SUM(R14:R18)</f>
        <v>22343.2758946248</v>
      </c>
      <c r="S19" s="168"/>
      <c r="T19" s="168"/>
    </row>
    <row r="20" spans="2:35" ht="15.75" thickBot="1" x14ac:dyDescent="0.3">
      <c r="B20" s="140"/>
      <c r="C20" s="187"/>
      <c r="D20" s="255"/>
      <c r="E20" s="256"/>
      <c r="F20" s="256"/>
      <c r="G20" s="232"/>
      <c r="H20" s="221"/>
      <c r="I20" s="222"/>
      <c r="J20" s="222"/>
      <c r="K20" s="239"/>
      <c r="L20" s="255"/>
      <c r="M20" s="256"/>
      <c r="N20" s="285"/>
      <c r="O20" s="245"/>
      <c r="P20" s="285"/>
      <c r="Q20" s="336"/>
      <c r="R20" s="285"/>
      <c r="S20" s="170"/>
      <c r="T20" s="170"/>
    </row>
    <row r="21" spans="2:35" ht="15.75" thickBot="1" x14ac:dyDescent="0.3">
      <c r="B21" s="186" t="s">
        <v>41</v>
      </c>
      <c r="C21" s="183" t="s">
        <v>94</v>
      </c>
      <c r="D21" s="257"/>
      <c r="E21" s="258"/>
      <c r="F21" s="258"/>
      <c r="G21" s="233"/>
      <c r="H21" s="224"/>
      <c r="I21" s="225"/>
      <c r="J21" s="225"/>
      <c r="K21" s="233"/>
      <c r="L21" s="257"/>
      <c r="M21" s="258"/>
      <c r="N21" s="286"/>
      <c r="O21" s="246"/>
      <c r="P21" s="286"/>
      <c r="Q21" s="337"/>
      <c r="R21" s="286"/>
      <c r="S21" s="168"/>
      <c r="T21" s="168"/>
    </row>
    <row r="22" spans="2:35" ht="15.75" thickBot="1" x14ac:dyDescent="0.3">
      <c r="B22" s="179" t="s">
        <v>42</v>
      </c>
      <c r="C22" s="493" t="s">
        <v>95</v>
      </c>
      <c r="D22" s="417">
        <v>0</v>
      </c>
      <c r="E22" s="310">
        <v>45</v>
      </c>
      <c r="F22" s="310">
        <v>0</v>
      </c>
      <c r="G22" s="488">
        <f t="shared" ref="G22:G26" si="6">F22/E22</f>
        <v>0</v>
      </c>
      <c r="H22" s="494">
        <v>415.76599999999996</v>
      </c>
      <c r="I22" s="489">
        <v>3221.5721145670805</v>
      </c>
      <c r="J22" s="489">
        <v>1137.8103608387887</v>
      </c>
      <c r="K22" s="488">
        <f t="shared" ref="K22:K26" si="7">J22/I22</f>
        <v>0.35318481796322893</v>
      </c>
      <c r="L22" s="417">
        <v>0</v>
      </c>
      <c r="M22" s="310">
        <v>2090.8409999999999</v>
      </c>
      <c r="N22" s="306">
        <v>0</v>
      </c>
      <c r="O22" s="307">
        <f>N22/M22</f>
        <v>0</v>
      </c>
      <c r="P22" s="306">
        <f>L22*1.099</f>
        <v>0</v>
      </c>
      <c r="Q22" s="495">
        <v>0</v>
      </c>
      <c r="R22" s="496">
        <v>0</v>
      </c>
      <c r="S22" s="165"/>
      <c r="T22" s="165"/>
    </row>
    <row r="23" spans="2:35" ht="17.25" x14ac:dyDescent="0.25">
      <c r="B23" s="623" t="s">
        <v>44</v>
      </c>
      <c r="C23" s="469" t="s">
        <v>96</v>
      </c>
      <c r="D23" s="583">
        <v>34</v>
      </c>
      <c r="E23" s="584">
        <v>95134</v>
      </c>
      <c r="F23" s="585">
        <v>50</v>
      </c>
      <c r="G23" s="497">
        <f t="shared" si="6"/>
        <v>5.2557445287699459E-4</v>
      </c>
      <c r="H23" s="498">
        <v>856.37900000000002</v>
      </c>
      <c r="I23" s="499">
        <v>2568.811571730454</v>
      </c>
      <c r="J23" s="499">
        <v>1661.381076183618</v>
      </c>
      <c r="K23" s="500">
        <f t="shared" si="7"/>
        <v>0.64675085337786975</v>
      </c>
      <c r="L23" s="583">
        <v>1706</v>
      </c>
      <c r="M23" s="584">
        <v>18930.150000000001</v>
      </c>
      <c r="N23" s="586">
        <v>2598</v>
      </c>
      <c r="O23" s="545">
        <f>N23/M23</f>
        <v>0.13724138477508102</v>
      </c>
      <c r="P23" s="530">
        <f>L23*1.091</f>
        <v>1861.2459999999999</v>
      </c>
      <c r="Q23" s="587">
        <v>0.39800000000000002</v>
      </c>
      <c r="R23" s="588">
        <v>25153</v>
      </c>
      <c r="S23" s="165"/>
      <c r="T23" s="165"/>
    </row>
    <row r="24" spans="2:35" x14ac:dyDescent="0.25">
      <c r="B24" s="624"/>
      <c r="C24" s="501" t="s">
        <v>46</v>
      </c>
      <c r="D24" s="411">
        <v>0</v>
      </c>
      <c r="E24" s="271">
        <v>25</v>
      </c>
      <c r="F24" s="271">
        <v>0</v>
      </c>
      <c r="G24" s="502">
        <f t="shared" si="6"/>
        <v>0</v>
      </c>
      <c r="H24" s="503">
        <v>141.93099999999998</v>
      </c>
      <c r="I24" s="478">
        <v>296.67166753745602</v>
      </c>
      <c r="J24" s="478">
        <v>321.4169246786243</v>
      </c>
      <c r="K24" s="272">
        <f t="shared" si="7"/>
        <v>1.0834095731033839</v>
      </c>
      <c r="L24" s="411">
        <v>0</v>
      </c>
      <c r="M24" s="271">
        <v>800.53</v>
      </c>
      <c r="N24" s="287">
        <v>0</v>
      </c>
      <c r="O24" s="546">
        <f t="shared" ref="O24:O25" si="8">N24/M24</f>
        <v>0</v>
      </c>
      <c r="P24" s="287">
        <f>L24*1.077</f>
        <v>0</v>
      </c>
      <c r="Q24" s="589">
        <v>0</v>
      </c>
      <c r="R24" s="590">
        <v>0</v>
      </c>
      <c r="S24" s="165"/>
      <c r="T24" s="165"/>
    </row>
    <row r="25" spans="2:35" ht="15.75" thickBot="1" x14ac:dyDescent="0.3">
      <c r="B25" s="625"/>
      <c r="C25" s="504" t="s">
        <v>47</v>
      </c>
      <c r="D25" s="415">
        <v>0</v>
      </c>
      <c r="E25" s="505">
        <v>0</v>
      </c>
      <c r="F25" s="505">
        <v>0</v>
      </c>
      <c r="G25" s="506" t="s">
        <v>83</v>
      </c>
      <c r="H25" s="507">
        <v>242.32999999999998</v>
      </c>
      <c r="I25" s="508">
        <v>128.46852050401</v>
      </c>
      <c r="J25" s="508">
        <v>556.16853898425927</v>
      </c>
      <c r="K25" s="509">
        <f t="shared" si="7"/>
        <v>4.3292203942435776</v>
      </c>
      <c r="L25" s="415">
        <v>0</v>
      </c>
      <c r="M25" s="505">
        <v>0</v>
      </c>
      <c r="N25" s="288">
        <v>0</v>
      </c>
      <c r="O25" s="247" t="e">
        <f t="shared" si="8"/>
        <v>#DIV/0!</v>
      </c>
      <c r="P25" s="288">
        <f>L25*1.069</f>
        <v>0</v>
      </c>
      <c r="Q25" s="510">
        <v>0</v>
      </c>
      <c r="R25" s="511">
        <v>0</v>
      </c>
      <c r="S25" s="165"/>
      <c r="T25" s="165"/>
    </row>
    <row r="26" spans="2:35" s="104" customFormat="1" ht="15.75" thickBot="1" x14ac:dyDescent="0.3">
      <c r="B26" s="276" t="s">
        <v>48</v>
      </c>
      <c r="C26" s="276"/>
      <c r="D26" s="280">
        <f>SUM(D22:D25)</f>
        <v>34</v>
      </c>
      <c r="E26" s="280">
        <f>SUM(E22:E25)</f>
        <v>95204</v>
      </c>
      <c r="F26" s="280">
        <f>SUM(F22:F25)</f>
        <v>50</v>
      </c>
      <c r="G26" s="234">
        <f t="shared" si="6"/>
        <v>5.25188017310197E-4</v>
      </c>
      <c r="H26" s="220">
        <f>SUM(H22:H25)</f>
        <v>1656.4059999999999</v>
      </c>
      <c r="I26" s="220">
        <f>SUM(I22:I25)</f>
        <v>6215.5238743390009</v>
      </c>
      <c r="J26" s="220">
        <f>SUM(J22:J25)</f>
        <v>3676.77690068529</v>
      </c>
      <c r="K26" s="234">
        <f t="shared" si="7"/>
        <v>0.59154738603209089</v>
      </c>
      <c r="L26" s="259">
        <f>SUM(L22:L25)</f>
        <v>1706</v>
      </c>
      <c r="M26" s="254">
        <f t="shared" ref="M26:N26" si="9">SUM(M22:M25)</f>
        <v>21821.521000000001</v>
      </c>
      <c r="N26" s="254">
        <f t="shared" si="9"/>
        <v>2598</v>
      </c>
      <c r="O26" s="244">
        <f>N26/M26</f>
        <v>0.11905677885606598</v>
      </c>
      <c r="P26" s="291">
        <f t="shared" ref="P26:R26" si="10">SUM(P22:P25)</f>
        <v>1861.2459999999999</v>
      </c>
      <c r="Q26" s="335">
        <f t="shared" si="10"/>
        <v>0.39800000000000002</v>
      </c>
      <c r="R26" s="284">
        <f t="shared" si="10"/>
        <v>25153</v>
      </c>
      <c r="S26" s="168"/>
      <c r="T26" s="168"/>
      <c r="U26"/>
      <c r="V26"/>
      <c r="W26"/>
      <c r="X26"/>
      <c r="Y26"/>
      <c r="Z26"/>
      <c r="AA26"/>
      <c r="AB26"/>
      <c r="AC26"/>
      <c r="AD26"/>
      <c r="AE26"/>
      <c r="AF26"/>
      <c r="AG26"/>
      <c r="AH26"/>
      <c r="AI26"/>
    </row>
    <row r="27" spans="2:35" ht="15.75" thickBot="1" x14ac:dyDescent="0.3">
      <c r="B27" s="188"/>
      <c r="C27" s="187"/>
      <c r="D27" s="260"/>
      <c r="E27" s="261"/>
      <c r="F27" s="261"/>
      <c r="G27" s="235"/>
      <c r="H27" s="226"/>
      <c r="I27" s="227"/>
      <c r="J27" s="227"/>
      <c r="K27" s="235"/>
      <c r="L27" s="260"/>
      <c r="M27" s="261"/>
      <c r="N27" s="261"/>
      <c r="O27" s="248"/>
      <c r="P27" s="261"/>
      <c r="Q27" s="338"/>
      <c r="R27" s="329"/>
      <c r="S27" s="170"/>
      <c r="T27" s="170"/>
    </row>
    <row r="28" spans="2:35" x14ac:dyDescent="0.25">
      <c r="B28" s="621" t="s">
        <v>97</v>
      </c>
      <c r="C28" s="178" t="s">
        <v>98</v>
      </c>
      <c r="D28" s="512">
        <v>0</v>
      </c>
      <c r="E28" s="269" t="s">
        <v>83</v>
      </c>
      <c r="F28" s="269">
        <v>0</v>
      </c>
      <c r="G28" s="270" t="s">
        <v>83</v>
      </c>
      <c r="H28" s="513">
        <v>0</v>
      </c>
      <c r="I28" s="514" t="s">
        <v>83</v>
      </c>
      <c r="J28" s="515">
        <v>0</v>
      </c>
      <c r="K28" s="270" t="s">
        <v>83</v>
      </c>
      <c r="L28" s="472">
        <v>0</v>
      </c>
      <c r="M28" s="269" t="s">
        <v>83</v>
      </c>
      <c r="N28" s="282">
        <v>0</v>
      </c>
      <c r="O28" s="241" t="s">
        <v>83</v>
      </c>
      <c r="P28" s="282">
        <f t="shared" ref="P28:P31" si="11">L28*1.115</f>
        <v>0</v>
      </c>
      <c r="Q28" s="333">
        <v>0</v>
      </c>
      <c r="R28" s="476">
        <v>0</v>
      </c>
      <c r="S28" s="170"/>
      <c r="T28" s="170"/>
    </row>
    <row r="29" spans="2:35" x14ac:dyDescent="0.25">
      <c r="B29" s="622"/>
      <c r="C29" s="177" t="s">
        <v>43</v>
      </c>
      <c r="D29" s="516">
        <v>0</v>
      </c>
      <c r="E29" s="271" t="s">
        <v>83</v>
      </c>
      <c r="F29" s="271">
        <v>0</v>
      </c>
      <c r="G29" s="272" t="s">
        <v>83</v>
      </c>
      <c r="H29" s="517">
        <v>0</v>
      </c>
      <c r="I29" s="518" t="s">
        <v>83</v>
      </c>
      <c r="J29" s="518">
        <v>0</v>
      </c>
      <c r="K29" s="272" t="s">
        <v>83</v>
      </c>
      <c r="L29" s="411">
        <v>0</v>
      </c>
      <c r="M29" s="271" t="s">
        <v>83</v>
      </c>
      <c r="N29" s="283">
        <v>0</v>
      </c>
      <c r="O29" s="242" t="s">
        <v>83</v>
      </c>
      <c r="P29" s="283">
        <f t="shared" si="11"/>
        <v>0</v>
      </c>
      <c r="Q29" s="481">
        <v>0</v>
      </c>
      <c r="R29" s="482">
        <v>0</v>
      </c>
      <c r="S29" s="170"/>
      <c r="T29" s="170"/>
    </row>
    <row r="30" spans="2:35" x14ac:dyDescent="0.25">
      <c r="B30" s="622"/>
      <c r="C30" s="177" t="s">
        <v>99</v>
      </c>
      <c r="D30" s="516">
        <v>0</v>
      </c>
      <c r="E30" s="271" t="s">
        <v>83</v>
      </c>
      <c r="F30" s="271">
        <v>0</v>
      </c>
      <c r="G30" s="272" t="s">
        <v>83</v>
      </c>
      <c r="H30" s="517">
        <v>0</v>
      </c>
      <c r="I30" s="518" t="s">
        <v>83</v>
      </c>
      <c r="J30" s="518">
        <v>0</v>
      </c>
      <c r="K30" s="272" t="s">
        <v>83</v>
      </c>
      <c r="L30" s="411">
        <v>0</v>
      </c>
      <c r="M30" s="271" t="s">
        <v>83</v>
      </c>
      <c r="N30" s="283">
        <v>0</v>
      </c>
      <c r="O30" s="242" t="s">
        <v>83</v>
      </c>
      <c r="P30" s="283">
        <f t="shared" si="11"/>
        <v>0</v>
      </c>
      <c r="Q30" s="481">
        <v>0</v>
      </c>
      <c r="R30" s="482">
        <v>0</v>
      </c>
      <c r="S30" s="170"/>
      <c r="T30" s="170"/>
    </row>
    <row r="31" spans="2:35" x14ac:dyDescent="0.25">
      <c r="B31" s="622"/>
      <c r="C31" s="177" t="s">
        <v>47</v>
      </c>
      <c r="D31" s="516">
        <v>0</v>
      </c>
      <c r="E31" s="271" t="s">
        <v>83</v>
      </c>
      <c r="F31" s="271">
        <v>0</v>
      </c>
      <c r="G31" s="272" t="s">
        <v>83</v>
      </c>
      <c r="H31" s="517">
        <v>0</v>
      </c>
      <c r="I31" s="518" t="s">
        <v>83</v>
      </c>
      <c r="J31" s="518">
        <v>0</v>
      </c>
      <c r="K31" s="272" t="s">
        <v>83</v>
      </c>
      <c r="L31" s="411">
        <v>0</v>
      </c>
      <c r="M31" s="271" t="s">
        <v>83</v>
      </c>
      <c r="N31" s="283">
        <v>0</v>
      </c>
      <c r="O31" s="242" t="s">
        <v>83</v>
      </c>
      <c r="P31" s="283">
        <f t="shared" si="11"/>
        <v>0</v>
      </c>
      <c r="Q31" s="481">
        <v>0</v>
      </c>
      <c r="R31" s="482">
        <v>0</v>
      </c>
      <c r="S31" s="170"/>
      <c r="T31" s="170"/>
    </row>
    <row r="32" spans="2:35" ht="15.75" thickBot="1" x14ac:dyDescent="0.3">
      <c r="B32" s="273"/>
      <c r="C32" s="304" t="s">
        <v>100</v>
      </c>
      <c r="D32" s="298">
        <f>SUM(D28:D31)</f>
        <v>0</v>
      </c>
      <c r="E32" s="299">
        <v>1060</v>
      </c>
      <c r="F32" s="299">
        <f>SUM(F28:F31)</f>
        <v>0</v>
      </c>
      <c r="G32" s="300">
        <f t="shared" ref="G32" si="12">F32/E32</f>
        <v>0</v>
      </c>
      <c r="H32" s="301">
        <v>44.970999999999997</v>
      </c>
      <c r="I32" s="341">
        <v>549.08318388673001</v>
      </c>
      <c r="J32" s="341">
        <v>103.45100000000001</v>
      </c>
      <c r="K32" s="302">
        <f>J32/I32</f>
        <v>0.18840678978313211</v>
      </c>
      <c r="L32" s="298">
        <f>SUM(L28:L31)</f>
        <v>0</v>
      </c>
      <c r="M32" s="299">
        <v>968.3947875874469</v>
      </c>
      <c r="N32" s="303">
        <f>SUM(N28:N31)</f>
        <v>0</v>
      </c>
      <c r="O32" s="244">
        <f>N32/M32</f>
        <v>0</v>
      </c>
      <c r="P32" s="305">
        <f t="shared" ref="P32:R32" si="13">SUM(P28:P31)</f>
        <v>0</v>
      </c>
      <c r="Q32" s="334">
        <f t="shared" si="13"/>
        <v>0</v>
      </c>
      <c r="R32" s="328">
        <f t="shared" si="13"/>
        <v>0</v>
      </c>
      <c r="S32" s="170"/>
      <c r="T32" s="170"/>
    </row>
    <row r="33" spans="2:35" ht="15.75" thickBot="1" x14ac:dyDescent="0.3">
      <c r="B33" s="188"/>
      <c r="C33" s="187"/>
      <c r="D33" s="260"/>
      <c r="E33" s="261"/>
      <c r="F33" s="261"/>
      <c r="G33" s="235"/>
      <c r="H33" s="344"/>
      <c r="I33" s="345"/>
      <c r="J33" s="345"/>
      <c r="K33" s="346"/>
      <c r="L33" s="260"/>
      <c r="M33" s="261"/>
      <c r="N33" s="261"/>
      <c r="O33" s="248"/>
      <c r="P33" s="261"/>
      <c r="Q33" s="338"/>
      <c r="R33" s="329"/>
      <c r="S33" s="168"/>
      <c r="T33" s="168"/>
    </row>
    <row r="34" spans="2:35" ht="15.75" thickBot="1" x14ac:dyDescent="0.3">
      <c r="B34" s="276" t="s">
        <v>50</v>
      </c>
      <c r="C34" s="276"/>
      <c r="D34" s="277"/>
      <c r="E34" s="278"/>
      <c r="F34" s="278"/>
      <c r="G34" s="279"/>
      <c r="H34" s="342"/>
      <c r="I34" s="220"/>
      <c r="J34" s="220"/>
      <c r="K34" s="343"/>
      <c r="L34" s="367"/>
      <c r="M34" s="332"/>
      <c r="N34" s="368"/>
      <c r="O34" s="240"/>
      <c r="P34" s="368"/>
      <c r="Q34" s="340"/>
      <c r="R34" s="368"/>
      <c r="S34" s="165"/>
      <c r="T34" s="165"/>
    </row>
    <row r="35" spans="2:35" x14ac:dyDescent="0.25">
      <c r="B35" s="275" t="s">
        <v>51</v>
      </c>
      <c r="C35" s="383"/>
      <c r="D35" s="374" t="s">
        <v>83</v>
      </c>
      <c r="E35" s="375" t="s">
        <v>83</v>
      </c>
      <c r="F35" s="375" t="s">
        <v>83</v>
      </c>
      <c r="G35" s="382" t="s">
        <v>83</v>
      </c>
      <c r="H35" s="380" t="s">
        <v>83</v>
      </c>
      <c r="I35" s="381" t="s">
        <v>83</v>
      </c>
      <c r="J35" s="381" t="s">
        <v>83</v>
      </c>
      <c r="K35" s="382" t="s">
        <v>83</v>
      </c>
      <c r="L35" s="374" t="s">
        <v>83</v>
      </c>
      <c r="M35" s="375" t="s">
        <v>83</v>
      </c>
      <c r="N35" s="282" t="s">
        <v>83</v>
      </c>
      <c r="O35" s="241" t="s">
        <v>83</v>
      </c>
      <c r="P35" s="282" t="s">
        <v>83</v>
      </c>
      <c r="Q35" s="333" t="s">
        <v>83</v>
      </c>
      <c r="R35" s="289" t="s">
        <v>83</v>
      </c>
      <c r="S35" s="168"/>
      <c r="T35" s="168"/>
    </row>
    <row r="36" spans="2:35" ht="15.75" thickBot="1" x14ac:dyDescent="0.3">
      <c r="B36" s="95" t="s">
        <v>52</v>
      </c>
      <c r="C36" s="199"/>
      <c r="D36" s="262">
        <f>SUM(D35)</f>
        <v>0</v>
      </c>
      <c r="E36" s="263">
        <f>SUM(E35)</f>
        <v>0</v>
      </c>
      <c r="F36" s="263">
        <f>SUM(F35)</f>
        <v>0</v>
      </c>
      <c r="G36" s="236" t="s">
        <v>83</v>
      </c>
      <c r="H36" s="228">
        <f>SUM(H35)</f>
        <v>0</v>
      </c>
      <c r="I36" s="229">
        <f>SUM(I35)</f>
        <v>0</v>
      </c>
      <c r="J36" s="229">
        <f>SUM(J35)</f>
        <v>0</v>
      </c>
      <c r="K36" s="236" t="s">
        <v>83</v>
      </c>
      <c r="L36" s="262">
        <f>SUM(L35)</f>
        <v>0</v>
      </c>
      <c r="M36" s="263">
        <f>SUM(M35)</f>
        <v>0</v>
      </c>
      <c r="N36" s="263">
        <f>SUM(N35)</f>
        <v>0</v>
      </c>
      <c r="O36" s="249" t="s">
        <v>83</v>
      </c>
      <c r="P36" s="263">
        <f>SUM(P35)</f>
        <v>0</v>
      </c>
      <c r="Q36" s="339">
        <f>SUM(Q35)</f>
        <v>0</v>
      </c>
      <c r="R36" s="292">
        <f>SUM(R35)</f>
        <v>0</v>
      </c>
      <c r="S36" s="170"/>
      <c r="T36" s="170"/>
    </row>
    <row r="37" spans="2:35" x14ac:dyDescent="0.25">
      <c r="B37" s="140"/>
      <c r="C37" s="141"/>
      <c r="D37" s="264"/>
      <c r="E37" s="256"/>
      <c r="F37" s="256"/>
      <c r="G37" s="237"/>
      <c r="H37" s="230"/>
      <c r="I37" s="223"/>
      <c r="J37" s="223"/>
      <c r="K37" s="237"/>
      <c r="L37" s="369"/>
      <c r="M37" s="370"/>
      <c r="N37" s="370"/>
      <c r="O37" s="371"/>
      <c r="P37" s="370"/>
      <c r="Q37" s="372"/>
      <c r="R37" s="373"/>
      <c r="S37" s="168"/>
      <c r="T37" s="168"/>
    </row>
    <row r="38" spans="2:35" ht="15.75" thickBot="1" x14ac:dyDescent="0.3">
      <c r="B38" s="95" t="s">
        <v>53</v>
      </c>
      <c r="C38" s="139"/>
      <c r="D38" s="262">
        <f>SUM(D36,D32,D26,D19)</f>
        <v>8426</v>
      </c>
      <c r="E38" s="263">
        <f>SUM(E36,E32,E26,E19)</f>
        <v>176821.11538461538</v>
      </c>
      <c r="F38" s="263">
        <f>SUM(F36,F32,F26,F19)</f>
        <v>14266</v>
      </c>
      <c r="G38" s="236">
        <f>F38/E38</f>
        <v>8.0680409514265722E-2</v>
      </c>
      <c r="H38" s="322">
        <f>SUM(H36,H32,H26,H19)</f>
        <v>2836.5929999999998</v>
      </c>
      <c r="I38" s="225">
        <f>SUM(I36,I32,I26,I19)</f>
        <v>15071.337720754989</v>
      </c>
      <c r="J38" s="225">
        <f>SUM(J36,J32,J26,J19)</f>
        <v>6949.0749999999989</v>
      </c>
      <c r="K38" s="323">
        <f>J38/I38</f>
        <v>0.4610788457371181</v>
      </c>
      <c r="L38" s="262">
        <f>SUM(L36,L32,L26,L19)</f>
        <v>5457.5212636651995</v>
      </c>
      <c r="M38" s="263">
        <f>SUM(M36,M32,M26,M19)</f>
        <v>33016.879592079931</v>
      </c>
      <c r="N38" s="263">
        <f>SUM(N36,N32,N26,N19)</f>
        <v>14314.22026989519</v>
      </c>
      <c r="O38" s="249">
        <f>N38/M38</f>
        <v>0.43354249240830367</v>
      </c>
      <c r="P38" s="263">
        <f>SUM(P36,P32,P26,P19)</f>
        <v>6044.1922089866976</v>
      </c>
      <c r="Q38" s="339">
        <f>SUM(Q36,Q32,Q26,Q19)</f>
        <v>4.1603901040800002</v>
      </c>
      <c r="R38" s="330">
        <f>SUM(R36,R32,R26,R19)</f>
        <v>47496.2758946248</v>
      </c>
      <c r="S38" s="168"/>
      <c r="T38" s="168"/>
    </row>
    <row r="39" spans="2:35" ht="15.75" thickBot="1" x14ac:dyDescent="0.3">
      <c r="B39" s="143" t="s">
        <v>54</v>
      </c>
      <c r="C39" s="144"/>
      <c r="D39" s="265"/>
      <c r="E39" s="266"/>
      <c r="F39" s="266"/>
      <c r="G39" s="320"/>
      <c r="H39" s="324">
        <v>39.921999999999997</v>
      </c>
      <c r="I39" s="324">
        <v>950</v>
      </c>
      <c r="J39" s="324">
        <v>159.553</v>
      </c>
      <c r="K39" s="325">
        <f>J39/I39</f>
        <v>0.16795052631578947</v>
      </c>
      <c r="L39" s="321"/>
      <c r="M39" s="266"/>
      <c r="N39" s="266"/>
      <c r="O39" s="250"/>
      <c r="P39" s="266"/>
      <c r="Q39" s="266"/>
      <c r="R39" s="294"/>
      <c r="S39" s="107"/>
      <c r="T39" s="107"/>
      <c r="U39" s="104"/>
      <c r="V39" s="104"/>
      <c r="W39" s="104"/>
      <c r="X39" s="104"/>
      <c r="Y39" s="104"/>
      <c r="Z39" s="104"/>
      <c r="AA39" s="104"/>
      <c r="AB39" s="104"/>
      <c r="AC39" s="104"/>
      <c r="AD39" s="104"/>
      <c r="AE39" s="104"/>
      <c r="AF39" s="104"/>
      <c r="AG39" s="104"/>
      <c r="AH39" s="104"/>
      <c r="AI39" s="104"/>
    </row>
    <row r="40" spans="2:35" ht="17.25" x14ac:dyDescent="0.25">
      <c r="B40" s="145" t="s">
        <v>101</v>
      </c>
      <c r="C40" s="104"/>
      <c r="D40" s="104"/>
      <c r="E40" s="104"/>
      <c r="F40" s="104"/>
      <c r="G40" s="104"/>
      <c r="H40" s="104"/>
      <c r="I40" s="104"/>
      <c r="J40" s="376"/>
      <c r="K40" s="104"/>
      <c r="L40" s="104"/>
      <c r="M40" s="104"/>
      <c r="N40" s="377"/>
      <c r="O40" s="104"/>
      <c r="P40" s="104"/>
      <c r="Q40" s="104"/>
      <c r="R40" s="104"/>
      <c r="S40" s="107"/>
      <c r="T40" s="107"/>
      <c r="U40" s="104"/>
      <c r="V40" s="104"/>
      <c r="W40" s="104"/>
      <c r="X40" s="104"/>
      <c r="Y40" s="104"/>
      <c r="Z40" s="104"/>
      <c r="AA40" s="104"/>
      <c r="AB40" s="104"/>
      <c r="AC40" s="104"/>
      <c r="AD40" s="104"/>
      <c r="AE40" s="104"/>
      <c r="AF40" s="104"/>
      <c r="AG40" s="104"/>
      <c r="AH40" s="104"/>
      <c r="AI40" s="104"/>
    </row>
    <row r="41" spans="2:35" ht="17.25" x14ac:dyDescent="0.25">
      <c r="B41" s="145" t="s">
        <v>102</v>
      </c>
      <c r="C41" s="104"/>
      <c r="D41" s="104"/>
      <c r="E41" s="104"/>
      <c r="F41" s="104"/>
      <c r="G41" s="104"/>
      <c r="H41" s="104"/>
      <c r="I41" s="104"/>
      <c r="J41" s="104"/>
      <c r="K41" s="104"/>
      <c r="L41" s="104"/>
      <c r="M41" s="104"/>
      <c r="N41" s="104"/>
      <c r="O41" s="104"/>
      <c r="P41" s="104"/>
      <c r="Q41" s="104"/>
      <c r="R41" s="104"/>
    </row>
    <row r="42" spans="2:35" ht="17.25" x14ac:dyDescent="0.25">
      <c r="B42" t="s">
        <v>103</v>
      </c>
    </row>
    <row r="43" spans="2:35" ht="17.25" x14ac:dyDescent="0.25">
      <c r="B43" s="145" t="s">
        <v>104</v>
      </c>
    </row>
    <row r="44" spans="2:35" x14ac:dyDescent="0.25">
      <c r="B44" t="s">
        <v>105</v>
      </c>
    </row>
    <row r="47" spans="2:35" x14ac:dyDescent="0.25">
      <c r="H47" s="603"/>
      <c r="J47" s="603"/>
    </row>
    <row r="48" spans="2:35" x14ac:dyDescent="0.25">
      <c r="H48" s="393"/>
      <c r="J48" s="393"/>
      <c r="K48" s="308"/>
    </row>
    <row r="49" spans="10:20" x14ac:dyDescent="0.25">
      <c r="K49" s="308"/>
    </row>
    <row r="50" spans="10:20" x14ac:dyDescent="0.25">
      <c r="J50" s="393"/>
      <c r="K50" s="308"/>
    </row>
    <row r="51" spans="10:20" x14ac:dyDescent="0.25">
      <c r="K51" s="308"/>
    </row>
    <row r="52" spans="10:20" x14ac:dyDescent="0.25">
      <c r="K52" s="308"/>
    </row>
    <row r="53" spans="10:20" x14ac:dyDescent="0.25">
      <c r="K53" s="308"/>
    </row>
    <row r="54" spans="10:20" x14ac:dyDescent="0.25">
      <c r="K54" s="308"/>
    </row>
    <row r="55" spans="10:20" x14ac:dyDescent="0.25">
      <c r="K55" s="308"/>
    </row>
    <row r="56" spans="10:20" x14ac:dyDescent="0.25">
      <c r="K56" s="308"/>
    </row>
    <row r="57" spans="10:20" x14ac:dyDescent="0.25">
      <c r="K57" s="308"/>
    </row>
    <row r="58" spans="10:20" x14ac:dyDescent="0.25">
      <c r="K58" s="308"/>
    </row>
    <row r="59" spans="10:20" x14ac:dyDescent="0.25">
      <c r="K59" s="308"/>
    </row>
    <row r="61" spans="10:20" x14ac:dyDescent="0.25">
      <c r="K61" s="308"/>
      <c r="M61" s="2"/>
      <c r="P61" s="3"/>
      <c r="Q61"/>
      <c r="T61"/>
    </row>
    <row r="62" spans="10:20" x14ac:dyDescent="0.25">
      <c r="K62" s="308"/>
      <c r="M62" s="2"/>
      <c r="P62" s="3"/>
      <c r="Q62"/>
      <c r="T62"/>
    </row>
    <row r="63" spans="10:20" x14ac:dyDescent="0.25">
      <c r="K63" s="308"/>
      <c r="M63" s="2"/>
      <c r="P63" s="3"/>
      <c r="Q63"/>
      <c r="T63"/>
    </row>
    <row r="64" spans="10:20" x14ac:dyDescent="0.25">
      <c r="K64" s="308"/>
      <c r="M64" s="2"/>
      <c r="P64" s="3"/>
      <c r="Q64"/>
      <c r="T64"/>
    </row>
    <row r="65" spans="11:20" x14ac:dyDescent="0.25">
      <c r="K65" s="308"/>
      <c r="M65" s="2"/>
      <c r="P65" s="3"/>
      <c r="Q65"/>
      <c r="T65"/>
    </row>
    <row r="66" spans="11:20" x14ac:dyDescent="0.25">
      <c r="K66" s="308"/>
      <c r="M66" s="2"/>
      <c r="P66" s="3"/>
      <c r="Q66"/>
      <c r="T66"/>
    </row>
    <row r="67" spans="11:20" x14ac:dyDescent="0.25">
      <c r="K67" s="308"/>
      <c r="M67" s="2"/>
      <c r="P67" s="3"/>
      <c r="Q67"/>
      <c r="T67"/>
    </row>
    <row r="68" spans="11:20" x14ac:dyDescent="0.25">
      <c r="K68" s="308"/>
      <c r="M68" s="2"/>
      <c r="P68" s="3"/>
      <c r="Q68"/>
      <c r="T68"/>
    </row>
    <row r="69" spans="11:20" x14ac:dyDescent="0.25">
      <c r="K69" s="308"/>
      <c r="M69" s="2"/>
      <c r="P69" s="3"/>
      <c r="Q69"/>
      <c r="T69"/>
    </row>
    <row r="70" spans="11:20" x14ac:dyDescent="0.25">
      <c r="K70" s="308"/>
      <c r="M70" s="2"/>
      <c r="P70" s="3"/>
      <c r="Q70"/>
      <c r="T70"/>
    </row>
    <row r="71" spans="11:20" x14ac:dyDescent="0.25">
      <c r="K71" s="308"/>
      <c r="M71" s="2"/>
      <c r="P71" s="3"/>
      <c r="Q71"/>
      <c r="T71"/>
    </row>
    <row r="72" spans="11:20" x14ac:dyDescent="0.25">
      <c r="K72" s="308"/>
      <c r="M72" s="2"/>
      <c r="P72" s="3"/>
      <c r="Q72"/>
      <c r="T72"/>
    </row>
  </sheetData>
  <mergeCells count="7">
    <mergeCell ref="D4:G4"/>
    <mergeCell ref="H4:K4"/>
    <mergeCell ref="L4:R4"/>
    <mergeCell ref="B28:B31"/>
    <mergeCell ref="B23:B25"/>
    <mergeCell ref="B8:B13"/>
    <mergeCell ref="B15:B17"/>
  </mergeCells>
  <pageMargins left="0.25" right="0.25" top="0.75" bottom="0.75" header="0.3" footer="0.3"/>
  <pageSetup scale="43" fitToHeight="0" orientation="landscape" r:id="rId1"/>
  <headerFooter>
    <oddHeader xml:space="preserve">&amp;CACE Q1 of Program Year 2022 Portfolio Summary Reporting Table </oddHeader>
    <oddFooter>&amp;C&amp;N&amp;R&amp;D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AD28"/>
  <sheetViews>
    <sheetView zoomScale="80" zoomScaleNormal="80" zoomScaleSheetLayoutView="100" workbookViewId="0">
      <selection activeCell="L16" sqref="L16"/>
    </sheetView>
  </sheetViews>
  <sheetFormatPr defaultColWidth="9.28515625" defaultRowHeight="15" x14ac:dyDescent="0.25"/>
  <cols>
    <col min="1" max="1" width="4.28515625" customWidth="1"/>
    <col min="2" max="2" width="30" customWidth="1"/>
    <col min="3" max="3" width="43.28515625" customWidth="1"/>
    <col min="4" max="8" width="13.5703125" customWidth="1"/>
    <col min="9" max="9" width="14.5703125" customWidth="1"/>
    <col min="10" max="10" width="16.28515625" customWidth="1"/>
    <col min="11" max="11" width="16.28515625" style="5" customWidth="1"/>
    <col min="12" max="13" width="16.28515625" customWidth="1"/>
    <col min="14" max="15" width="15.7109375" style="2" customWidth="1"/>
    <col min="16" max="16" width="13.5703125" customWidth="1"/>
    <col min="20" max="20" width="9.28515625" customWidth="1"/>
  </cols>
  <sheetData>
    <row r="1" spans="1:15" ht="23.25" x14ac:dyDescent="0.35">
      <c r="A1" s="1" t="s">
        <v>0</v>
      </c>
      <c r="F1" s="166"/>
      <c r="I1" s="165"/>
      <c r="J1" s="165"/>
      <c r="K1"/>
      <c r="N1"/>
      <c r="O1"/>
    </row>
    <row r="2" spans="1:15" x14ac:dyDescent="0.25">
      <c r="F2" s="166"/>
      <c r="I2" s="165"/>
      <c r="J2" s="165"/>
      <c r="K2"/>
      <c r="N2"/>
      <c r="O2"/>
    </row>
    <row r="3" spans="1:15" ht="19.5" thickBot="1" x14ac:dyDescent="0.35">
      <c r="A3" s="6"/>
      <c r="B3" s="6" t="s">
        <v>106</v>
      </c>
      <c r="C3" s="6"/>
      <c r="D3" s="6"/>
      <c r="E3" s="6"/>
      <c r="F3" s="6"/>
      <c r="G3" s="6"/>
      <c r="H3" s="6"/>
      <c r="K3" s="175"/>
      <c r="N3" s="165"/>
      <c r="O3" s="165"/>
    </row>
    <row r="4" spans="1:15" ht="43.15" customHeight="1" thickBot="1" x14ac:dyDescent="0.3">
      <c r="A4" t="s">
        <v>2</v>
      </c>
      <c r="B4" s="153"/>
      <c r="C4" s="153"/>
      <c r="D4" s="617" t="s">
        <v>7</v>
      </c>
      <c r="E4" s="617"/>
      <c r="F4" s="636" t="s">
        <v>107</v>
      </c>
      <c r="G4" s="637"/>
      <c r="H4" s="638" t="s">
        <v>56</v>
      </c>
      <c r="I4" s="639"/>
      <c r="K4" s="166"/>
      <c r="M4" s="172" t="s">
        <v>7</v>
      </c>
      <c r="N4" s="172"/>
      <c r="O4" s="172"/>
    </row>
    <row r="5" spans="1:15" ht="21" customHeight="1" thickBot="1" x14ac:dyDescent="0.3">
      <c r="B5" s="156"/>
      <c r="C5" s="156"/>
      <c r="D5" s="191" t="s">
        <v>10</v>
      </c>
      <c r="E5" s="195" t="s">
        <v>11</v>
      </c>
      <c r="F5" s="201" t="s">
        <v>12</v>
      </c>
      <c r="G5" s="202" t="s">
        <v>13</v>
      </c>
      <c r="H5" s="192" t="s">
        <v>14</v>
      </c>
      <c r="I5" s="193" t="s">
        <v>15</v>
      </c>
      <c r="K5" s="166"/>
      <c r="N5" s="165"/>
      <c r="O5" s="165"/>
    </row>
    <row r="6" spans="1:15" ht="52.5" customHeight="1" thickBot="1" x14ac:dyDescent="0.3">
      <c r="B6" s="155"/>
      <c r="C6" s="155"/>
      <c r="D6" s="630" t="s">
        <v>67</v>
      </c>
      <c r="E6" s="631"/>
      <c r="F6" s="632" t="s">
        <v>108</v>
      </c>
      <c r="G6" s="633"/>
      <c r="H6" s="634" t="s">
        <v>109</v>
      </c>
      <c r="I6" s="635"/>
      <c r="K6" s="166"/>
      <c r="N6" s="165"/>
      <c r="O6" s="165"/>
    </row>
    <row r="7" spans="1:15" ht="30.75" thickBot="1" x14ac:dyDescent="0.3">
      <c r="B7" s="180" t="s">
        <v>31</v>
      </c>
      <c r="C7" s="183" t="s">
        <v>32</v>
      </c>
      <c r="D7" s="194" t="s">
        <v>110</v>
      </c>
      <c r="E7" s="209" t="s">
        <v>111</v>
      </c>
      <c r="F7" s="194" t="s">
        <v>110</v>
      </c>
      <c r="G7" s="209" t="s">
        <v>111</v>
      </c>
      <c r="H7" s="395" t="s">
        <v>110</v>
      </c>
      <c r="I7" s="396" t="s">
        <v>111</v>
      </c>
      <c r="J7" s="168"/>
      <c r="K7" s="169"/>
      <c r="L7" s="168"/>
      <c r="M7" s="168"/>
      <c r="N7" s="168"/>
      <c r="O7" s="168"/>
    </row>
    <row r="8" spans="1:15" x14ac:dyDescent="0.25">
      <c r="B8" s="626" t="s">
        <v>33</v>
      </c>
      <c r="C8" s="178" t="s">
        <v>82</v>
      </c>
      <c r="D8" s="421">
        <v>0</v>
      </c>
      <c r="E8" s="422">
        <v>386</v>
      </c>
      <c r="F8" s="449">
        <v>0</v>
      </c>
      <c r="G8" s="450">
        <v>137.5</v>
      </c>
      <c r="H8" s="441">
        <v>0</v>
      </c>
      <c r="I8" s="442">
        <v>158</v>
      </c>
      <c r="J8" s="165"/>
      <c r="K8" s="165"/>
      <c r="L8" s="165"/>
      <c r="M8" s="165"/>
      <c r="N8" s="165"/>
      <c r="O8"/>
    </row>
    <row r="9" spans="1:15" x14ac:dyDescent="0.25">
      <c r="B9" s="627"/>
      <c r="C9" s="181" t="s">
        <v>88</v>
      </c>
      <c r="D9" s="423">
        <v>0</v>
      </c>
      <c r="E9" s="424">
        <v>0</v>
      </c>
      <c r="F9" s="451">
        <v>0</v>
      </c>
      <c r="G9" s="452">
        <v>0</v>
      </c>
      <c r="H9" s="443">
        <v>0</v>
      </c>
      <c r="I9" s="444">
        <v>0</v>
      </c>
      <c r="J9" s="165"/>
      <c r="K9" s="165"/>
      <c r="L9" s="165"/>
      <c r="M9" s="165"/>
      <c r="N9" s="165"/>
      <c r="O9"/>
    </row>
    <row r="10" spans="1:15" ht="15.75" thickBot="1" x14ac:dyDescent="0.3">
      <c r="B10" s="627"/>
      <c r="C10" s="184" t="s">
        <v>112</v>
      </c>
      <c r="D10" s="425">
        <v>0</v>
      </c>
      <c r="E10" s="426">
        <v>13417</v>
      </c>
      <c r="F10" s="453">
        <v>0</v>
      </c>
      <c r="G10" s="454">
        <v>183.15</v>
      </c>
      <c r="H10" s="445">
        <v>0</v>
      </c>
      <c r="I10" s="446">
        <v>1772.8</v>
      </c>
      <c r="J10" s="165"/>
      <c r="K10" s="165"/>
      <c r="L10" s="165"/>
      <c r="M10" s="165"/>
      <c r="N10" s="165"/>
      <c r="O10"/>
    </row>
    <row r="11" spans="1:15" ht="14.65" customHeight="1" x14ac:dyDescent="0.25">
      <c r="B11" s="626" t="s">
        <v>34</v>
      </c>
      <c r="C11" s="178" t="s">
        <v>113</v>
      </c>
      <c r="D11" s="427">
        <v>0</v>
      </c>
      <c r="E11" s="428">
        <v>0</v>
      </c>
      <c r="F11" s="455">
        <v>0</v>
      </c>
      <c r="G11" s="456">
        <v>0</v>
      </c>
      <c r="H11" s="427">
        <v>0</v>
      </c>
      <c r="I11" s="447">
        <v>0</v>
      </c>
      <c r="J11" s="173"/>
      <c r="K11" s="173"/>
      <c r="L11" s="165"/>
      <c r="M11" s="165"/>
      <c r="N11" s="165"/>
      <c r="O11"/>
    </row>
    <row r="12" spans="1:15" ht="14.65" customHeight="1" x14ac:dyDescent="0.25">
      <c r="B12" s="627"/>
      <c r="C12" s="176" t="s">
        <v>114</v>
      </c>
      <c r="D12" s="591">
        <v>0</v>
      </c>
      <c r="E12" s="592">
        <v>0</v>
      </c>
      <c r="F12" s="593">
        <v>0</v>
      </c>
      <c r="G12" s="594">
        <v>0</v>
      </c>
      <c r="H12" s="591">
        <v>378.42161019999998</v>
      </c>
      <c r="I12" s="595">
        <v>599.1638686</v>
      </c>
      <c r="J12" s="173"/>
      <c r="K12" s="173"/>
      <c r="L12" s="165"/>
      <c r="M12" s="165"/>
      <c r="N12" s="165"/>
      <c r="O12"/>
    </row>
    <row r="13" spans="1:15" ht="14.65" customHeight="1" thickBot="1" x14ac:dyDescent="0.3">
      <c r="B13" s="627"/>
      <c r="C13" s="388" t="s">
        <v>37</v>
      </c>
      <c r="D13" s="596">
        <v>0</v>
      </c>
      <c r="E13" s="597">
        <v>0</v>
      </c>
      <c r="F13" s="525">
        <v>0</v>
      </c>
      <c r="G13" s="598">
        <v>0</v>
      </c>
      <c r="H13" s="596">
        <v>0</v>
      </c>
      <c r="I13" s="599">
        <v>0</v>
      </c>
      <c r="J13" s="173"/>
      <c r="K13" s="173"/>
      <c r="L13" s="165"/>
      <c r="M13" s="165"/>
      <c r="N13" s="165"/>
      <c r="O13"/>
    </row>
    <row r="14" spans="1:15" ht="30.75" thickBot="1" x14ac:dyDescent="0.3">
      <c r="B14" s="164" t="s">
        <v>38</v>
      </c>
      <c r="C14" s="164" t="s">
        <v>115</v>
      </c>
      <c r="D14" s="580">
        <v>0</v>
      </c>
      <c r="E14" s="600">
        <v>0</v>
      </c>
      <c r="F14" s="601">
        <v>0</v>
      </c>
      <c r="G14" s="602">
        <v>0</v>
      </c>
      <c r="H14" s="580">
        <v>0</v>
      </c>
      <c r="I14" s="600">
        <v>0</v>
      </c>
      <c r="J14" s="165"/>
      <c r="K14" s="165"/>
      <c r="L14" s="165"/>
      <c r="M14" s="165"/>
      <c r="N14" s="165"/>
      <c r="O14"/>
    </row>
    <row r="15" spans="1:15" ht="15.75" thickBot="1" x14ac:dyDescent="0.3">
      <c r="B15" s="276" t="s">
        <v>40</v>
      </c>
      <c r="C15" s="276"/>
      <c r="D15" s="431">
        <f>SUM(D8:D14)</f>
        <v>0</v>
      </c>
      <c r="E15" s="386">
        <f t="shared" ref="E15:H15" si="0">SUM(E8:E14)</f>
        <v>13803</v>
      </c>
      <c r="F15" s="457">
        <f t="shared" si="0"/>
        <v>0</v>
      </c>
      <c r="G15" s="458">
        <f t="shared" si="0"/>
        <v>320.64999999999998</v>
      </c>
      <c r="H15" s="431">
        <f t="shared" si="0"/>
        <v>378.42161019999998</v>
      </c>
      <c r="I15" s="386">
        <f>SUM(I8:I14)</f>
        <v>2529.9638685999998</v>
      </c>
      <c r="J15" s="168"/>
      <c r="K15" s="168"/>
      <c r="L15" s="168"/>
      <c r="M15" s="168"/>
      <c r="N15" s="168"/>
      <c r="O15"/>
    </row>
    <row r="16" spans="1:15" ht="15.75" thickBot="1" x14ac:dyDescent="0.3">
      <c r="B16" s="391"/>
      <c r="C16" s="391"/>
      <c r="D16" s="432"/>
      <c r="E16" s="433"/>
      <c r="F16" s="459"/>
      <c r="G16" s="460"/>
      <c r="H16" s="432"/>
      <c r="I16" s="433"/>
      <c r="J16" s="170"/>
      <c r="K16" s="170"/>
      <c r="L16" s="170"/>
      <c r="M16" s="170"/>
      <c r="N16" s="170"/>
      <c r="O16" s="170"/>
    </row>
    <row r="17" spans="2:30" x14ac:dyDescent="0.25">
      <c r="B17" s="628" t="s">
        <v>116</v>
      </c>
      <c r="C17" s="390" t="s">
        <v>98</v>
      </c>
      <c r="D17" s="434">
        <v>0</v>
      </c>
      <c r="E17" s="384">
        <v>0</v>
      </c>
      <c r="F17" s="461">
        <v>0</v>
      </c>
      <c r="G17" s="462">
        <v>0</v>
      </c>
      <c r="H17" s="434">
        <v>0</v>
      </c>
      <c r="I17" s="384">
        <v>0</v>
      </c>
      <c r="J17" s="170"/>
      <c r="K17" s="170"/>
      <c r="L17" s="170"/>
      <c r="M17" s="170"/>
      <c r="N17" s="170"/>
      <c r="O17" s="170"/>
    </row>
    <row r="18" spans="2:30" ht="15.75" thickBot="1" x14ac:dyDescent="0.3">
      <c r="B18" s="629"/>
      <c r="C18" s="389" t="s">
        <v>117</v>
      </c>
      <c r="D18" s="415">
        <v>0</v>
      </c>
      <c r="E18" s="416">
        <v>0</v>
      </c>
      <c r="F18" s="413">
        <v>0</v>
      </c>
      <c r="G18" s="414">
        <v>0</v>
      </c>
      <c r="H18" s="415">
        <v>0</v>
      </c>
      <c r="I18" s="416">
        <v>0</v>
      </c>
      <c r="J18" s="170"/>
      <c r="K18" s="170"/>
      <c r="L18" s="170"/>
      <c r="M18" s="170"/>
      <c r="N18" s="170"/>
      <c r="O18" s="170"/>
    </row>
    <row r="19" spans="2:30" ht="15.75" thickBot="1" x14ac:dyDescent="0.3">
      <c r="B19" s="392" t="s">
        <v>118</v>
      </c>
      <c r="C19" s="276"/>
      <c r="D19" s="435">
        <f>SUM(D17:D18)</f>
        <v>0</v>
      </c>
      <c r="E19" s="436">
        <f t="shared" ref="E19:I19" si="1">SUM(E17:E18)</f>
        <v>0</v>
      </c>
      <c r="F19" s="463">
        <f t="shared" si="1"/>
        <v>0</v>
      </c>
      <c r="G19" s="464">
        <f t="shared" si="1"/>
        <v>0</v>
      </c>
      <c r="H19" s="435">
        <f t="shared" si="1"/>
        <v>0</v>
      </c>
      <c r="I19" s="448">
        <f t="shared" si="1"/>
        <v>0</v>
      </c>
      <c r="J19" s="168"/>
      <c r="K19" s="169"/>
      <c r="L19" s="168"/>
      <c r="M19" s="168"/>
      <c r="N19" s="168"/>
      <c r="O19" s="168"/>
    </row>
    <row r="20" spans="2:30" ht="15.75" thickBot="1" x14ac:dyDescent="0.3">
      <c r="B20" s="140"/>
      <c r="C20" s="141"/>
      <c r="D20" s="264"/>
      <c r="E20" s="437"/>
      <c r="F20" s="465"/>
      <c r="G20" s="466"/>
      <c r="H20" s="264"/>
      <c r="I20" s="293"/>
      <c r="J20" s="167"/>
      <c r="K20" s="166"/>
      <c r="L20" s="167"/>
      <c r="M20" s="167"/>
      <c r="N20" s="165"/>
      <c r="O20" s="165"/>
    </row>
    <row r="21" spans="2:30" ht="15.75" thickBot="1" x14ac:dyDescent="0.3">
      <c r="B21" s="387" t="s">
        <v>50</v>
      </c>
      <c r="C21" s="276"/>
      <c r="D21" s="438"/>
      <c r="E21" s="386"/>
      <c r="F21" s="457"/>
      <c r="G21" s="458"/>
      <c r="H21" s="431"/>
      <c r="I21" s="386"/>
      <c r="J21" s="171"/>
      <c r="K21" s="169"/>
      <c r="L21" s="171"/>
      <c r="M21" s="171"/>
      <c r="N21" s="168"/>
      <c r="O21" s="168"/>
    </row>
    <row r="22" spans="2:30" x14ac:dyDescent="0.25">
      <c r="B22" s="275" t="s">
        <v>119</v>
      </c>
      <c r="C22" s="385"/>
      <c r="D22" s="439" t="s">
        <v>83</v>
      </c>
      <c r="E22" s="440" t="s">
        <v>83</v>
      </c>
      <c r="F22" s="467" t="s">
        <v>83</v>
      </c>
      <c r="G22" s="468" t="s">
        <v>83</v>
      </c>
      <c r="H22" s="439" t="s">
        <v>83</v>
      </c>
      <c r="I22" s="384" t="s">
        <v>83</v>
      </c>
      <c r="J22" s="170"/>
      <c r="K22" s="170"/>
      <c r="L22" s="170"/>
      <c r="M22" s="170"/>
      <c r="N22" s="170"/>
      <c r="O22" s="170"/>
    </row>
    <row r="23" spans="2:30" ht="15.75" thickBot="1" x14ac:dyDescent="0.3">
      <c r="B23" s="95" t="s">
        <v>52</v>
      </c>
      <c r="C23" s="139"/>
      <c r="D23" s="435">
        <f>SUM(D22)</f>
        <v>0</v>
      </c>
      <c r="E23" s="436">
        <f t="shared" ref="E23:I23" si="2">SUM(E22)</f>
        <v>0</v>
      </c>
      <c r="F23" s="463">
        <f t="shared" si="2"/>
        <v>0</v>
      </c>
      <c r="G23" s="464">
        <f t="shared" si="2"/>
        <v>0</v>
      </c>
      <c r="H23" s="435">
        <f t="shared" si="2"/>
        <v>0</v>
      </c>
      <c r="I23" s="448">
        <f t="shared" si="2"/>
        <v>0</v>
      </c>
      <c r="J23" s="168"/>
      <c r="K23" s="169"/>
      <c r="L23" s="168"/>
      <c r="M23" s="168"/>
      <c r="N23" s="168"/>
      <c r="O23" s="168"/>
    </row>
    <row r="24" spans="2:30" x14ac:dyDescent="0.25">
      <c r="B24" s="140"/>
      <c r="C24" s="141"/>
      <c r="D24" s="264"/>
      <c r="E24" s="437"/>
      <c r="F24" s="465"/>
      <c r="G24" s="466"/>
      <c r="H24" s="264"/>
      <c r="I24" s="293"/>
      <c r="J24" s="168"/>
      <c r="K24" s="169"/>
      <c r="L24" s="168"/>
      <c r="M24" s="168"/>
      <c r="N24" s="168"/>
      <c r="O24" s="168"/>
    </row>
    <row r="25" spans="2:30" ht="15.75" thickBot="1" x14ac:dyDescent="0.3">
      <c r="B25" s="95" t="s">
        <v>53</v>
      </c>
      <c r="C25" s="139"/>
      <c r="D25" s="435">
        <f>SUM(D23,D19,D15)</f>
        <v>0</v>
      </c>
      <c r="E25" s="436">
        <f t="shared" ref="E25:I25" si="3">SUM(E23,E19,E15)</f>
        <v>13803</v>
      </c>
      <c r="F25" s="463">
        <f t="shared" si="3"/>
        <v>0</v>
      </c>
      <c r="G25" s="464">
        <f t="shared" si="3"/>
        <v>320.64999999999998</v>
      </c>
      <c r="H25" s="435">
        <f t="shared" si="3"/>
        <v>378.42161019999998</v>
      </c>
      <c r="I25" s="448">
        <f t="shared" si="3"/>
        <v>2529.9638685999998</v>
      </c>
      <c r="J25" s="104"/>
      <c r="K25" s="106"/>
      <c r="L25" s="104"/>
      <c r="M25" s="104"/>
      <c r="N25" s="107"/>
      <c r="O25" s="107"/>
      <c r="P25" s="104"/>
      <c r="Q25" s="104"/>
      <c r="R25" s="104"/>
      <c r="S25" s="104"/>
      <c r="T25" s="104"/>
      <c r="U25" s="104"/>
      <c r="V25" s="104"/>
      <c r="W25" s="104"/>
      <c r="X25" s="104"/>
      <c r="Y25" s="104"/>
      <c r="Z25" s="104"/>
      <c r="AA25" s="104"/>
      <c r="AB25" s="104"/>
      <c r="AC25" s="104"/>
      <c r="AD25" s="104"/>
    </row>
    <row r="26" spans="2:30" ht="15.75" thickBot="1" x14ac:dyDescent="0.3">
      <c r="B26" s="143" t="s">
        <v>54</v>
      </c>
      <c r="C26" s="144"/>
      <c r="D26" s="160"/>
      <c r="E26" s="200"/>
      <c r="F26" s="295">
        <v>0</v>
      </c>
      <c r="G26" s="350">
        <v>0</v>
      </c>
      <c r="H26" s="160"/>
      <c r="I26" s="161"/>
    </row>
    <row r="27" spans="2:30" x14ac:dyDescent="0.25">
      <c r="B27" s="145" t="s">
        <v>120</v>
      </c>
      <c r="C27" s="104"/>
      <c r="D27" s="104"/>
      <c r="E27" s="104"/>
      <c r="F27" s="104"/>
      <c r="G27" s="104"/>
      <c r="H27" s="104"/>
      <c r="I27" s="104"/>
    </row>
    <row r="28" spans="2:30" x14ac:dyDescent="0.25">
      <c r="B28" t="s">
        <v>121</v>
      </c>
    </row>
  </sheetData>
  <mergeCells count="9">
    <mergeCell ref="B17:B18"/>
    <mergeCell ref="D6:E6"/>
    <mergeCell ref="F6:G6"/>
    <mergeCell ref="H6:I6"/>
    <mergeCell ref="D4:E4"/>
    <mergeCell ref="F4:G4"/>
    <mergeCell ref="H4:I4"/>
    <mergeCell ref="B8:B10"/>
    <mergeCell ref="B11:B13"/>
  </mergeCells>
  <pageMargins left="0.25" right="0.25" top="0.75" bottom="0.75" header="0.3" footer="0.3"/>
  <pageSetup scale="93" fitToHeight="0" orientation="landscape" r:id="rId1"/>
  <headerFooter>
    <oddHeader>&amp;CACE Q1 of Program Year 2022 LMI Reporting Table</oddHeader>
    <oddFooter>&amp;C&amp;N&amp;R&amp;D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W21"/>
  <sheetViews>
    <sheetView topLeftCell="A4" zoomScale="90" zoomScaleNormal="90" zoomScaleSheetLayoutView="100" workbookViewId="0">
      <selection activeCell="H29" sqref="H29"/>
    </sheetView>
  </sheetViews>
  <sheetFormatPr defaultColWidth="9.28515625" defaultRowHeight="15" x14ac:dyDescent="0.25"/>
  <cols>
    <col min="1" max="1" width="4.28515625" customWidth="1"/>
    <col min="2" max="2" width="22.28515625" customWidth="1"/>
    <col min="3" max="3" width="35" customWidth="1"/>
    <col min="4" max="8" width="13.5703125" customWidth="1"/>
    <col min="9" max="9" width="14.5703125" customWidth="1"/>
    <col min="10" max="11" width="16.28515625" customWidth="1"/>
    <col min="14" max="14" width="9.28515625" customWidth="1"/>
  </cols>
  <sheetData>
    <row r="1" spans="1:23" ht="23.25" x14ac:dyDescent="0.35">
      <c r="A1" s="1" t="s">
        <v>0</v>
      </c>
      <c r="F1" s="166"/>
      <c r="I1" s="165"/>
    </row>
    <row r="2" spans="1:23" x14ac:dyDescent="0.25">
      <c r="F2" s="166"/>
      <c r="I2" s="165"/>
    </row>
    <row r="3" spans="1:23" ht="19.5" thickBot="1" x14ac:dyDescent="0.35">
      <c r="A3" s="6"/>
      <c r="B3" s="6" t="s">
        <v>106</v>
      </c>
      <c r="C3" s="6"/>
      <c r="D3" s="6"/>
      <c r="E3" s="6"/>
      <c r="F3" s="6"/>
      <c r="G3" s="6"/>
      <c r="H3" s="6"/>
    </row>
    <row r="4" spans="1:23" ht="43.15" customHeight="1" thickBot="1" x14ac:dyDescent="0.3">
      <c r="A4" t="s">
        <v>2</v>
      </c>
      <c r="B4" s="190"/>
      <c r="C4" s="153"/>
      <c r="D4" s="642" t="s">
        <v>7</v>
      </c>
      <c r="E4" s="618"/>
      <c r="F4" s="636" t="s">
        <v>107</v>
      </c>
      <c r="G4" s="637"/>
      <c r="H4" s="638" t="s">
        <v>56</v>
      </c>
      <c r="I4" s="639"/>
    </row>
    <row r="5" spans="1:23" ht="21" customHeight="1" thickBot="1" x14ac:dyDescent="0.3">
      <c r="B5" s="207"/>
      <c r="C5" s="156"/>
      <c r="D5" s="191" t="s">
        <v>10</v>
      </c>
      <c r="E5" s="193" t="s">
        <v>11</v>
      </c>
      <c r="F5" s="201" t="s">
        <v>12</v>
      </c>
      <c r="G5" s="202" t="s">
        <v>13</v>
      </c>
      <c r="H5" s="192" t="s">
        <v>14</v>
      </c>
      <c r="I5" s="195" t="s">
        <v>15</v>
      </c>
    </row>
    <row r="6" spans="1:23" ht="52.5" customHeight="1" thickBot="1" x14ac:dyDescent="0.3">
      <c r="B6" s="208"/>
      <c r="C6" s="155"/>
      <c r="D6" s="643" t="s">
        <v>67</v>
      </c>
      <c r="E6" s="644"/>
      <c r="F6" s="632" t="s">
        <v>108</v>
      </c>
      <c r="G6" s="633"/>
      <c r="H6" s="634" t="s">
        <v>75</v>
      </c>
      <c r="I6" s="635"/>
    </row>
    <row r="7" spans="1:23" ht="30.75" thickBot="1" x14ac:dyDescent="0.3">
      <c r="B7" s="186" t="s">
        <v>41</v>
      </c>
      <c r="C7" s="180" t="s">
        <v>94</v>
      </c>
      <c r="D7" s="205" t="s">
        <v>122</v>
      </c>
      <c r="E7" s="206" t="s">
        <v>123</v>
      </c>
      <c r="F7" s="205" t="s">
        <v>122</v>
      </c>
      <c r="G7" s="206" t="s">
        <v>123</v>
      </c>
      <c r="H7" s="205" t="s">
        <v>122</v>
      </c>
      <c r="I7" s="206" t="s">
        <v>123</v>
      </c>
    </row>
    <row r="8" spans="1:23" ht="15.75" thickBot="1" x14ac:dyDescent="0.3">
      <c r="B8" s="179" t="s">
        <v>42</v>
      </c>
      <c r="C8" s="179" t="s">
        <v>43</v>
      </c>
      <c r="D8" s="417">
        <v>0</v>
      </c>
      <c r="E8" s="418">
        <v>0</v>
      </c>
      <c r="F8" s="419">
        <v>0</v>
      </c>
      <c r="G8" s="420">
        <v>0</v>
      </c>
      <c r="H8" s="417">
        <v>0</v>
      </c>
      <c r="I8" s="418">
        <v>0</v>
      </c>
    </row>
    <row r="9" spans="1:23" x14ac:dyDescent="0.25">
      <c r="B9" s="645" t="s">
        <v>44</v>
      </c>
      <c r="C9" s="178" t="s">
        <v>45</v>
      </c>
      <c r="D9" s="365">
        <v>37</v>
      </c>
      <c r="E9" s="366">
        <v>13</v>
      </c>
      <c r="F9" s="407">
        <v>501.97460000000001</v>
      </c>
      <c r="G9" s="408">
        <v>316.04000000000002</v>
      </c>
      <c r="H9" s="365">
        <v>1561.18139</v>
      </c>
      <c r="I9" s="366">
        <v>1036.88382</v>
      </c>
    </row>
    <row r="10" spans="1:23" x14ac:dyDescent="0.25">
      <c r="B10" s="646"/>
      <c r="C10" s="177" t="s">
        <v>46</v>
      </c>
      <c r="D10" s="411">
        <v>0</v>
      </c>
      <c r="E10" s="412">
        <v>0</v>
      </c>
      <c r="F10" s="409">
        <v>0</v>
      </c>
      <c r="G10" s="410">
        <v>0</v>
      </c>
      <c r="H10" s="411">
        <v>0</v>
      </c>
      <c r="I10" s="412">
        <v>0</v>
      </c>
    </row>
    <row r="11" spans="1:23" ht="15.75" thickBot="1" x14ac:dyDescent="0.3">
      <c r="B11" s="647"/>
      <c r="C11" s="210" t="s">
        <v>47</v>
      </c>
      <c r="D11" s="415">
        <v>0</v>
      </c>
      <c r="E11" s="416">
        <v>0</v>
      </c>
      <c r="F11" s="413">
        <v>0</v>
      </c>
      <c r="G11" s="414">
        <v>0</v>
      </c>
      <c r="H11" s="415">
        <v>0</v>
      </c>
      <c r="I11" s="416">
        <v>0</v>
      </c>
    </row>
    <row r="12" spans="1:23" s="104" customFormat="1" ht="15.75" thickBot="1" x14ac:dyDescent="0.3">
      <c r="B12" s="143" t="s">
        <v>48</v>
      </c>
      <c r="C12" s="196"/>
      <c r="D12" s="318">
        <f>SUM(D8:D11)</f>
        <v>37</v>
      </c>
      <c r="E12" s="319">
        <f t="shared" ref="E12:I12" si="0">SUM(E8:E11)</f>
        <v>13</v>
      </c>
      <c r="F12" s="295">
        <f t="shared" si="0"/>
        <v>501.97460000000001</v>
      </c>
      <c r="G12" s="350">
        <f t="shared" si="0"/>
        <v>316.04000000000002</v>
      </c>
      <c r="H12" s="259">
        <f t="shared" si="0"/>
        <v>1561.18139</v>
      </c>
      <c r="I12" s="313">
        <f t="shared" si="0"/>
        <v>1036.88382</v>
      </c>
      <c r="J12"/>
      <c r="K12"/>
      <c r="L12"/>
      <c r="M12"/>
      <c r="N12"/>
      <c r="O12"/>
      <c r="P12"/>
      <c r="Q12"/>
      <c r="R12"/>
      <c r="S12"/>
      <c r="T12"/>
      <c r="U12"/>
      <c r="V12"/>
      <c r="W12"/>
    </row>
    <row r="13" spans="1:23" ht="15.75" thickBot="1" x14ac:dyDescent="0.3">
      <c r="B13" s="188"/>
      <c r="C13" s="198"/>
      <c r="D13" s="188"/>
      <c r="E13" s="189"/>
      <c r="F13" s="351"/>
      <c r="G13" s="352"/>
      <c r="H13" s="188"/>
      <c r="I13" s="189"/>
    </row>
    <row r="14" spans="1:23" x14ac:dyDescent="0.25">
      <c r="B14" s="640" t="s">
        <v>116</v>
      </c>
      <c r="C14" s="204" t="s">
        <v>45</v>
      </c>
      <c r="D14" s="251">
        <v>0</v>
      </c>
      <c r="E14" s="364">
        <v>0</v>
      </c>
      <c r="F14" s="353">
        <v>0</v>
      </c>
      <c r="G14" s="354">
        <v>0</v>
      </c>
      <c r="H14" s="251">
        <v>0</v>
      </c>
      <c r="I14" s="364">
        <v>0</v>
      </c>
    </row>
    <row r="15" spans="1:23" ht="15.75" customHeight="1" thickBot="1" x14ac:dyDescent="0.3">
      <c r="B15" s="641"/>
      <c r="C15" s="203" t="s">
        <v>47</v>
      </c>
      <c r="D15" s="252">
        <v>0</v>
      </c>
      <c r="E15" s="363">
        <v>0</v>
      </c>
      <c r="F15" s="348">
        <v>0</v>
      </c>
      <c r="G15" s="349">
        <v>0</v>
      </c>
      <c r="H15" s="252">
        <v>0</v>
      </c>
      <c r="I15" s="363">
        <v>0</v>
      </c>
    </row>
    <row r="16" spans="1:23" ht="15.75" thickBot="1" x14ac:dyDescent="0.3">
      <c r="B16" s="19" t="s">
        <v>50</v>
      </c>
      <c r="C16" s="211"/>
      <c r="D16" s="19"/>
      <c r="E16" s="212"/>
      <c r="F16" s="355"/>
      <c r="G16" s="356"/>
      <c r="H16" s="19"/>
      <c r="I16" s="213"/>
    </row>
    <row r="17" spans="2:9" ht="15.75" thickBot="1" x14ac:dyDescent="0.3">
      <c r="B17" s="214" t="s">
        <v>119</v>
      </c>
      <c r="C17" s="215"/>
      <c r="D17" s="314" t="s">
        <v>83</v>
      </c>
      <c r="E17" s="315" t="s">
        <v>83</v>
      </c>
      <c r="F17" s="357" t="s">
        <v>83</v>
      </c>
      <c r="G17" s="358" t="s">
        <v>83</v>
      </c>
      <c r="H17" s="314" t="s">
        <v>83</v>
      </c>
      <c r="I17" s="297" t="s">
        <v>83</v>
      </c>
    </row>
    <row r="18" spans="2:9" ht="15.75" thickBot="1" x14ac:dyDescent="0.3">
      <c r="B18" s="143" t="s">
        <v>52</v>
      </c>
      <c r="C18" s="196"/>
      <c r="D18" s="259">
        <f>SUM(D17)</f>
        <v>0</v>
      </c>
      <c r="E18" s="313">
        <f t="shared" ref="E18:I18" si="1">SUM(E17)</f>
        <v>0</v>
      </c>
      <c r="F18" s="295">
        <f t="shared" si="1"/>
        <v>0</v>
      </c>
      <c r="G18" s="350">
        <f t="shared" si="1"/>
        <v>0</v>
      </c>
      <c r="H18" s="318">
        <f t="shared" si="1"/>
        <v>0</v>
      </c>
      <c r="I18" s="313">
        <f t="shared" si="1"/>
        <v>0</v>
      </c>
    </row>
    <row r="19" spans="2:9" x14ac:dyDescent="0.25">
      <c r="B19" s="140"/>
      <c r="C19" s="197"/>
      <c r="D19" s="140"/>
      <c r="E19" s="142"/>
      <c r="F19" s="359"/>
      <c r="G19" s="360"/>
      <c r="H19" s="140"/>
      <c r="I19" s="142"/>
    </row>
    <row r="20" spans="2:9" ht="15.75" thickBot="1" x14ac:dyDescent="0.3">
      <c r="B20" s="95" t="s">
        <v>53</v>
      </c>
      <c r="C20" s="199"/>
      <c r="D20" s="316">
        <f>SUM(D18,D14:D15,D12)</f>
        <v>37</v>
      </c>
      <c r="E20" s="317">
        <f t="shared" ref="E20:I20" si="2">SUM(E18,E14:E15,E12)</f>
        <v>13</v>
      </c>
      <c r="F20" s="361">
        <f t="shared" si="2"/>
        <v>501.97460000000001</v>
      </c>
      <c r="G20" s="362">
        <f t="shared" si="2"/>
        <v>316.04000000000002</v>
      </c>
      <c r="H20" s="262">
        <f t="shared" si="2"/>
        <v>1561.18139</v>
      </c>
      <c r="I20" s="313">
        <f t="shared" si="2"/>
        <v>1036.88382</v>
      </c>
    </row>
    <row r="21" spans="2:9" ht="15.75" thickBot="1" x14ac:dyDescent="0.3">
      <c r="B21" s="143" t="s">
        <v>54</v>
      </c>
      <c r="C21" s="157"/>
      <c r="D21" s="160"/>
      <c r="E21" s="161"/>
      <c r="F21" s="259">
        <v>0</v>
      </c>
      <c r="G21" s="313">
        <v>0</v>
      </c>
      <c r="H21" s="160"/>
      <c r="I21" s="161"/>
    </row>
  </sheetData>
  <mergeCells count="8">
    <mergeCell ref="B14:B15"/>
    <mergeCell ref="D4:E4"/>
    <mergeCell ref="F4:G4"/>
    <mergeCell ref="H4:I4"/>
    <mergeCell ref="D6:E6"/>
    <mergeCell ref="F6:G6"/>
    <mergeCell ref="H6:I6"/>
    <mergeCell ref="B9:B11"/>
  </mergeCells>
  <pageMargins left="0.25" right="0.25" top="0.75" bottom="0.75" header="0.3" footer="0.3"/>
  <pageSetup scale="93" fitToHeight="0" orientation="landscape" r:id="rId1"/>
  <headerFooter>
    <oddHeader>&amp;CACE Q1 of Program Year 2022 Small Business Reporting Table</oddHeader>
    <oddFooter>&amp;C&amp;N&amp;R&amp;D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0954E62DC77E4C938EAC8CFAA31A94" ma:contentTypeVersion="13" ma:contentTypeDescription="Create a new document." ma:contentTypeScope="" ma:versionID="00aa936b9718b3189ee8972304f1cb74">
  <xsd:schema xmlns:xsd="http://www.w3.org/2001/XMLSchema" xmlns:xs="http://www.w3.org/2001/XMLSchema" xmlns:p="http://schemas.microsoft.com/office/2006/metadata/properties" xmlns:ns2="8544f7e2-c4ca-4c06-abe7-9a3c2822ccb8" xmlns:ns3="f887a6d8-4e9c-4290-ae8f-88f7291012b0" targetNamespace="http://schemas.microsoft.com/office/2006/metadata/properties" ma:root="true" ma:fieldsID="24b214058cff176de4b2fc70b77cae09" ns2:_="" ns3:_="">
    <xsd:import namespace="8544f7e2-c4ca-4c06-abe7-9a3c2822ccb8"/>
    <xsd:import namespace="f887a6d8-4e9c-4290-ae8f-88f7291012b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44f7e2-c4ca-4c06-abe7-9a3c2822c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87a6d8-4e9c-4290-ae8f-88f7291012b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892A51C1-CC0B-4522-AF69-DA137B181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44f7e2-c4ca-4c06-abe7-9a3c2822ccb8"/>
    <ds:schemaRef ds:uri="f887a6d8-4e9c-4290-ae8f-88f7291012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Wholesale Annual Electric (Orig</vt:lpstr>
      <vt:lpstr>Qtr Electric Master</vt:lpstr>
      <vt:lpstr> Qtr Electric LMI</vt:lpstr>
      <vt:lpstr> Qtr Electric Business Class</vt:lpstr>
      <vt:lpstr>' Qtr Electric Business Class'!Print_Area</vt:lpstr>
      <vt:lpstr>' Qtr Electric LMI'!Print_Area</vt:lpstr>
      <vt:lpstr>'Qtr Electric Master'!Print_Area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Rosenthal, Nicholas I:(PHI)</cp:lastModifiedBy>
  <cp:revision/>
  <dcterms:created xsi:type="dcterms:W3CDTF">2021-03-17T19:24:16Z</dcterms:created>
  <dcterms:modified xsi:type="dcterms:W3CDTF">2022-05-26T15:43:12Z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0x0101006B0954E62DC77E4C938EAC8CFAA31A94</vt:lpwstr>
  </property>
  <property fmtid="{D5CDD505-2E9C-101B-9397-08002B2CF9AE}" pid="3" name="SV_QUERY_LIST_4F35BF76-6C0D-4D9B-82B2-816C12CF3733">
    <vt:lpwstr>empty_477D106A-C0D6-4607-AEBD-E2C9D60EA279</vt:lpwstr>
  </property>
  <property fmtid="{D5CDD505-2E9C-101B-9397-08002B2CF9AE}" pid="4" name="MSIP_Label_c968b3d1-e05f-4796-9c23-acaf26d588cb_Enabled">
    <vt:lpwstr>true</vt:lpwstr>
  </property>
  <property fmtid="{D5CDD505-2E9C-101B-9397-08002B2CF9AE}" pid="5" name="MSIP_Label_c968b3d1-e05f-4796-9c23-acaf26d588cb_SetDate">
    <vt:lpwstr>2022-01-25T14:13:43Z</vt:lpwstr>
  </property>
  <property fmtid="{D5CDD505-2E9C-101B-9397-08002B2CF9AE}" pid="6" name="MSIP_Label_c968b3d1-e05f-4796-9c23-acaf26d588cb_Method">
    <vt:lpwstr>Standard</vt:lpwstr>
  </property>
  <property fmtid="{D5CDD505-2E9C-101B-9397-08002B2CF9AE}" pid="7" name="MSIP_Label_c968b3d1-e05f-4796-9c23-acaf26d588cb_Name">
    <vt:lpwstr>Company Confidential Information</vt:lpwstr>
  </property>
  <property fmtid="{D5CDD505-2E9C-101B-9397-08002B2CF9AE}" pid="8" name="MSIP_Label_c968b3d1-e05f-4796-9c23-acaf26d588cb_SiteId">
    <vt:lpwstr>600d01fc-055f-49c6-868f-3ecfcc791773</vt:lpwstr>
  </property>
  <property fmtid="{D5CDD505-2E9C-101B-9397-08002B2CF9AE}" pid="9" name="MSIP_Label_c968b3d1-e05f-4796-9c23-acaf26d588cb_ActionId">
    <vt:lpwstr>a86b1542-9f49-4e02-9f21-8be907b69305</vt:lpwstr>
  </property>
  <property fmtid="{D5CDD505-2E9C-101B-9397-08002B2CF9AE}" pid="10" name="MSIP_Label_c968b3d1-e05f-4796-9c23-acaf26d588cb_ContentBits">
    <vt:lpwstr>0</vt:lpwstr>
  </property>
</Properties>
</file>