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4 2023/Final Versions/"/>
    </mc:Choice>
  </mc:AlternateContent>
  <bookViews>
    <workbookView xWindow="-110" yWindow="-110" windowWidth="23260" windowHeight="12580" tabRatio="881"/>
  </bookViews>
  <sheets>
    <sheet name="Table 1" sheetId="41" r:id="rId1"/>
    <sheet name="Table 2" sheetId="42" r:id="rId2"/>
    <sheet name="Tables 3-6" sheetId="52" r:id="rId3"/>
    <sheet name="Table 7" sheetId="43" r:id="rId4"/>
    <sheet name="Table 8" sheetId="44" r:id="rId5"/>
    <sheet name="Ap A - Participant Def" sheetId="45" state="hidden" r:id="rId6"/>
    <sheet name="Table 9" sheetId="53" r:id="rId7"/>
    <sheet name="Ap B - Qtr Electric Master" sheetId="32" r:id="rId8"/>
    <sheet name="Ap B - Qtr NG Master" sheetId="33" r:id="rId9"/>
    <sheet name="Ap B - Participant-Spend" sheetId="37" r:id="rId10"/>
    <sheet name="Ap C - Qtr LMI" sheetId="29" r:id="rId11"/>
    <sheet name="Ap D - Qtr Business Class" sheetId="30" r:id="rId12"/>
    <sheet name="Ap E - NJ CEA Benchmarks" sheetId="38" r:id="rId13"/>
    <sheet name="AP F - Secondary Metrics" sheetId="46" r:id="rId14"/>
    <sheet name="AP G - Transfer" sheetId="47" r:id="rId15"/>
    <sheet name="AP H - CostTest" sheetId="50" r:id="rId16"/>
    <sheet name="AP I - Program Changes" sheetId="49" state="hidden" r:id="rId17"/>
    <sheet name="PSEG" sheetId="39" r:id="rId18"/>
    <sheet name="Lookup_Sheet" sheetId="40" state="hidden" r:id="rId19"/>
  </sheets>
  <definedNames>
    <definedName name="_xlnm.Print_Area" localSheetId="9">'Ap B - Participant-Spend'!$A$1:$K$40</definedName>
    <definedName name="_xlnm.Print_Area" localSheetId="7">'Ap B - Qtr Electric Master'!$A$1:$L$39</definedName>
    <definedName name="_xlnm.Print_Area" localSheetId="8">'Ap B - Qtr NG Master'!$A$1:$L$38</definedName>
    <definedName name="_xlnm.Print_Area" localSheetId="10">'Ap C - Qtr LMI'!$A$1:$L$27</definedName>
    <definedName name="_xlnm.Print_Area" localSheetId="11">'Ap D - Qtr Business Class'!$A$1:$K$24</definedName>
    <definedName name="_xlnm.Print_Area" localSheetId="12">'Ap E - NJ CEA Benchmarks'!$B$1:$N$20</definedName>
    <definedName name="_xlnm.Print_Area" localSheetId="13">'AP F - Secondary Metrics'!$B$1:$Q$32</definedName>
    <definedName name="_xlnm.Print_Area" localSheetId="14">'AP G - Transfer'!$A$1:$E$18</definedName>
    <definedName name="_xlnm.Print_Area" localSheetId="15">'AP H - CostTest'!$A$1:$H$65</definedName>
    <definedName name="_xlnm.Print_Area" localSheetId="0">'Table 1'!$B$1:$J$19</definedName>
    <definedName name="_xlnm.Print_Area" localSheetId="4">'Table 8'!$A$1:$O$14</definedName>
    <definedName name="_xlnm.Print_Titles" localSheetId="3">'Table 7'!$9:$9</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8"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5" hidden="1">{"COVER",#N/A,FALSE,"COVERPMT";"COMPANY ORDER",#N/A,FALSE,"COVERPMT";"EXHIBIT A",#N/A,FALSE,"COVERPMT"}</definedName>
    <definedName name="wrn.FUEL._.SCHEDULE." localSheetId="18"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0" hidden="1">'Ap C - Qtr LMI'!#REF!</definedName>
    <definedName name="Z_E3A30FBC_675D_4AD8_9B2D_12956792A138_.wvu.Rows" localSheetId="11" hidden="1">'Ap D - Qtr Business Class'!#REF!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38" l="1"/>
  <c r="G12" i="38"/>
  <c r="G8" i="38"/>
  <c r="G7" i="38"/>
  <c r="G14" i="38"/>
  <c r="G9" i="38"/>
  <c r="H15" i="38" l="1"/>
  <c r="H10" i="38"/>
  <c r="N10" i="38" l="1"/>
  <c r="L10" i="38"/>
  <c r="J10" i="38"/>
  <c r="L15" i="38"/>
  <c r="J15" i="38"/>
  <c r="N15" i="38"/>
  <c r="H19" i="39" l="1"/>
  <c r="F19" i="39"/>
  <c r="B3" i="38" l="1"/>
  <c r="B3" i="30"/>
  <c r="B3" i="29"/>
  <c r="B3" i="33"/>
  <c r="B3" i="32"/>
  <c r="E5" i="39" l="1"/>
  <c r="E4" i="39"/>
  <c r="L12" i="39" l="1"/>
  <c r="I12" i="39"/>
  <c r="H12" i="39"/>
  <c r="F12" i="39"/>
  <c r="E12" i="39"/>
  <c r="M18" i="39" l="1"/>
  <c r="M17" i="39"/>
  <c r="M16" i="39"/>
  <c r="M15" i="39"/>
  <c r="M14" i="39"/>
  <c r="M13" i="39"/>
  <c r="M11" i="39"/>
  <c r="M10" i="39"/>
  <c r="M8" i="39"/>
  <c r="M7" i="39"/>
  <c r="M5" i="39"/>
  <c r="M4" i="39"/>
  <c r="L18" i="39"/>
  <c r="L17" i="39"/>
  <c r="L16" i="39"/>
  <c r="L15" i="39"/>
  <c r="L14" i="39"/>
  <c r="L13" i="39"/>
  <c r="L11" i="39"/>
  <c r="L10" i="39"/>
  <c r="L8" i="39"/>
  <c r="L7" i="39"/>
  <c r="L5" i="39"/>
  <c r="L4" i="39"/>
  <c r="J18" i="39"/>
  <c r="J17" i="39"/>
  <c r="J16" i="39"/>
  <c r="J15" i="39"/>
  <c r="J14" i="39"/>
  <c r="J13" i="39"/>
  <c r="J11" i="39"/>
  <c r="J10" i="39"/>
  <c r="J8" i="39"/>
  <c r="J7" i="39"/>
  <c r="J5" i="39"/>
  <c r="J4" i="39"/>
  <c r="I18" i="39"/>
  <c r="I17" i="39"/>
  <c r="I16" i="39"/>
  <c r="I15" i="39"/>
  <c r="I14" i="39"/>
  <c r="I13" i="39"/>
  <c r="I11" i="39"/>
  <c r="I10" i="39"/>
  <c r="I8" i="39"/>
  <c r="I7" i="39"/>
  <c r="I5" i="39"/>
  <c r="I4" i="39"/>
  <c r="G17" i="39" l="1"/>
  <c r="K18" i="39"/>
  <c r="K17" i="39"/>
  <c r="K16" i="39"/>
  <c r="K15" i="39"/>
  <c r="K14" i="39"/>
  <c r="K13" i="39"/>
  <c r="K11" i="39"/>
  <c r="K10" i="39"/>
  <c r="K8" i="39"/>
  <c r="K7" i="39"/>
  <c r="K5" i="39"/>
  <c r="K4" i="39"/>
  <c r="H18" i="39"/>
  <c r="H17" i="39"/>
  <c r="H16" i="39"/>
  <c r="H15" i="39"/>
  <c r="H14" i="39"/>
  <c r="H13" i="39"/>
  <c r="H5" i="39"/>
  <c r="H4" i="39"/>
  <c r="H11" i="39"/>
  <c r="H10" i="39"/>
  <c r="H9" i="39"/>
  <c r="G18" i="39"/>
  <c r="G16" i="39"/>
  <c r="G15" i="39"/>
  <c r="G14" i="39"/>
  <c r="G13" i="39"/>
  <c r="G10" i="39"/>
  <c r="G8" i="39"/>
  <c r="G7" i="39"/>
  <c r="G5" i="39"/>
  <c r="G4" i="39"/>
  <c r="F18" i="39"/>
  <c r="F17" i="39"/>
  <c r="F16" i="39"/>
  <c r="F15" i="39"/>
  <c r="F14" i="39"/>
  <c r="F13" i="39"/>
  <c r="F11" i="39"/>
  <c r="F10" i="39"/>
  <c r="F6" i="39"/>
  <c r="F9" i="39"/>
  <c r="E9" i="39"/>
  <c r="E18" i="39"/>
  <c r="E17" i="39"/>
  <c r="E16" i="39"/>
  <c r="E15" i="39"/>
  <c r="E14" i="39"/>
  <c r="E13" i="39"/>
  <c r="E11" i="39"/>
  <c r="E10" i="39"/>
</calcChain>
</file>

<file path=xl/sharedStrings.xml><?xml version="1.0" encoding="utf-8"?>
<sst xmlns="http://schemas.openxmlformats.org/spreadsheetml/2006/main" count="904" uniqueCount="427">
  <si>
    <t>Energy Efficiency and PDR Savings Summary</t>
  </si>
  <si>
    <t xml:space="preserve"> </t>
  </si>
  <si>
    <t>Actual Expenditures</t>
  </si>
  <si>
    <t>Participation</t>
  </si>
  <si>
    <t>A</t>
  </si>
  <si>
    <t>B</t>
  </si>
  <si>
    <t>C</t>
  </si>
  <si>
    <t>D</t>
  </si>
  <si>
    <t>E</t>
  </si>
  <si>
    <t>F</t>
  </si>
  <si>
    <t>I</t>
  </si>
  <si>
    <t>K</t>
  </si>
  <si>
    <t>Lifetime Savings (MWh)</t>
  </si>
  <si>
    <t>Residential Programs</t>
  </si>
  <si>
    <t>Sub Program</t>
  </si>
  <si>
    <t>Efficient Products</t>
  </si>
  <si>
    <t>Existing Homes</t>
  </si>
  <si>
    <t>Home Energy Education &amp; Management</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</si>
  <si>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</si>
  <si>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</si>
  <si>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</si>
  <si>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</si>
  <si>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</si>
  <si>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</si>
  <si>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</si>
  <si>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</si>
  <si>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</si>
  <si>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</si>
  <si>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</si>
  <si>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</si>
  <si>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</si>
  <si>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</si>
  <si>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</si>
  <si>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Ex Ante Energy Savings</t>
  </si>
  <si>
    <t>D=C/B</t>
  </si>
  <si>
    <t>G</t>
  </si>
  <si>
    <t>H=G/F</t>
  </si>
  <si>
    <t>J</t>
  </si>
  <si>
    <t>L=K/J</t>
  </si>
  <si>
    <t>M</t>
  </si>
  <si>
    <t>N</t>
  </si>
  <si>
    <t>O</t>
  </si>
  <si>
    <t>Current Quarter</t>
  </si>
  <si>
    <t>Annual Forecasted Participation Number</t>
  </si>
  <si>
    <t>Reported Participation Number YTD</t>
  </si>
  <si>
    <t>YTD % of Annual Participants</t>
  </si>
  <si>
    <t>YTD % of Annual Budget</t>
  </si>
  <si>
    <t>YTD % of Annual Energy Savings</t>
  </si>
  <si>
    <t>Efficient Products*</t>
  </si>
  <si>
    <t>Home Performance with Energy Star*</t>
  </si>
  <si>
    <t>Quick Home Energy Check-Up</t>
  </si>
  <si>
    <t>Sub-Program</t>
  </si>
  <si>
    <t>Direct Install*</t>
  </si>
  <si>
    <t>Prescriptive/Custom*</t>
  </si>
  <si>
    <t>HPwES</t>
  </si>
  <si>
    <t>Incentive Expenditures (Customer Rebates and Low/no-cost financing)</t>
  </si>
  <si>
    <t>LMI</t>
  </si>
  <si>
    <t>Non-LMI or Unverified</t>
  </si>
  <si>
    <t>Small Commercial</t>
  </si>
  <si>
    <t>Large Commercial</t>
  </si>
  <si>
    <t>Reported Program Costs YTD ($000)</t>
  </si>
  <si>
    <t>Current Quarter ($000)</t>
  </si>
  <si>
    <t>Reported Incentive Costs YTD ($000)</t>
  </si>
  <si>
    <t>Reported Retail Energy Savings YTD (DTh)</t>
  </si>
  <si>
    <t>Current Quarter Annual Retail Energy Savings (DTh)</t>
  </si>
  <si>
    <t>Annual Forecasted Retail Energy Savings (DTh)</t>
  </si>
  <si>
    <t>Multi-Family*</t>
  </si>
  <si>
    <t>Multi-Family</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</si>
  <si>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</si>
  <si>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</si>
  <si>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Current Quarter Annual Retail Energy Savings (MWh)</t>
  </si>
  <si>
    <t>Annual Forecasted Retail Energy Savings (MWh)</t>
  </si>
  <si>
    <t>Reported Retail Energy Savings YTD (MWh)</t>
  </si>
  <si>
    <t>Peak Demand Savings YTD (MW)</t>
  </si>
  <si>
    <r>
      <t>Sub Program or Category</t>
    </r>
    <r>
      <rPr>
        <b/>
        <vertAlign val="superscript"/>
        <sz val="11"/>
        <color theme="1"/>
        <rFont val="Calibri"/>
        <family val="2"/>
        <scheme val="minor"/>
      </rPr>
      <t>1</t>
    </r>
  </si>
  <si>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</si>
  <si>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t>Income Eligible</t>
  </si>
  <si>
    <t>Other Efficient Product Subprograms</t>
  </si>
  <si>
    <t>Prescriptive</t>
  </si>
  <si>
    <t>Custom*</t>
  </si>
  <si>
    <t>Income Eligible Weatherization</t>
  </si>
  <si>
    <t>Behavioral Energy</t>
  </si>
  <si>
    <t>On line Marketplace</t>
  </si>
  <si>
    <t>Peak Demand Savings YTD (DTh)</t>
  </si>
  <si>
    <t>Custom</t>
  </si>
  <si>
    <t>Total Existing Homes</t>
  </si>
  <si>
    <t>Total Efficient Products</t>
  </si>
  <si>
    <t>Reported Retail Energy Savings YTD (MWH)</t>
  </si>
  <si>
    <t>H</t>
  </si>
  <si>
    <t>Energy Efficiency Compliance Baselines and Benchmarks</t>
  </si>
  <si>
    <t>Sales</t>
  </si>
  <si>
    <t>Adjusted Retail Sales</t>
  </si>
  <si>
    <t>Compliance Baseline</t>
  </si>
  <si>
    <t>Overall Annual Energy Reduction Target (%)</t>
  </si>
  <si>
    <t xml:space="preserve">Overall Annual Energy Reduction Target </t>
  </si>
  <si>
    <t>State-Administered Annual Energy Reduction Target (%)</t>
  </si>
  <si>
    <t xml:space="preserve">State-Administered Annual Energy Reduction Target </t>
  </si>
  <si>
    <t>Utility-Administered Annual Energy Reduction Target (%)</t>
  </si>
  <si>
    <t>Utility-Administered Annual Energy Reduction Target</t>
  </si>
  <si>
    <t>Fuel (units)</t>
  </si>
  <si>
    <t>Plan Year</t>
  </si>
  <si>
    <t>Sales Period</t>
  </si>
  <si>
    <t>(A)</t>
  </si>
  <si>
    <t>(B)</t>
  </si>
  <si>
    <t>(C) = (A)-(B)</t>
  </si>
  <si>
    <t>(E)</t>
  </si>
  <si>
    <t>(F) = (E) * (D)</t>
  </si>
  <si>
    <t>(G)</t>
  </si>
  <si>
    <t>(H) = (G) * (D)</t>
  </si>
  <si>
    <t>(I)</t>
  </si>
  <si>
    <t>(J) = (I) * (D)</t>
  </si>
  <si>
    <t>Electric (kwh)</t>
  </si>
  <si>
    <t>7/1/19 - 6/30/20</t>
  </si>
  <si>
    <t>7/1/20 - 6/30/21</t>
  </si>
  <si>
    <t>Natural Gas (dekatherms)</t>
  </si>
  <si>
    <t>Notes:</t>
  </si>
  <si>
    <t>Current Quarter Wholesale Energy Savings (MWh)</t>
  </si>
  <si>
    <t>Current Quarter Wholesale Energy Savings (DTh)</t>
  </si>
  <si>
    <t>Current Quarter Lifetime Retail Savings (MWh)</t>
  </si>
  <si>
    <t>Current Quarter Lifetime Retail Savings (DTh)</t>
  </si>
  <si>
    <t>Adjustments</t>
  </si>
  <si>
    <t>Reporting Period</t>
  </si>
  <si>
    <t>Program/Utility Information</t>
  </si>
  <si>
    <t>Participants</t>
  </si>
  <si>
    <r>
      <t xml:space="preserve">Budget &amp; Expenses </t>
    </r>
    <r>
      <rPr>
        <b/>
        <sz val="11"/>
        <color theme="1"/>
        <rFont val="Calibri"/>
        <family val="2"/>
        <scheme val="minor"/>
      </rPr>
      <t>($000)</t>
    </r>
  </si>
  <si>
    <t>Utility</t>
  </si>
  <si>
    <t>Sector</t>
  </si>
  <si>
    <t>Program</t>
  </si>
  <si>
    <t>Annual Budget</t>
  </si>
  <si>
    <t>Reported Incentive Costs YTD</t>
  </si>
  <si>
    <t>Reported Program Costs YTD</t>
  </si>
  <si>
    <t>Peak Demand Electric Savings
(MW)</t>
  </si>
  <si>
    <t>Annual Gas Savings
(Dtherm)</t>
  </si>
  <si>
    <t>Lifetime Gas Savings
(Dtherm)</t>
  </si>
  <si>
    <t>PSEG</t>
  </si>
  <si>
    <t>Residential</t>
  </si>
  <si>
    <t>Commercial</t>
  </si>
  <si>
    <t xml:space="preserve">Pilot Program </t>
  </si>
  <si>
    <t>Program Manager</t>
  </si>
  <si>
    <t>ACE</t>
  </si>
  <si>
    <t>ETG</t>
  </si>
  <si>
    <t>JCPL</t>
  </si>
  <si>
    <t>NJNG</t>
  </si>
  <si>
    <t>RECO</t>
  </si>
  <si>
    <t>SJG</t>
  </si>
  <si>
    <t>Reporting Quarter &amp; Year</t>
  </si>
  <si>
    <t>Lifetime Retail Savings YTD (MWh)</t>
  </si>
  <si>
    <t>P</t>
  </si>
  <si>
    <t>Lifetime Retail Savings YTD (DTh)</t>
  </si>
  <si>
    <t>Total Multi-Family</t>
  </si>
  <si>
    <t>Comfort Partners</t>
  </si>
  <si>
    <t>Annual Target
 (%)</t>
  </si>
  <si>
    <t xml:space="preserve">Percent of Annual Target 
(%) </t>
  </si>
  <si>
    <t xml:space="preserve">(C) </t>
  </si>
  <si>
    <t xml:space="preserve">(D) = (A)+(B)+(C) </t>
  </si>
  <si>
    <t>(F)</t>
  </si>
  <si>
    <t>(G) = (E)*(F)</t>
  </si>
  <si>
    <t>(H) = (D) / (G)</t>
  </si>
  <si>
    <t>Table 2 – Quantitative Performance Indicators</t>
  </si>
  <si>
    <t>Expenditures</t>
  </si>
  <si>
    <t>Percent of Annual Target Achieved</t>
  </si>
  <si>
    <t>Annual Energy Savings (MWh)</t>
  </si>
  <si>
    <t>Annual Demand Savings (MW)</t>
  </si>
  <si>
    <t>Table 3 – Sector-Level Participation</t>
  </si>
  <si>
    <r>
      <t>Sector</t>
    </r>
    <r>
      <rPr>
        <vertAlign val="superscript"/>
        <sz val="9"/>
        <color indexed="9"/>
        <rFont val="Calibri"/>
        <family val="2"/>
        <scheme val="minor"/>
      </rPr>
      <t>1</t>
    </r>
  </si>
  <si>
    <t>YTD Participants</t>
  </si>
  <si>
    <t>Annual Forecasted Participants</t>
  </si>
  <si>
    <t>Percent of Annual Forecast</t>
  </si>
  <si>
    <t>C&amp;I</t>
  </si>
  <si>
    <t>Reported Totals for Utility Administered Programs</t>
  </si>
  <si>
    <t>Table 4 – Sector-Level Expenditures</t>
  </si>
  <si>
    <r>
      <t>Expenditures</t>
    </r>
    <r>
      <rPr>
        <vertAlign val="superscript"/>
        <sz val="9"/>
        <color indexed="9"/>
        <rFont val="Calibri"/>
        <family val="2"/>
        <scheme val="minor"/>
      </rPr>
      <t>1</t>
    </r>
  </si>
  <si>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</si>
  <si>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</si>
  <si>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</si>
  <si>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</si>
  <si>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</si>
  <si>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(MWh)</t>
  </si>
  <si>
    <t>YTD Retail (MWh)</t>
  </si>
  <si>
    <t>Annual Target Retail Savings (MWh)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</si>
  <si>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</si>
  <si>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</si>
  <si>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</si>
  <si>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</si>
  <si>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</si>
  <si>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</si>
  <si>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</si>
  <si>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</si>
  <si>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</si>
  <si>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</si>
  <si>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</si>
  <si>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</si>
  <si>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</si>
  <si>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</si>
  <si>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</si>
  <si>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Table 7 – Equity Performance</t>
  </si>
  <si>
    <t>Territory-Level Benchmarks</t>
  </si>
  <si>
    <t>Non-Overburdened</t>
  </si>
  <si>
    <t>Population</t>
  </si>
  <si>
    <t>Annual Non-Overburdened</t>
  </si>
  <si>
    <t>Residential - HPwES</t>
  </si>
  <si>
    <t>Residential - Quick Home Energy Checkups</t>
  </si>
  <si>
    <t>Residential - Income-Eligible Weatherization</t>
  </si>
  <si>
    <t>Residential - Behavioral</t>
  </si>
  <si>
    <t>C&amp;I - Direct Install</t>
  </si>
  <si>
    <t>Total Core Participation</t>
  </si>
  <si>
    <t>Total Non-Core Participation</t>
  </si>
  <si>
    <t>Total Participation</t>
  </si>
  <si>
    <t>Total Core Annual Energy Savings</t>
  </si>
  <si>
    <t>Total Non-Core Annual Energy Savings</t>
  </si>
  <si>
    <t>Initial</t>
  </si>
  <si>
    <t>Final</t>
  </si>
  <si>
    <t>NJCT</t>
  </si>
  <si>
    <t>PCT</t>
  </si>
  <si>
    <t>PACT</t>
  </si>
  <si>
    <t>RIMT</t>
  </si>
  <si>
    <t>TRCT</t>
  </si>
  <si>
    <t>SCT</t>
  </si>
  <si>
    <t xml:space="preserve">In Word document only </t>
  </si>
  <si>
    <t>Annual Energy Savings - Electric</t>
  </si>
  <si>
    <t>Annual Energy Savings - Gas</t>
  </si>
  <si>
    <t>Annual Energy Savings (Dth)</t>
  </si>
  <si>
    <t>Lifetime Savings (Dth)</t>
  </si>
  <si>
    <t>Annual Demand Savings (Dth Peak Day)</t>
  </si>
  <si>
    <t>Electric</t>
  </si>
  <si>
    <t>Natural Gas</t>
  </si>
  <si>
    <t>Quarter Retail (Dth)</t>
  </si>
  <si>
    <t>YTD Retail (Dth)</t>
  </si>
  <si>
    <t>Annual Target Retail Savings (Dth)</t>
  </si>
  <si>
    <t>Annual Energy Savings - Electric (MWh)</t>
  </si>
  <si>
    <t>Annual Energy Savings - Natural Gas (Dth)</t>
  </si>
  <si>
    <t>Total Annual Energy Savings (MWh)</t>
  </si>
  <si>
    <t>Total Annual Energy Savings (Dth)</t>
  </si>
  <si>
    <t xml:space="preserve">Appendix E Annual Report Baseline Calculation </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</si>
  <si>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</si>
  <si>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</si>
  <si>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Annual Retail (MWh)</t>
  </si>
  <si>
    <t>Annual Savings</t>
  </si>
  <si>
    <t>Lifetime Savings</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</si>
  <si>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</si>
  <si>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</si>
  <si>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</si>
  <si>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Dth held for transfer</t>
  </si>
  <si>
    <t>Total</t>
  </si>
  <si>
    <t>Appendix H - Cost Effectiveness Test Details</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</si>
  <si>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</si>
  <si>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</si>
  <si>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</si>
  <si>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</si>
  <si>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</si>
  <si>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</si>
  <si>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</si>
  <si>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</si>
  <si>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</si>
  <si>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</si>
  <si>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</si>
  <si>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Lifetime Participant Costs</t>
  </si>
  <si>
    <t>Lifetime Administration Costs</t>
  </si>
  <si>
    <t>Lifetime Program Investment Costs</t>
  </si>
  <si>
    <t>Total Costs (9+10+11)</t>
  </si>
  <si>
    <t>Particpant Cost Test (PCT)</t>
  </si>
  <si>
    <t>Lifetime Participant Benefits</t>
  </si>
  <si>
    <t>Lifetime Repayment Benefits</t>
  </si>
  <si>
    <t>Program Administrator Cost Test (PAC)</t>
  </si>
  <si>
    <t>Ratepayer Impact Measure Test (RIM)</t>
  </si>
  <si>
    <t>Lifetime utility Revenue Gained</t>
  </si>
  <si>
    <t>Lifetime Utility Cost</t>
  </si>
  <si>
    <t>New Jersey Cost Test (NJCT)</t>
  </si>
  <si>
    <t>Lifetime Merit Order (DRIPE) Capacity Benefits</t>
  </si>
  <si>
    <t>Lifetime Avoided Ancillary Services Costs</t>
  </si>
  <si>
    <t>Annual Retail (Dth)</t>
  </si>
  <si>
    <t>Figure F-2 - Program Year [2022] Portfolio-Level Lifetime Energy Savings – Primary vs Secondary Metrics</t>
  </si>
  <si>
    <t>MWh held for transfer</t>
  </si>
  <si>
    <t>Electric Savings YTD</t>
  </si>
  <si>
    <t>Annual Electric Savings
(MWh)</t>
  </si>
  <si>
    <t>Lifetime Electric Savings
(MWh)</t>
  </si>
  <si>
    <t>FY22-Q1</t>
  </si>
  <si>
    <t>FY22-Q2</t>
  </si>
  <si>
    <t>FY22-Q3</t>
  </si>
  <si>
    <t>FY22-Q4</t>
  </si>
  <si>
    <t>FY23-Q1</t>
  </si>
  <si>
    <t>FY23-Q2</t>
  </si>
  <si>
    <t>FY23-Q3</t>
  </si>
  <si>
    <t>FY23-Q4</t>
  </si>
  <si>
    <t>FY24-Q1</t>
  </si>
  <si>
    <t>FY24-Q2</t>
  </si>
  <si>
    <t>FY24-Q3</t>
  </si>
  <si>
    <t>FY24-Q4</t>
  </si>
  <si>
    <t>Table F-1 – Sector-Level Energy Savings:  Primary Metrics from 2020/21 TRM</t>
  </si>
  <si>
    <t>Table F-2 – Sector-Level Energy Savings: Secondary Metrics from 2022 TRM Addendum</t>
  </si>
  <si>
    <t>Secondary Metric Electric (MWh) 2022 TRM</t>
  </si>
  <si>
    <t>Primary Metric Electric (MWh) - 2020/21  TRM</t>
  </si>
  <si>
    <t>Primary Metric - Gas (Dth) - 2020/21 TRM</t>
  </si>
  <si>
    <t>Secondary Metric - Gas (Dth) - 2022 TRM</t>
  </si>
  <si>
    <t>Gas Savings YTD</t>
  </si>
  <si>
    <t>Avoided Wholesale Volatility Costs</t>
  </si>
  <si>
    <t>Company Total</t>
  </si>
  <si>
    <t xml:space="preserve">Direct Install </t>
  </si>
  <si>
    <t>Current Quarter Participants</t>
  </si>
  <si>
    <t>Current Quarter Expenditures ($000)</t>
  </si>
  <si>
    <t>Peak Demand Reduction</t>
  </si>
  <si>
    <t>1  Income-qualified customers are directed to participate through the Comfort Partners or Moderate Income Weatherization programs.</t>
  </si>
  <si>
    <t>Res Efficient Products</t>
  </si>
  <si>
    <t>Res Income Eligible</t>
  </si>
  <si>
    <t>Res Behavioral Energy</t>
  </si>
  <si>
    <t>C&amp;I Prescriptive</t>
  </si>
  <si>
    <t>C&amp;I Custom</t>
  </si>
  <si>
    <t>C&amp;I Small Non-Residential Efficiency</t>
  </si>
  <si>
    <t>C&amp;I Energy Management</t>
  </si>
  <si>
    <t>C&amp;I Engineered Solutions</t>
  </si>
  <si>
    <t>Res Existing Homes</t>
  </si>
  <si>
    <t>Percent of Annual Target Achieved (Utility Administered Programs)</t>
  </si>
  <si>
    <t>RES Existing Homes</t>
  </si>
  <si>
    <t>RES Multifamily</t>
  </si>
  <si>
    <t>C&amp;I DI Small Non-Res</t>
  </si>
  <si>
    <t>Lifetime Energy Savings - Electric (MWh)</t>
  </si>
  <si>
    <t>Total Lifetime Energy Savings (MWh)</t>
  </si>
  <si>
    <t>Total Core Lifetime Energy Savings</t>
  </si>
  <si>
    <t>Total Non-Core Lifetime Energy Savings</t>
  </si>
  <si>
    <t>Lifetime Energy Savings - Natural Gas (Dth)</t>
  </si>
  <si>
    <t>Total Lifetime Energy Savings (Dth)</t>
  </si>
  <si>
    <t>Figure F-1 - Program Year [2022] Portfolio-Level Annual Energy Savings – Primary vs. Secondary Metrics</t>
  </si>
  <si>
    <t>C&amp;I - Prescriptive</t>
  </si>
  <si>
    <t>C&amp;I - Custom</t>
  </si>
  <si>
    <t>Core</t>
  </si>
  <si>
    <t>Non-core</t>
  </si>
  <si>
    <t>Total Benefit = 1+2+3+4+5+6+7</t>
  </si>
  <si>
    <t>Benefit Cost Ratio = (1+2+3+4+5+6+7)/(8+9+10)</t>
  </si>
  <si>
    <t>Benefit Cost Ratio = (10+11+12)/(8+10)</t>
  </si>
  <si>
    <t>Benefit Cost ratio = (1+2+3+4+5+6+7)/(9+10+12)</t>
  </si>
  <si>
    <t>Benefit Cost ratio = (1+2+3+4+5+6+7+13)/(9+10+12+14)</t>
  </si>
  <si>
    <t>Societal Cost Test (SCT)</t>
  </si>
  <si>
    <t>Lifetime Avoided Emission Benefit</t>
  </si>
  <si>
    <t>Lifetime Economic Multiplier Benefit</t>
  </si>
  <si>
    <t>Total Benefit = (15+16+17+18+19+20+21+22+23)</t>
  </si>
  <si>
    <t>Total Costs = (24+25+26)</t>
  </si>
  <si>
    <t>Benefit Cost Ratio = (16+17+18+19+20+21+22+23+24)/(24+25+26)</t>
  </si>
  <si>
    <t>Lifetime Non Energy Benefits x 5%</t>
  </si>
  <si>
    <t>NPV = (1+2+3+4+5+6+7) - (9+10+12)</t>
  </si>
  <si>
    <t>Thousands ($)</t>
  </si>
  <si>
    <t>Net Present Value of Utility Cost Test Net Benefits (Thousands $)</t>
  </si>
  <si>
    <t>Table 8 -  Benefit-Cost Test Results By Program</t>
  </si>
  <si>
    <t>n/a</t>
  </si>
  <si>
    <t>Type of Program / Offering</t>
  </si>
  <si>
    <t>Quarter Non-Over-burdened</t>
  </si>
  <si>
    <t xml:space="preserve">  </t>
  </si>
  <si>
    <t>1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</si>
  <si>
    <t>2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</si>
  <si>
    <t xml:space="preserve">3 Estimation of accounts with overburdened designation determined to be active immediately preceding the current Plan Year. </t>
  </si>
  <si>
    <t>4 Estimation of usage with overburdened designation for the 12-month period immediately preceding the current Plan Year.</t>
  </si>
  <si>
    <t>5 Efficient Products Program, Lighting participants represent sales of products originating from stores located within an Overburdened Community. This metric is not intended to identify individual participants who reside in Overburdened Community, but rather the proportion of retail lighting sales stemming from locations serving Overburdened Communities aligned to BPU Staff’s modifications.</t>
  </si>
  <si>
    <r>
      <t>%OBC</t>
    </r>
    <r>
      <rPr>
        <vertAlign val="superscript"/>
        <sz val="11"/>
        <color theme="0"/>
        <rFont val="Calibri"/>
        <family val="2"/>
        <scheme val="minor"/>
      </rPr>
      <t>2</t>
    </r>
  </si>
  <si>
    <r>
      <t>Overburdened</t>
    </r>
    <r>
      <rPr>
        <vertAlign val="superscript"/>
        <sz val="11"/>
        <color theme="0"/>
        <rFont val="Calibri"/>
        <family val="2"/>
        <scheme val="minor"/>
      </rPr>
      <t>1</t>
    </r>
  </si>
  <si>
    <r>
      <t>Quarter Overburdened</t>
    </r>
    <r>
      <rPr>
        <vertAlign val="superscript"/>
        <sz val="11"/>
        <color theme="0"/>
        <rFont val="Calibri"/>
        <family val="2"/>
        <scheme val="minor"/>
      </rPr>
      <t>1</t>
    </r>
  </si>
  <si>
    <r>
      <t>Annual Overburdened</t>
    </r>
    <r>
      <rPr>
        <vertAlign val="superscript"/>
        <sz val="11"/>
        <color indexed="9"/>
        <rFont val="Calibri"/>
        <family val="2"/>
        <scheme val="minor"/>
      </rPr>
      <t>1</t>
    </r>
  </si>
  <si>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</si>
  <si>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</si>
  <si>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(MWh)</t>
    </r>
    <r>
      <rPr>
        <vertAlign val="superscript"/>
        <sz val="11"/>
        <color theme="1"/>
        <rFont val="Calibri"/>
        <family val="2"/>
        <scheme val="minor"/>
      </rPr>
      <t>4</t>
    </r>
  </si>
  <si>
    <r>
      <t>Total Annual Energy (Dth)</t>
    </r>
    <r>
      <rPr>
        <vertAlign val="superscript"/>
        <sz val="11"/>
        <color theme="1"/>
        <rFont val="Calibri"/>
        <family val="2"/>
        <scheme val="minor"/>
      </rPr>
      <t>4</t>
    </r>
  </si>
  <si>
    <r>
      <t>Residential - Online Marketplace</t>
    </r>
    <r>
      <rPr>
        <vertAlign val="superscript"/>
        <sz val="11"/>
        <color theme="1"/>
        <rFont val="Calibri"/>
        <family val="2"/>
        <scheme val="minor"/>
      </rPr>
      <t>5</t>
    </r>
  </si>
  <si>
    <r>
      <t>Residential - Other Efficient Products</t>
    </r>
    <r>
      <rPr>
        <vertAlign val="superscript"/>
        <sz val="11"/>
        <color theme="1"/>
        <rFont val="Calibri"/>
        <family val="2"/>
        <scheme val="minor"/>
      </rPr>
      <t>5</t>
    </r>
  </si>
  <si>
    <t>6 Individual line items or totals as listed in the OBC table may differ from those results in Appendix B table due to elements of some programs not having a customer addresses, rounding, or other issues matching customer addresses with OBC data.</t>
  </si>
  <si>
    <t>Table 1A - Electric</t>
  </si>
  <si>
    <t>Table 1B - Natural Gas</t>
  </si>
  <si>
    <t>Quarter</t>
  </si>
  <si>
    <t>YTD</t>
  </si>
  <si>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CEF-EE filing</t>
    </r>
  </si>
  <si>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</si>
  <si>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</si>
  <si>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</si>
  <si>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</si>
  <si>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</si>
  <si>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</si>
  <si>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</si>
  <si>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</si>
  <si>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t>Year to Date</t>
  </si>
  <si>
    <r>
      <t>Annual Target</t>
    </r>
    <r>
      <rPr>
        <vertAlign val="superscript"/>
        <sz val="11"/>
        <color theme="0"/>
        <rFont val="Calibri"/>
        <family val="2"/>
        <scheme val="minor"/>
      </rPr>
      <t>1</t>
    </r>
  </si>
  <si>
    <r>
      <t>Low/Moderate-Income Lifetime Savings (MWh)</t>
    </r>
    <r>
      <rPr>
        <vertAlign val="superscript"/>
        <sz val="11"/>
        <color theme="1"/>
        <rFont val="Calibri"/>
        <family val="2"/>
        <scheme val="minor"/>
      </rPr>
      <t xml:space="preserve"> 2</t>
    </r>
  </si>
  <si>
    <r>
      <t>Small Commercial Lifetime Savings (MWh)</t>
    </r>
    <r>
      <rPr>
        <vertAlign val="superscript"/>
        <sz val="11"/>
        <color theme="1"/>
        <rFont val="Calibri"/>
        <family val="2"/>
        <scheme val="minor"/>
      </rPr>
      <t xml:space="preserve"> 3</t>
    </r>
  </si>
  <si>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</si>
  <si>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</si>
  <si>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</si>
  <si>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</si>
  <si>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 xml:space="preserve">(D)=Average (C) </t>
  </si>
  <si>
    <t>Program Year 2023</t>
  </si>
  <si>
    <t>7/1/21 - 6/30/22</t>
  </si>
  <si>
    <t>( C ) Adjusted Retail Sales for natural gas excludes sales from PSE&amp;G Cogeneration Interruptive Gas (CIG) service tariff, which is exclusively sales to customers for cogeneration</t>
  </si>
  <si>
    <t>( A ) reflects calendar sales as reported on FERC forms 1 (electric) and 2 (natural gas), adjusted for the Program Year sales period</t>
  </si>
  <si>
    <r>
      <t>Utility-Administered Retail Savings
(MWh)</t>
    </r>
    <r>
      <rPr>
        <vertAlign val="superscript"/>
        <sz val="9"/>
        <color indexed="9"/>
        <rFont val="Calibri"/>
        <family val="2"/>
        <scheme val="minor"/>
      </rPr>
      <t xml:space="preserve"> </t>
    </r>
  </si>
  <si>
    <r>
      <t>Comfort Partners Retail Savings (MWh)</t>
    </r>
    <r>
      <rPr>
        <vertAlign val="superscript"/>
        <sz val="9"/>
        <color indexed="9"/>
        <rFont val="Calibri"/>
        <family val="2"/>
        <scheme val="minor"/>
      </rPr>
      <t xml:space="preserve"> </t>
    </r>
  </si>
  <si>
    <r>
      <t>Other Programs Retail Savings (MWh)</t>
    </r>
    <r>
      <rPr>
        <vertAlign val="superscript"/>
        <sz val="9"/>
        <color rgb="FFFFFFFF"/>
        <rFont val="Calibri"/>
        <family val="2"/>
        <scheme val="minor"/>
      </rPr>
      <t>1</t>
    </r>
  </si>
  <si>
    <r>
      <t>Total Portfolio Retail Savings (MWh)</t>
    </r>
    <r>
      <rPr>
        <vertAlign val="superscript"/>
        <sz val="9"/>
        <color indexed="9"/>
        <rFont val="Calibri"/>
        <family val="2"/>
        <scheme val="minor"/>
      </rPr>
      <t xml:space="preserve"> </t>
    </r>
  </si>
  <si>
    <r>
      <t xml:space="preserve">Compliance Baseline  (MWh) </t>
    </r>
    <r>
      <rPr>
        <vertAlign val="superscript"/>
        <sz val="9"/>
        <color indexed="9"/>
        <rFont val="Calibri"/>
        <family val="2"/>
        <scheme val="minor"/>
      </rPr>
      <t>2</t>
    </r>
  </si>
  <si>
    <r>
      <t xml:space="preserve">Annual Target 
(MWh) </t>
    </r>
    <r>
      <rPr>
        <vertAlign val="superscript"/>
        <sz val="9"/>
        <color indexed="9"/>
        <rFont val="Calibri"/>
        <family val="2"/>
        <scheme val="minor"/>
      </rPr>
      <t>3</t>
    </r>
  </si>
  <si>
    <t xml:space="preserve">Utility-Administered Retail Savings
(DTh) </t>
  </si>
  <si>
    <t xml:space="preserve">Comfort Partners Retail Savings (DTh) </t>
  </si>
  <si>
    <t xml:space="preserve">Total Portfolio Retail Savings (DTh) </t>
  </si>
  <si>
    <r>
      <t>Other Programs Retail Savings (DTh)</t>
    </r>
    <r>
      <rPr>
        <vertAlign val="superscript"/>
        <sz val="9"/>
        <color indexed="9"/>
        <rFont val="Calibri"/>
        <family val="2"/>
        <scheme val="minor"/>
      </rPr>
      <t>1</t>
    </r>
  </si>
  <si>
    <r>
      <t xml:space="preserve">Annual Target 
(DTh) </t>
    </r>
    <r>
      <rPr>
        <vertAlign val="superscript"/>
        <sz val="9"/>
        <color indexed="9"/>
        <rFont val="Calibri"/>
        <family val="2"/>
        <scheme val="minor"/>
      </rPr>
      <t>3</t>
    </r>
  </si>
  <si>
    <r>
      <t xml:space="preserve">Compliance Baseline   (DTh) </t>
    </r>
    <r>
      <rPr>
        <vertAlign val="superscript"/>
        <sz val="9"/>
        <color indexed="9"/>
        <rFont val="Calibri"/>
        <family val="2"/>
        <scheme val="minor"/>
      </rPr>
      <t>2</t>
    </r>
  </si>
  <si>
    <t xml:space="preserve">2  Calculated as average annual electricity usage in the prior three plan years (i.e., July – June) per N.J.S.A. 48:3-87.9(a).  Details are provided in Appendix E. </t>
  </si>
  <si>
    <t xml:space="preserve">3  Calculated by multiplying Compliance Baseline by Utility-Administered Annual Energy Reduction Target Percent. </t>
  </si>
  <si>
    <r>
      <t>Annual Forecasted Program Costs ($000)</t>
    </r>
    <r>
      <rPr>
        <vertAlign val="superscript"/>
        <sz val="9"/>
        <color theme="0"/>
        <rFont val="Calibri"/>
        <family val="2"/>
        <scheme val="minor"/>
      </rPr>
      <t>1</t>
    </r>
  </si>
  <si>
    <t xml:space="preserve">1  Other Programs include include Company-specific programs that are not part of the Clean Energy Act energy efficiency program such as legacy programs and pilots.  For PSE&amp;G, these include EE 2017 programs and projects completed during PY23. </t>
  </si>
  <si>
    <t>(E, G, I) Targets as established for PY23 in the June 2020 Framework Order</t>
  </si>
  <si>
    <t>N / A</t>
  </si>
  <si>
    <t>N/A</t>
  </si>
  <si>
    <t>For Period Ending PY23Q4</t>
  </si>
  <si>
    <t>Estimated Annual Energy Savings Held by PSE&amp;G</t>
  </si>
  <si>
    <t xml:space="preserve">Note:  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 </t>
  </si>
  <si>
    <t>Lifetime Low-Income Benefits x 10%</t>
  </si>
  <si>
    <t>Total Benefit = 27+28+29+30+31+32+33+34+35+36</t>
  </si>
  <si>
    <t>Benefit Cost Ratio = (27+28+29+30+31+32+33+34+35+36)/(24+25+26)</t>
  </si>
  <si>
    <t>Utility Total  For Period Ending PY23Q4</t>
  </si>
  <si>
    <t>Utility EE/PDR Total  For Period Ending PY23Q4</t>
  </si>
  <si>
    <t>($000's)</t>
  </si>
  <si>
    <t>ELECTRIC SAVINGS - Installed</t>
  </si>
  <si>
    <t>GAS &amp; OTHER FUEL SAVINGS - Installed</t>
  </si>
  <si>
    <t>Total Budget</t>
  </si>
  <si>
    <t>Total Expenses</t>
  </si>
  <si>
    <t>Peak Demand Electric Savings (kW)</t>
  </si>
  <si>
    <t>Annual Electric Savings  (MWh)</t>
  </si>
  <si>
    <t>Lifetime Electric Savings (MWh)</t>
  </si>
  <si>
    <t>Annual Gas Savings (MMBtu)</t>
  </si>
  <si>
    <t>Lifetime Gas Savings (MMBtu)</t>
  </si>
  <si>
    <t>PSE&amp;G</t>
  </si>
  <si>
    <t>FY-23Q4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</si>
</sst>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4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0"/>
      <name val="Arial"/>
      <family val="2"/>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b/>
      <sz val="10"/>
      <color indexed="9"/>
      <name val="Calibri"/>
      <family val="2"/>
      <scheme val="minor"/>
    </font>
    <font>
      <b/>
      <sz val="12"/>
      <color theme="1"/>
      <name val="Arial"/>
      <family val="2"/>
    </font>
    <font>
      <sz val="12"/>
      <color theme="1"/>
      <name val="Arial"/>
      <family val="2"/>
    </font>
    <font>
      <b/>
      <sz val="12"/>
      <color indexed="9"/>
      <name val="Calibri"/>
      <family val="2"/>
      <scheme val="minor"/>
    </font>
    <font>
      <sz val="10"/>
      <name val="Tahoma"/>
      <family val="2"/>
    </font>
    <font>
      <vertAlign val="superscript"/>
      <sz val="11"/>
      <color theme="0"/>
      <name val="Calibri"/>
      <family val="2"/>
      <scheme val="minor"/>
    </font>
    <font>
      <sz val="9"/>
      <color theme="0"/>
      <name val="Calibri"/>
      <family val="2"/>
      <scheme val="minor"/>
    </font>
    <font>
      <vertAlign val="superscript"/>
      <sz val="11"/>
      <color indexed="9"/>
      <name val="Calibri"/>
      <family val="2"/>
      <scheme val="minor"/>
    </font>
    <font>
      <vertAlign val="superscript"/>
      <sz val="12"/>
      <color theme="1"/>
      <name val="Calibri"/>
      <family val="2"/>
      <scheme val="minor"/>
    </font>
    <font>
      <b/>
      <sz val="12"/>
      <color theme="0"/>
      <name val="Calibri"/>
      <family val="2"/>
      <scheme val="minor"/>
    </font>
    <font>
      <vertAlign val="superscript"/>
      <sz val="9"/>
      <color theme="0"/>
      <name val="Calibri"/>
      <family val="2"/>
      <scheme val="minor"/>
    </font>
    <font>
      <b/>
      <sz val="10"/>
      <color theme="1"/>
      <name val="Calibri"/>
      <family val="2"/>
      <scheme val="minor"/>
    </font>
    <font>
      <b/>
      <sz val="11"/>
      <name val="Calibri"/>
      <family val="2"/>
      <scheme val="minor"/>
    </font>
  </fonts>
  <fills count="28">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indexed="2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8"/>
        <bgColor indexed="64"/>
      </patternFill>
    </fill>
  </fills>
  <borders count="78">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3" fillId="0" borderId="0"/>
    <xf numFmtId="0" fontId="14" fillId="0" borderId="0"/>
    <xf numFmtId="0" fontId="8" fillId="0" borderId="0"/>
    <xf numFmtId="0" fontId="24" fillId="0" borderId="0"/>
    <xf numFmtId="0" fontId="36" fillId="0" borderId="0"/>
    <xf numFmtId="0" fontId="8" fillId="0" borderId="0">
      <alignment vertical="top"/>
    </xf>
    <xf numFmtId="0" fontId="1" fillId="0" borderId="0"/>
  </cellStyleXfs>
  <cellXfs count="794">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3" fillId="3" borderId="24" xfId="0" applyFont="1" applyFill="1" applyBorder="1"/>
    <xf numFmtId="164" fontId="3" fillId="3" borderId="26" xfId="1" applyNumberFormat="1" applyFont="1" applyFill="1" applyBorder="1" applyAlignment="1"/>
    <xf numFmtId="0" fontId="0" fillId="0" borderId="21" xfId="0" applyBorder="1"/>
    <xf numFmtId="0" fontId="3" fillId="3" borderId="10" xfId="0" applyFont="1" applyFill="1" applyBorder="1"/>
    <xf numFmtId="164" fontId="3" fillId="3" borderId="13" xfId="1" applyNumberFormat="1" applyFont="1" applyFill="1" applyBorder="1" applyAlignment="1"/>
    <xf numFmtId="0" fontId="2" fillId="0" borderId="0" xfId="0" applyFont="1"/>
    <xf numFmtId="0" fontId="7"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3" fillId="3" borderId="48"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3" fillId="3" borderId="53" xfId="0" applyFont="1" applyFill="1" applyBorder="1"/>
    <xf numFmtId="164" fontId="0" fillId="0" borderId="0" xfId="1" applyNumberFormat="1" applyFont="1" applyFill="1" applyBorder="1" applyAlignment="1">
      <alignment horizontal="right"/>
    </xf>
    <xf numFmtId="0" fontId="0" fillId="0" borderId="56" xfId="0" applyBorder="1" applyAlignment="1">
      <alignment horizontal="left" vertical="center" wrapText="1"/>
    </xf>
    <xf numFmtId="0" fontId="0" fillId="0" borderId="55" xfId="0" applyBorder="1" applyAlignment="1">
      <alignment horizontal="left" vertical="center" wrapText="1"/>
    </xf>
    <xf numFmtId="164" fontId="3"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3" fillId="3" borderId="59" xfId="0" applyFont="1" applyFill="1" applyBorder="1"/>
    <xf numFmtId="0" fontId="0" fillId="0" borderId="2" xfId="0" applyBorder="1" applyAlignment="1">
      <alignment horizontal="left" vertical="center" wrapText="1"/>
    </xf>
    <xf numFmtId="0" fontId="3" fillId="3" borderId="63" xfId="0" applyFont="1" applyFill="1" applyBorder="1"/>
    <xf numFmtId="0" fontId="3" fillId="3" borderId="65" xfId="0" applyFont="1" applyFill="1" applyBorder="1"/>
    <xf numFmtId="164" fontId="0" fillId="0" borderId="1" xfId="1" applyNumberFormat="1" applyFont="1" applyFill="1" applyBorder="1"/>
    <xf numFmtId="164" fontId="0" fillId="0" borderId="30" xfId="1" applyNumberFormat="1" applyFont="1" applyFill="1" applyBorder="1"/>
    <xf numFmtId="0" fontId="3" fillId="3" borderId="58" xfId="0" applyFont="1" applyFill="1" applyBorder="1"/>
    <xf numFmtId="0" fontId="0" fillId="2" borderId="62"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0" xfId="0" applyFont="1" applyFill="1" applyBorder="1"/>
    <xf numFmtId="164" fontId="3" fillId="3" borderId="47" xfId="1" applyNumberFormat="1" applyFont="1" applyFill="1" applyBorder="1" applyAlignment="1"/>
    <xf numFmtId="164" fontId="3" fillId="3" borderId="64" xfId="1" applyNumberFormat="1" applyFont="1" applyFill="1" applyBorder="1" applyAlignment="1"/>
    <xf numFmtId="0" fontId="3" fillId="3" borderId="50" xfId="0" applyFont="1" applyFill="1" applyBorder="1"/>
    <xf numFmtId="0" fontId="3" fillId="3" borderId="52" xfId="0" applyFont="1" applyFill="1" applyBorder="1"/>
    <xf numFmtId="0" fontId="3" fillId="3" borderId="67"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0" fillId="2" borderId="65" xfId="0" applyFill="1" applyBorder="1" applyAlignment="1">
      <alignment vertical="center" wrapText="1"/>
    </xf>
    <xf numFmtId="0" fontId="3" fillId="3" borderId="26" xfId="0" applyFont="1" applyFill="1" applyBorder="1"/>
    <xf numFmtId="0" fontId="0" fillId="5" borderId="59" xfId="0" applyFill="1" applyBorder="1" applyAlignment="1">
      <alignment horizontal="left" vertical="center" wrapText="1"/>
    </xf>
    <xf numFmtId="0" fontId="0" fillId="5" borderId="32" xfId="0" applyFill="1" applyBorder="1" applyAlignment="1">
      <alignment horizontal="left" vertical="center" wrapText="1"/>
    </xf>
    <xf numFmtId="0" fontId="0" fillId="5" borderId="12" xfId="0" applyFill="1" applyBorder="1" applyAlignment="1">
      <alignment horizontal="left" vertical="center" wrapText="1"/>
    </xf>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70" xfId="0" applyFill="1" applyBorder="1" applyAlignment="1">
      <alignment vertical="center" wrapText="1"/>
    </xf>
    <xf numFmtId="164" fontId="3" fillId="6" borderId="48" xfId="1" applyNumberFormat="1" applyFont="1" applyFill="1" applyBorder="1" applyAlignment="1"/>
    <xf numFmtId="0" fontId="7" fillId="7" borderId="22" xfId="0" applyFont="1" applyFill="1" applyBorder="1" applyAlignment="1">
      <alignment horizontal="center" vertical="center" wrapText="1"/>
    </xf>
    <xf numFmtId="0" fontId="7" fillId="7" borderId="69" xfId="0" applyFont="1" applyFill="1" applyBorder="1" applyAlignment="1">
      <alignment horizontal="center" vertical="center" wrapText="1"/>
    </xf>
    <xf numFmtId="0" fontId="0" fillId="5" borderId="68" xfId="0" applyFill="1" applyBorder="1" applyAlignment="1">
      <alignment horizontal="left" vertical="center" wrapText="1"/>
    </xf>
    <xf numFmtId="0" fontId="0" fillId="5" borderId="45" xfId="0" applyFill="1" applyBorder="1" applyAlignment="1">
      <alignment horizontal="left" vertical="center" wrapText="1"/>
    </xf>
    <xf numFmtId="0" fontId="3" fillId="3" borderId="65"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0" fillId="0" borderId="60" xfId="0" applyBorder="1" applyAlignment="1">
      <alignment horizontal="left" vertical="center" wrapText="1"/>
    </xf>
    <xf numFmtId="164" fontId="0" fillId="8" borderId="44" xfId="1" applyNumberFormat="1" applyFont="1" applyFill="1" applyBorder="1"/>
    <xf numFmtId="164" fontId="0" fillId="0" borderId="15" xfId="1" applyNumberFormat="1" applyFont="1" applyFill="1" applyBorder="1"/>
    <xf numFmtId="164" fontId="0" fillId="0" borderId="44" xfId="1" applyNumberFormat="1" applyFont="1" applyFill="1" applyBorder="1"/>
    <xf numFmtId="0" fontId="0" fillId="6" borderId="6" xfId="0" applyFill="1" applyBorder="1" applyAlignment="1">
      <alignment vertical="center"/>
    </xf>
    <xf numFmtId="164" fontId="0" fillId="6" borderId="43" xfId="1" applyNumberFormat="1" applyFont="1" applyFill="1" applyBorder="1"/>
    <xf numFmtId="0" fontId="0" fillId="6" borderId="36" xfId="0" applyFill="1" applyBorder="1" applyAlignment="1">
      <alignment vertical="center"/>
    </xf>
    <xf numFmtId="0" fontId="0" fillId="6" borderId="65"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0" xfId="0" applyFill="1" applyBorder="1" applyAlignment="1">
      <alignment vertical="center"/>
    </xf>
    <xf numFmtId="0" fontId="0" fillId="6" borderId="43" xfId="0" applyFill="1" applyBorder="1" applyAlignment="1">
      <alignment vertical="center"/>
    </xf>
    <xf numFmtId="0" fontId="6" fillId="7" borderId="63"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0" fillId="0" borderId="27" xfId="1" applyNumberFormat="1" applyFont="1" applyFill="1" applyBorder="1" applyAlignment="1">
      <alignment horizontal="right"/>
    </xf>
    <xf numFmtId="0" fontId="6" fillId="7" borderId="44"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7" fillId="2" borderId="7" xfId="0" applyFont="1" applyFill="1" applyBorder="1" applyAlignment="1">
      <alignment horizontal="center" vertical="center" wrapText="1"/>
    </xf>
    <xf numFmtId="5" fontId="0" fillId="6" borderId="19" xfId="0" applyNumberFormat="1" applyFill="1" applyBorder="1" applyAlignment="1">
      <alignment vertical="center"/>
    </xf>
    <xf numFmtId="5" fontId="3" fillId="3" borderId="58" xfId="0" applyNumberFormat="1" applyFont="1" applyFill="1" applyBorder="1"/>
    <xf numFmtId="5" fontId="0" fillId="2" borderId="62"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8"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6" xfId="0" applyNumberFormat="1" applyBorder="1" applyAlignment="1">
      <alignment vertical="center"/>
    </xf>
    <xf numFmtId="5" fontId="0" fillId="6" borderId="21" xfId="0" applyNumberFormat="1" applyFill="1" applyBorder="1" applyAlignment="1">
      <alignment vertical="center"/>
    </xf>
    <xf numFmtId="5" fontId="0" fillId="6" borderId="39" xfId="0" applyNumberFormat="1" applyFill="1" applyBorder="1" applyAlignment="1">
      <alignment vertical="center"/>
    </xf>
    <xf numFmtId="5" fontId="0" fillId="6" borderId="42" xfId="0" applyNumberFormat="1" applyFill="1" applyBorder="1" applyAlignment="1">
      <alignment vertical="center"/>
    </xf>
    <xf numFmtId="5" fontId="3" fillId="3" borderId="24" xfId="0" applyNumberFormat="1" applyFont="1" applyFill="1" applyBorder="1"/>
    <xf numFmtId="5" fontId="3" fillId="3" borderId="26" xfId="0" applyNumberFormat="1" applyFont="1" applyFill="1" applyBorder="1"/>
    <xf numFmtId="5" fontId="0" fillId="2" borderId="6" xfId="0" applyNumberFormat="1" applyFill="1" applyBorder="1" applyAlignment="1">
      <alignment vertical="center" wrapText="1"/>
    </xf>
    <xf numFmtId="0" fontId="6" fillId="2" borderId="2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5" xfId="1" applyNumberFormat="1" applyFont="1" applyBorder="1" applyAlignment="1">
      <alignment vertical="center"/>
    </xf>
    <xf numFmtId="164" fontId="0" fillId="0" borderId="45" xfId="1" applyNumberFormat="1" applyFont="1" applyFill="1" applyBorder="1" applyAlignment="1">
      <alignment horizontal="right"/>
    </xf>
    <xf numFmtId="164" fontId="0" fillId="6" borderId="53" xfId="1" applyNumberFormat="1" applyFont="1" applyFill="1" applyBorder="1" applyAlignment="1">
      <alignment vertical="center"/>
    </xf>
    <xf numFmtId="164" fontId="0" fillId="0" borderId="28" xfId="1" applyNumberFormat="1" applyFont="1" applyBorder="1" applyAlignment="1">
      <alignment vertical="center"/>
    </xf>
    <xf numFmtId="164" fontId="0" fillId="6"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6" borderId="19" xfId="1" applyNumberFormat="1" applyFont="1" applyFill="1" applyBorder="1" applyAlignment="1">
      <alignment horizontal="right"/>
    </xf>
    <xf numFmtId="164" fontId="0" fillId="8" borderId="60" xfId="1" applyNumberFormat="1" applyFont="1" applyFill="1" applyBorder="1" applyAlignment="1">
      <alignment vertical="center"/>
    </xf>
    <xf numFmtId="164" fontId="0" fillId="8" borderId="17"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7" xfId="1" applyNumberFormat="1" applyFont="1" applyFill="1" applyBorder="1" applyAlignment="1">
      <alignment horizontal="right"/>
    </xf>
    <xf numFmtId="164" fontId="0" fillId="0" borderId="63" xfId="1" applyNumberFormat="1" applyFont="1" applyBorder="1" applyAlignment="1">
      <alignment vertical="center"/>
    </xf>
    <xf numFmtId="164" fontId="0" fillId="0" borderId="53" xfId="1" applyNumberFormat="1" applyFont="1" applyBorder="1" applyAlignment="1">
      <alignment vertical="center"/>
    </xf>
    <xf numFmtId="164" fontId="0" fillId="0" borderId="53" xfId="1" applyNumberFormat="1" applyFont="1" applyFill="1" applyBorder="1" applyAlignment="1">
      <alignment horizontal="right"/>
    </xf>
    <xf numFmtId="164" fontId="0" fillId="0" borderId="72" xfId="1" applyNumberFormat="1" applyFont="1" applyBorder="1" applyAlignment="1">
      <alignment vertical="center"/>
    </xf>
    <xf numFmtId="164" fontId="0" fillId="0" borderId="13" xfId="1" applyNumberFormat="1" applyFont="1" applyBorder="1" applyAlignment="1">
      <alignment vertical="center"/>
    </xf>
    <xf numFmtId="164" fontId="0" fillId="0" borderId="68"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3" fillId="3" borderId="58" xfId="1" applyNumberFormat="1" applyFont="1" applyFill="1" applyBorder="1"/>
    <xf numFmtId="164" fontId="3" fillId="3" borderId="42" xfId="1" applyNumberFormat="1" applyFont="1" applyFill="1" applyBorder="1"/>
    <xf numFmtId="164" fontId="0" fillId="2" borderId="62"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6"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8" xfId="1" applyNumberFormat="1" applyFont="1" applyFill="1" applyBorder="1"/>
    <xf numFmtId="164" fontId="3" fillId="3" borderId="19" xfId="1" applyNumberFormat="1" applyFont="1" applyFill="1" applyBorder="1"/>
    <xf numFmtId="164" fontId="0" fillId="0" borderId="46"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3" fillId="3" borderId="39" xfId="1" applyNumberFormat="1" applyFont="1" applyFill="1" applyBorder="1"/>
    <xf numFmtId="164" fontId="0" fillId="2" borderId="36" xfId="1" applyNumberFormat="1" applyFont="1" applyFill="1" applyBorder="1" applyAlignment="1">
      <alignment vertical="center" wrapText="1"/>
    </xf>
    <xf numFmtId="164" fontId="0" fillId="2" borderId="53"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4" xfId="1" applyNumberFormat="1" applyFont="1" applyBorder="1" applyAlignment="1">
      <alignment vertical="center"/>
    </xf>
    <xf numFmtId="164" fontId="0" fillId="6" borderId="21" xfId="1" applyNumberFormat="1" applyFont="1" applyFill="1" applyBorder="1" applyAlignment="1">
      <alignment vertical="center"/>
    </xf>
    <xf numFmtId="164" fontId="0" fillId="6" borderId="19" xfId="1" applyNumberFormat="1" applyFont="1" applyFill="1" applyBorder="1"/>
    <xf numFmtId="164" fontId="0" fillId="6" borderId="39" xfId="1" applyNumberFormat="1" applyFont="1" applyFill="1" applyBorder="1" applyAlignment="1">
      <alignment vertical="center"/>
    </xf>
    <xf numFmtId="164" fontId="0" fillId="6" borderId="42" xfId="1" applyNumberFormat="1" applyFont="1" applyFill="1" applyBorder="1" applyAlignment="1">
      <alignment vertical="center"/>
    </xf>
    <xf numFmtId="164" fontId="0" fillId="6" borderId="42" xfId="1" applyNumberFormat="1" applyFont="1" applyFill="1" applyBorder="1" applyAlignment="1">
      <alignment horizontal="right"/>
    </xf>
    <xf numFmtId="164" fontId="0" fillId="6" borderId="42" xfId="1" applyNumberFormat="1" applyFont="1" applyFill="1" applyBorder="1"/>
    <xf numFmtId="164" fontId="3" fillId="3" borderId="24" xfId="1" applyNumberFormat="1" applyFont="1" applyFill="1" applyBorder="1"/>
    <xf numFmtId="164" fontId="3" fillId="3" borderId="26"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3"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7" xfId="1" applyNumberFormat="1" applyFont="1" applyBorder="1" applyAlignment="1">
      <alignment vertical="center"/>
    </xf>
    <xf numFmtId="164" fontId="0" fillId="0" borderId="6" xfId="1" applyNumberFormat="1" applyFont="1" applyBorder="1" applyAlignment="1">
      <alignment vertical="center"/>
    </xf>
    <xf numFmtId="164" fontId="0" fillId="0" borderId="21" xfId="1" applyNumberFormat="1" applyFont="1" applyBorder="1" applyAlignment="1">
      <alignment vertical="center"/>
    </xf>
    <xf numFmtId="167" fontId="0" fillId="0" borderId="3" xfId="3" applyNumberFormat="1" applyFont="1" applyBorder="1" applyAlignment="1">
      <alignment vertical="center"/>
    </xf>
    <xf numFmtId="167" fontId="0" fillId="0" borderId="44" xfId="3" applyNumberFormat="1" applyFont="1" applyBorder="1" applyAlignment="1">
      <alignment vertical="center"/>
    </xf>
    <xf numFmtId="167" fontId="3" fillId="3" borderId="64" xfId="3" applyNumberFormat="1" applyFont="1" applyFill="1" applyBorder="1"/>
    <xf numFmtId="167" fontId="0" fillId="2" borderId="9" xfId="3" applyNumberFormat="1" applyFont="1" applyFill="1" applyBorder="1" applyAlignment="1">
      <alignment vertical="center" wrapText="1"/>
    </xf>
    <xf numFmtId="167" fontId="3" fillId="3" borderId="30" xfId="3" applyNumberFormat="1" applyFont="1" applyFill="1" applyBorder="1"/>
    <xf numFmtId="167" fontId="0" fillId="0" borderId="20" xfId="3" applyNumberFormat="1" applyFont="1" applyBorder="1" applyAlignment="1">
      <alignment vertical="center"/>
    </xf>
    <xf numFmtId="167" fontId="0" fillId="6" borderId="7" xfId="3" applyNumberFormat="1" applyFont="1" applyFill="1" applyBorder="1" applyAlignment="1">
      <alignment vertical="center"/>
    </xf>
    <xf numFmtId="167" fontId="0" fillId="0" borderId="27" xfId="3" applyNumberFormat="1" applyFont="1" applyBorder="1" applyAlignment="1">
      <alignment vertical="center"/>
    </xf>
    <xf numFmtId="167" fontId="0" fillId="6" borderId="20" xfId="3" applyNumberFormat="1" applyFont="1" applyFill="1" applyBorder="1" applyAlignment="1">
      <alignment vertical="center"/>
    </xf>
    <xf numFmtId="167" fontId="0" fillId="6" borderId="43" xfId="3" applyNumberFormat="1" applyFont="1" applyFill="1" applyBorder="1" applyAlignment="1">
      <alignment vertical="center"/>
    </xf>
    <xf numFmtId="167" fontId="3" fillId="3" borderId="27" xfId="3" applyNumberFormat="1" applyFont="1" applyFill="1" applyBorder="1"/>
    <xf numFmtId="167"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3"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3" fillId="3" borderId="42"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3" xfId="1" applyNumberFormat="1" applyFont="1" applyFill="1" applyBorder="1" applyAlignment="1">
      <alignment vertical="center" wrapText="1"/>
    </xf>
    <xf numFmtId="166" fontId="0" fillId="6" borderId="8" xfId="1" applyNumberFormat="1" applyFont="1" applyFill="1" applyBorder="1"/>
    <xf numFmtId="166" fontId="0" fillId="6" borderId="19" xfId="1" applyNumberFormat="1" applyFont="1" applyFill="1" applyBorder="1"/>
    <xf numFmtId="166" fontId="0" fillId="6" borderId="42" xfId="1" applyNumberFormat="1" applyFont="1" applyFill="1" applyBorder="1"/>
    <xf numFmtId="166" fontId="3" fillId="3" borderId="26" xfId="1" applyNumberFormat="1" applyFont="1" applyFill="1" applyBorder="1"/>
    <xf numFmtId="166" fontId="3" fillId="3" borderId="13" xfId="1" applyNumberFormat="1" applyFont="1" applyFill="1" applyBorder="1" applyAlignment="1"/>
    <xf numFmtId="164" fontId="0" fillId="0" borderId="17" xfId="1" applyNumberFormat="1" applyFont="1" applyFill="1" applyBorder="1" applyAlignment="1">
      <alignment vertical="center"/>
    </xf>
    <xf numFmtId="0" fontId="0" fillId="0" borderId="28" xfId="0" applyBorder="1" applyAlignment="1">
      <alignment horizontal="left" vertical="center" wrapText="1"/>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4"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8" borderId="23" xfId="3" applyNumberFormat="1" applyFont="1" applyFill="1" applyBorder="1" applyAlignment="1">
      <alignment horizontal="right"/>
    </xf>
    <xf numFmtId="0" fontId="0" fillId="0" borderId="74" xfId="0" applyBorder="1" applyAlignment="1">
      <alignment vertical="center" wrapText="1"/>
    </xf>
    <xf numFmtId="164" fontId="0" fillId="0" borderId="67" xfId="1" applyNumberFormat="1" applyFont="1" applyBorder="1" applyAlignment="1">
      <alignment vertical="center"/>
    </xf>
    <xf numFmtId="164" fontId="0" fillId="6" borderId="33" xfId="1" applyNumberFormat="1" applyFont="1" applyFill="1" applyBorder="1" applyAlignment="1">
      <alignment vertical="center"/>
    </xf>
    <xf numFmtId="164" fontId="0" fillId="0" borderId="61" xfId="1" applyNumberFormat="1" applyFont="1" applyFill="1" applyBorder="1" applyAlignment="1">
      <alignment horizontal="right"/>
    </xf>
    <xf numFmtId="166" fontId="0" fillId="0" borderId="33" xfId="1" applyNumberFormat="1" applyFont="1" applyFill="1" applyBorder="1"/>
    <xf numFmtId="164" fontId="0" fillId="0" borderId="75" xfId="1" applyNumberFormat="1" applyFont="1" applyFill="1" applyBorder="1"/>
    <xf numFmtId="0" fontId="0" fillId="0" borderId="54" xfId="0" applyBorder="1"/>
    <xf numFmtId="164" fontId="0" fillId="8" borderId="2" xfId="1" applyNumberFormat="1" applyFont="1" applyFill="1" applyBorder="1" applyAlignment="1">
      <alignment vertical="center"/>
    </xf>
    <xf numFmtId="164" fontId="0" fillId="8" borderId="23" xfId="1" applyNumberFormat="1" applyFont="1" applyFill="1" applyBorder="1" applyAlignment="1">
      <alignment vertical="center"/>
    </xf>
    <xf numFmtId="164" fontId="0" fillId="8" borderId="4" xfId="1" applyNumberFormat="1" applyFont="1" applyFill="1" applyBorder="1" applyAlignment="1">
      <alignment horizontal="right"/>
    </xf>
    <xf numFmtId="166" fontId="0" fillId="8" borderId="23" xfId="1" applyNumberFormat="1" applyFont="1" applyFill="1" applyBorder="1"/>
    <xf numFmtId="164" fontId="0" fillId="8" borderId="3" xfId="1" applyNumberFormat="1" applyFont="1" applyFill="1" applyBorder="1"/>
    <xf numFmtId="167" fontId="0" fillId="6" borderId="53" xfId="3" applyNumberFormat="1" applyFont="1" applyFill="1" applyBorder="1" applyAlignment="1">
      <alignment horizontal="right"/>
    </xf>
    <xf numFmtId="167" fontId="0" fillId="6" borderId="19" xfId="3" applyNumberFormat="1" applyFont="1" applyFill="1" applyBorder="1" applyAlignment="1">
      <alignment horizontal="right"/>
    </xf>
    <xf numFmtId="167" fontId="0" fillId="8"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3" fillId="3" borderId="42"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3"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3" xfId="3" applyNumberFormat="1" applyFont="1" applyFill="1" applyBorder="1" applyAlignment="1">
      <alignment horizontal="right" vertical="center" wrapText="1"/>
    </xf>
    <xf numFmtId="167" fontId="0" fillId="6" borderId="8" xfId="3" applyNumberFormat="1" applyFont="1" applyFill="1" applyBorder="1" applyAlignment="1">
      <alignment horizontal="right"/>
    </xf>
    <xf numFmtId="167" fontId="0" fillId="6" borderId="42" xfId="3" applyNumberFormat="1" applyFont="1" applyFill="1" applyBorder="1" applyAlignment="1">
      <alignment horizontal="right"/>
    </xf>
    <xf numFmtId="167" fontId="3" fillId="3" borderId="26" xfId="3" applyNumberFormat="1" applyFont="1" applyFill="1" applyBorder="1" applyAlignment="1">
      <alignment horizontal="right"/>
    </xf>
    <xf numFmtId="167" fontId="0" fillId="6" borderId="33" xfId="3" applyNumberFormat="1" applyFont="1" applyFill="1" applyBorder="1" applyAlignment="1">
      <alignment horizontal="right"/>
    </xf>
    <xf numFmtId="167" fontId="0" fillId="6"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0" fontId="0" fillId="0" borderId="49" xfId="0" applyBorder="1" applyAlignment="1">
      <alignment horizontal="left" vertical="center" wrapText="1"/>
    </xf>
    <xf numFmtId="0" fontId="0" fillId="0" borderId="51" xfId="0" applyBorder="1" applyAlignment="1">
      <alignment horizontal="left" vertical="center" wrapText="1"/>
    </xf>
    <xf numFmtId="164" fontId="0" fillId="0" borderId="53"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8"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8"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3" fillId="3" borderId="4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0" fillId="0" borderId="52" xfId="0" applyBorder="1" applyAlignment="1">
      <alignment horizontal="left" vertical="center" wrapText="1"/>
    </xf>
    <xf numFmtId="0" fontId="3" fillId="3" borderId="63" xfId="0" applyFont="1" applyFill="1" applyBorder="1" applyAlignment="1">
      <alignment horizontal="center" vertical="center"/>
    </xf>
    <xf numFmtId="3" fontId="0" fillId="6" borderId="36" xfId="0" applyNumberFormat="1" applyFill="1" applyBorder="1" applyAlignment="1">
      <alignment vertical="center"/>
    </xf>
    <xf numFmtId="3" fontId="0" fillId="6" borderId="65" xfId="0" applyNumberFormat="1" applyFill="1" applyBorder="1" applyAlignment="1">
      <alignment vertical="center"/>
    </xf>
    <xf numFmtId="164" fontId="0" fillId="0" borderId="33" xfId="1" applyNumberFormat="1" applyFont="1" applyBorder="1" applyAlignment="1">
      <alignment vertical="center"/>
    </xf>
    <xf numFmtId="0" fontId="3" fillId="3" borderId="2" xfId="0" applyFont="1" applyFill="1" applyBorder="1"/>
    <xf numFmtId="0" fontId="3" fillId="3" borderId="54"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4" xfId="1" applyNumberFormat="1" applyFont="1" applyFill="1" applyBorder="1"/>
    <xf numFmtId="164" fontId="0" fillId="0" borderId="20" xfId="1" applyNumberFormat="1" applyFont="1" applyFill="1" applyBorder="1" applyAlignment="1">
      <alignment vertical="center"/>
    </xf>
    <xf numFmtId="0" fontId="0" fillId="0" borderId="58"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43" xfId="1" applyNumberFormat="1" applyFont="1" applyBorder="1" applyAlignment="1">
      <alignment vertical="center"/>
    </xf>
    <xf numFmtId="164" fontId="0" fillId="0" borderId="69" xfId="1" applyNumberFormat="1" applyFont="1" applyBorder="1" applyAlignment="1">
      <alignment horizontal="center" vertical="center"/>
    </xf>
    <xf numFmtId="164" fontId="0" fillId="0" borderId="34" xfId="1" applyNumberFormat="1" applyFont="1" applyBorder="1" applyAlignment="1">
      <alignment vertical="center"/>
    </xf>
    <xf numFmtId="164" fontId="0" fillId="8" borderId="69" xfId="1" applyNumberFormat="1" applyFont="1" applyFill="1" applyBorder="1" applyAlignment="1">
      <alignment vertical="center"/>
    </xf>
    <xf numFmtId="164" fontId="7" fillId="9" borderId="12" xfId="1" applyNumberFormat="1" applyFont="1" applyFill="1" applyBorder="1" applyAlignment="1">
      <alignment horizontal="center" vertical="center" wrapText="1"/>
    </xf>
    <xf numFmtId="164" fontId="7" fillId="9" borderId="10" xfId="1"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8"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8" borderId="22" xfId="1" applyNumberFormat="1" applyFont="1" applyFill="1" applyBorder="1" applyAlignment="1">
      <alignment vertical="center"/>
    </xf>
    <xf numFmtId="5" fontId="0" fillId="8" borderId="69"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3" fillId="3" borderId="54" xfId="1" applyNumberFormat="1" applyFont="1" applyFill="1" applyBorder="1"/>
    <xf numFmtId="164" fontId="0" fillId="8" borderId="22"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2" xfId="0" applyFont="1" applyFill="1" applyBorder="1"/>
    <xf numFmtId="0" fontId="3" fillId="3" borderId="23" xfId="0" applyFont="1" applyFill="1" applyBorder="1"/>
    <xf numFmtId="164" fontId="3" fillId="3" borderId="69"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0" xfId="0" applyFill="1" applyBorder="1" applyAlignment="1">
      <alignment horizontal="left" vertical="center" wrapText="1"/>
    </xf>
    <xf numFmtId="0" fontId="0" fillId="5" borderId="14" xfId="0" applyFill="1" applyBorder="1" applyAlignment="1">
      <alignment horizontal="left" vertical="center" wrapText="1"/>
    </xf>
    <xf numFmtId="167" fontId="0" fillId="0" borderId="64" xfId="3" applyNumberFormat="1" applyFont="1" applyBorder="1" applyAlignment="1">
      <alignment vertical="center"/>
    </xf>
    <xf numFmtId="164" fontId="0" fillId="0" borderId="47" xfId="1" applyNumberFormat="1" applyFont="1" applyBorder="1" applyAlignment="1">
      <alignment vertical="center"/>
    </xf>
    <xf numFmtId="5" fontId="0" fillId="8" borderId="2" xfId="0" applyNumberFormat="1" applyFill="1" applyBorder="1" applyAlignment="1">
      <alignment vertical="center"/>
    </xf>
    <xf numFmtId="167" fontId="0" fillId="8" borderId="69" xfId="3" applyNumberFormat="1" applyFont="1" applyFill="1" applyBorder="1" applyAlignment="1">
      <alignment vertical="center"/>
    </xf>
    <xf numFmtId="167"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5" xfId="0" applyNumberFormat="1" applyFill="1" applyBorder="1" applyAlignment="1">
      <alignment vertical="center"/>
    </xf>
    <xf numFmtId="5" fontId="0" fillId="6" borderId="11" xfId="0" applyNumberFormat="1" applyFill="1" applyBorder="1" applyAlignment="1">
      <alignment vertical="center"/>
    </xf>
    <xf numFmtId="5" fontId="0" fillId="8" borderId="69" xfId="0" applyNumberFormat="1" applyFill="1" applyBorder="1" applyAlignment="1">
      <alignment vertical="center"/>
    </xf>
    <xf numFmtId="5" fontId="0" fillId="0" borderId="43" xfId="0" applyNumberFormat="1" applyBorder="1" applyAlignment="1">
      <alignment vertical="center"/>
    </xf>
    <xf numFmtId="5" fontId="0" fillId="0" borderId="18" xfId="0" applyNumberFormat="1" applyBorder="1" applyAlignment="1">
      <alignment vertical="center"/>
    </xf>
    <xf numFmtId="5" fontId="0" fillId="0" borderId="69" xfId="0" applyNumberFormat="1" applyBorder="1" applyAlignment="1">
      <alignment vertical="center"/>
    </xf>
    <xf numFmtId="5" fontId="0" fillId="8" borderId="22" xfId="0" applyNumberFormat="1" applyFill="1" applyBorder="1" applyAlignment="1">
      <alignment vertical="center"/>
    </xf>
    <xf numFmtId="5" fontId="0" fillId="2" borderId="7" xfId="0" applyNumberFormat="1" applyFill="1" applyBorder="1" applyAlignment="1">
      <alignment vertical="center" wrapText="1"/>
    </xf>
    <xf numFmtId="5" fontId="3" fillId="3" borderId="20" xfId="0" applyNumberFormat="1" applyFont="1" applyFill="1" applyBorder="1"/>
    <xf numFmtId="5" fontId="0" fillId="0" borderId="27" xfId="0" applyNumberFormat="1" applyBorder="1" applyAlignment="1">
      <alignment vertical="center"/>
    </xf>
    <xf numFmtId="5" fontId="0" fillId="0" borderId="20" xfId="0" applyNumberFormat="1" applyBorder="1" applyAlignment="1">
      <alignment vertical="center"/>
    </xf>
    <xf numFmtId="5" fontId="3" fillId="3" borderId="21" xfId="0" applyNumberFormat="1" applyFont="1" applyFill="1" applyBorder="1"/>
    <xf numFmtId="5" fontId="0" fillId="2" borderId="16" xfId="0" applyNumberFormat="1" applyFill="1" applyBorder="1" applyAlignment="1">
      <alignment vertical="center" wrapText="1"/>
    </xf>
    <xf numFmtId="5" fontId="0" fillId="2" borderId="17" xfId="0" applyNumberFormat="1" applyFill="1" applyBorder="1" applyAlignment="1">
      <alignment vertical="center" wrapText="1"/>
    </xf>
    <xf numFmtId="0" fontId="0" fillId="2" borderId="18" xfId="0" applyFill="1" applyBorder="1" applyAlignment="1">
      <alignment vertical="center" wrapText="1"/>
    </xf>
    <xf numFmtId="0" fontId="0" fillId="0" borderId="67" xfId="0" applyBorder="1" applyAlignment="1">
      <alignment vertical="center" wrapText="1"/>
    </xf>
    <xf numFmtId="167" fontId="0" fillId="0" borderId="73" xfId="3" applyNumberFormat="1" applyFont="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7" fontId="0" fillId="2" borderId="18" xfId="3" applyNumberFormat="1" applyFont="1" applyFill="1" applyBorder="1" applyAlignment="1">
      <alignment vertical="center" wrapText="1"/>
    </xf>
    <xf numFmtId="164" fontId="3" fillId="3" borderId="22" xfId="1" applyNumberFormat="1" applyFont="1" applyFill="1" applyBorder="1"/>
    <xf numFmtId="164" fontId="3" fillId="3" borderId="23" xfId="1" applyNumberFormat="1" applyFont="1" applyFill="1" applyBorder="1"/>
    <xf numFmtId="167" fontId="3" fillId="3" borderId="41" xfId="3" applyNumberFormat="1" applyFont="1" applyFill="1" applyBorder="1"/>
    <xf numFmtId="167" fontId="3" fillId="3" borderId="69" xfId="3" applyNumberFormat="1" applyFont="1" applyFill="1" applyBorder="1"/>
    <xf numFmtId="167" fontId="0" fillId="0" borderId="4" xfId="3" applyNumberFormat="1" applyFont="1" applyBorder="1" applyAlignment="1">
      <alignment vertical="center"/>
    </xf>
    <xf numFmtId="167" fontId="0" fillId="0" borderId="71" xfId="3" applyNumberFormat="1" applyFont="1" applyBorder="1" applyAlignment="1">
      <alignment vertical="center"/>
    </xf>
    <xf numFmtId="167" fontId="0" fillId="0" borderId="38" xfId="3" applyNumberFormat="1" applyFont="1" applyBorder="1" applyAlignment="1">
      <alignment vertical="center"/>
    </xf>
    <xf numFmtId="5" fontId="0" fillId="0" borderId="34" xfId="0" applyNumberFormat="1" applyBorder="1" applyAlignment="1">
      <alignment vertical="center"/>
    </xf>
    <xf numFmtId="5" fontId="3" fillId="3" borderId="22" xfId="0" applyNumberFormat="1" applyFont="1" applyFill="1" applyBorder="1"/>
    <xf numFmtId="5" fontId="3" fillId="3" borderId="69" xfId="0" applyNumberFormat="1" applyFont="1" applyFill="1" applyBorder="1"/>
    <xf numFmtId="167" fontId="0" fillId="0" borderId="34" xfId="3" applyNumberFormat="1" applyFont="1" applyBorder="1" applyAlignment="1">
      <alignment vertical="center"/>
    </xf>
    <xf numFmtId="164" fontId="3" fillId="3" borderId="41" xfId="1" applyNumberFormat="1" applyFont="1" applyFill="1" applyBorder="1"/>
    <xf numFmtId="164" fontId="3" fillId="3" borderId="69" xfId="1" applyNumberFormat="1" applyFont="1" applyFill="1" applyBorder="1"/>
    <xf numFmtId="5" fontId="0" fillId="0" borderId="69"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3"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5" fontId="0" fillId="0" borderId="60" xfId="0" applyNumberFormat="1" applyBorder="1" applyAlignment="1">
      <alignment vertical="center"/>
    </xf>
    <xf numFmtId="164" fontId="0" fillId="0" borderId="43" xfId="1" applyNumberFormat="1" applyFont="1" applyBorder="1" applyAlignment="1">
      <alignment horizontal="center" vertical="center"/>
    </xf>
    <xf numFmtId="6" fontId="0" fillId="0" borderId="24" xfId="0" applyNumberFormat="1" applyBorder="1" applyAlignment="1">
      <alignment vertical="center"/>
    </xf>
    <xf numFmtId="6" fontId="0" fillId="0" borderId="27" xfId="0" applyNumberFormat="1" applyBorder="1" applyAlignment="1">
      <alignment vertical="center"/>
    </xf>
    <xf numFmtId="6" fontId="0" fillId="0" borderId="21" xfId="0" applyNumberFormat="1" applyBorder="1" applyAlignment="1">
      <alignment vertical="center"/>
    </xf>
    <xf numFmtId="6" fontId="0" fillId="0" borderId="20" xfId="0" applyNumberFormat="1" applyBorder="1" applyAlignment="1">
      <alignment vertical="center"/>
    </xf>
    <xf numFmtId="6" fontId="0" fillId="0" borderId="10" xfId="0" applyNumberFormat="1" applyBorder="1" applyAlignment="1">
      <alignment vertical="center"/>
    </xf>
    <xf numFmtId="6" fontId="0" fillId="0" borderId="11" xfId="0" applyNumberFormat="1" applyBorder="1" applyAlignment="1">
      <alignment vertical="center"/>
    </xf>
    <xf numFmtId="6" fontId="3" fillId="3" borderId="39" xfId="0" applyNumberFormat="1" applyFont="1" applyFill="1" applyBorder="1"/>
    <xf numFmtId="6" fontId="3" fillId="3" borderId="43" xfId="0" applyNumberFormat="1" applyFont="1" applyFill="1" applyBorder="1"/>
    <xf numFmtId="164" fontId="3" fillId="6" borderId="22" xfId="1" applyNumberFormat="1" applyFont="1" applyFill="1" applyBorder="1"/>
    <xf numFmtId="164" fontId="3" fillId="6" borderId="41" xfId="1" applyNumberFormat="1" applyFont="1" applyFill="1" applyBorder="1"/>
    <xf numFmtId="164" fontId="3" fillId="6" borderId="69" xfId="1" applyNumberFormat="1" applyFont="1" applyFill="1" applyBorder="1"/>
    <xf numFmtId="164" fontId="3" fillId="6" borderId="69" xfId="1" applyNumberFormat="1" applyFont="1" applyFill="1" applyBorder="1" applyAlignment="1">
      <alignment horizontal="right"/>
    </xf>
    <xf numFmtId="5" fontId="0" fillId="6" borderId="39" xfId="1" applyNumberFormat="1" applyFont="1" applyFill="1" applyBorder="1" applyAlignment="1">
      <alignment vertical="center"/>
    </xf>
    <xf numFmtId="5" fontId="0" fillId="6" borderId="43" xfId="1" applyNumberFormat="1" applyFont="1" applyFill="1" applyBorder="1" applyAlignment="1">
      <alignment vertical="center"/>
    </xf>
    <xf numFmtId="10" fontId="0" fillId="0" borderId="53" xfId="3" applyNumberFormat="1" applyFont="1" applyFill="1" applyBorder="1" applyAlignment="1">
      <alignment vertical="center"/>
    </xf>
    <xf numFmtId="167" fontId="0" fillId="0" borderId="3" xfId="3" applyNumberFormat="1" applyFont="1" applyFill="1" applyBorder="1" applyAlignment="1">
      <alignment vertical="center"/>
    </xf>
    <xf numFmtId="167" fontId="0" fillId="8" borderId="3" xfId="3" applyNumberFormat="1" applyFont="1" applyFill="1" applyBorder="1" applyAlignment="1">
      <alignment vertical="center"/>
    </xf>
    <xf numFmtId="164" fontId="0" fillId="0" borderId="46"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Border="1" applyAlignment="1">
      <alignment vertical="center"/>
    </xf>
    <xf numFmtId="6" fontId="0" fillId="0" borderId="7" xfId="0" applyNumberFormat="1" applyBorder="1" applyAlignment="1">
      <alignment vertical="center"/>
    </xf>
    <xf numFmtId="164" fontId="0" fillId="0" borderId="53" xfId="1" applyNumberFormat="1" applyFont="1" applyFill="1" applyBorder="1" applyAlignment="1">
      <alignment vertical="center"/>
    </xf>
    <xf numFmtId="0" fontId="14" fillId="0" borderId="0" xfId="6"/>
    <xf numFmtId="0" fontId="14" fillId="0" borderId="0" xfId="6" applyAlignment="1">
      <alignment horizontal="center"/>
    </xf>
    <xf numFmtId="0" fontId="14" fillId="0" borderId="0" xfId="6" applyAlignment="1">
      <alignment horizontal="center" wrapText="1"/>
    </xf>
    <xf numFmtId="0" fontId="16" fillId="10" borderId="0" xfId="6" applyFont="1" applyFill="1" applyAlignment="1">
      <alignment horizontal="center" wrapText="1"/>
    </xf>
    <xf numFmtId="0" fontId="14" fillId="0" borderId="0" xfId="6" applyAlignment="1">
      <alignment horizontal="center" vertical="center" wrapText="1"/>
    </xf>
    <xf numFmtId="0" fontId="17" fillId="10" borderId="0" xfId="6" applyFont="1" applyFill="1" applyAlignment="1">
      <alignment horizontal="center" vertical="center" wrapText="1"/>
    </xf>
    <xf numFmtId="0" fontId="17" fillId="10" borderId="0" xfId="6" quotePrefix="1" applyFont="1" applyFill="1" applyAlignment="1">
      <alignment horizontal="center" vertical="center" wrapText="1"/>
    </xf>
    <xf numFmtId="0" fontId="16" fillId="0" borderId="0" xfId="6" applyFont="1" applyAlignment="1">
      <alignment horizontal="left"/>
    </xf>
    <xf numFmtId="0" fontId="16" fillId="0" borderId="0" xfId="6" applyFont="1" applyAlignment="1">
      <alignment horizontal="center"/>
    </xf>
    <xf numFmtId="164" fontId="16" fillId="0" borderId="0" xfId="1" applyNumberFormat="1" applyFont="1" applyBorder="1" applyAlignment="1">
      <alignment horizontal="right"/>
    </xf>
    <xf numFmtId="10" fontId="17" fillId="0" borderId="0" xfId="3" applyNumberFormat="1" applyFont="1" applyBorder="1" applyAlignment="1">
      <alignment horizontal="right"/>
    </xf>
    <xf numFmtId="3" fontId="17" fillId="0" borderId="0" xfId="6" applyNumberFormat="1" applyFont="1" applyAlignment="1">
      <alignment horizontal="center"/>
    </xf>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3" xfId="0" applyNumberFormat="1" applyBorder="1" applyAlignment="1">
      <alignment vertical="center"/>
    </xf>
    <xf numFmtId="5" fontId="0" fillId="0" borderId="72" xfId="0" applyNumberFormat="1" applyBorder="1" applyAlignment="1">
      <alignment vertical="center"/>
    </xf>
    <xf numFmtId="5" fontId="0" fillId="0" borderId="58" xfId="0" applyNumberFormat="1" applyBorder="1" applyAlignment="1">
      <alignment vertical="center"/>
    </xf>
    <xf numFmtId="5" fontId="0" fillId="0" borderId="2" xfId="0" applyNumberFormat="1" applyBorder="1" applyAlignment="1">
      <alignment vertical="center"/>
    </xf>
    <xf numFmtId="5" fontId="0" fillId="0" borderId="36" xfId="0" applyNumberFormat="1" applyBorder="1" applyAlignment="1">
      <alignment vertical="center"/>
    </xf>
    <xf numFmtId="5" fontId="0" fillId="0" borderId="10" xfId="0" applyNumberFormat="1" applyBorder="1" applyAlignment="1">
      <alignment vertical="center"/>
    </xf>
    <xf numFmtId="5" fontId="0" fillId="0" borderId="39" xfId="0" applyNumberFormat="1" applyBorder="1" applyAlignment="1">
      <alignment vertical="center"/>
    </xf>
    <xf numFmtId="5" fontId="0" fillId="0" borderId="16" xfId="0" applyNumberFormat="1" applyBorder="1" applyAlignment="1">
      <alignment vertical="center"/>
    </xf>
    <xf numFmtId="5" fontId="0" fillId="0" borderId="22" xfId="0" applyNumberFormat="1" applyBorder="1" applyAlignment="1">
      <alignment vertical="center"/>
    </xf>
    <xf numFmtId="5" fontId="0" fillId="0" borderId="24" xfId="0" applyNumberFormat="1" applyBorder="1" applyAlignment="1">
      <alignment vertical="center"/>
    </xf>
    <xf numFmtId="5" fontId="0" fillId="0" borderId="21" xfId="0" applyNumberFormat="1" applyBorder="1" applyAlignment="1">
      <alignment vertical="center"/>
    </xf>
    <xf numFmtId="5" fontId="0" fillId="0" borderId="31" xfId="0" applyNumberFormat="1" applyBorder="1" applyAlignment="1">
      <alignment vertical="center"/>
    </xf>
    <xf numFmtId="0" fontId="0" fillId="11" borderId="35" xfId="0" applyFill="1" applyBorder="1" applyAlignment="1" applyProtection="1">
      <alignment horizontal="center" vertical="center"/>
      <protection hidden="1"/>
    </xf>
    <xf numFmtId="0" fontId="0" fillId="12" borderId="19" xfId="0" applyFill="1" applyBorder="1" applyAlignment="1" applyProtection="1">
      <alignment horizontal="center" vertical="center" wrapText="1"/>
      <protection hidden="1"/>
    </xf>
    <xf numFmtId="0" fontId="0" fillId="15" borderId="19" xfId="0" applyFill="1" applyBorder="1" applyAlignment="1" applyProtection="1">
      <alignment horizontal="center" vertical="center"/>
      <protection hidden="1"/>
    </xf>
    <xf numFmtId="0" fontId="10" fillId="15" borderId="19" xfId="0" applyFont="1" applyFill="1" applyBorder="1" applyAlignment="1" applyProtection="1">
      <alignment horizontal="center" vertical="center"/>
      <protection hidden="1"/>
    </xf>
    <xf numFmtId="0" fontId="10" fillId="15" borderId="33" xfId="0" applyFont="1" applyFill="1" applyBorder="1" applyAlignment="1" applyProtection="1">
      <alignment horizontal="center" vertical="center"/>
      <protection hidden="1"/>
    </xf>
    <xf numFmtId="0" fontId="0" fillId="16" borderId="19" xfId="0" applyFill="1" applyBorder="1" applyAlignment="1" applyProtection="1">
      <alignment horizontal="center" vertical="center" wrapText="1"/>
      <protection hidden="1"/>
    </xf>
    <xf numFmtId="44" fontId="0" fillId="17" borderId="19" xfId="0" applyNumberFormat="1" applyFill="1" applyBorder="1" applyAlignment="1" applyProtection="1">
      <alignment horizontal="center" vertical="center" wrapText="1"/>
      <protection hidden="1"/>
    </xf>
    <xf numFmtId="0" fontId="0" fillId="0" borderId="19" xfId="0" applyBorder="1" applyProtection="1">
      <protection hidden="1"/>
    </xf>
    <xf numFmtId="0" fontId="0" fillId="0" borderId="38" xfId="0" applyBorder="1" applyProtection="1">
      <protection hidden="1"/>
    </xf>
    <xf numFmtId="0" fontId="0" fillId="0" borderId="35" xfId="0" applyBorder="1" applyProtection="1">
      <protection hidden="1"/>
    </xf>
    <xf numFmtId="44" fontId="0" fillId="0" borderId="19" xfId="2" applyFont="1" applyBorder="1" applyProtection="1">
      <protection hidden="1"/>
    </xf>
    <xf numFmtId="5" fontId="0" fillId="0" borderId="19" xfId="2" applyNumberFormat="1" applyFont="1" applyBorder="1" applyProtection="1">
      <protection locked="0"/>
    </xf>
    <xf numFmtId="168" fontId="0" fillId="0" borderId="19" xfId="0" applyNumberFormat="1" applyBorder="1"/>
    <xf numFmtId="0" fontId="0" fillId="0" borderId="19" xfId="0" applyBorder="1" applyAlignment="1">
      <alignment horizontal="left" vertical="center" wrapText="1"/>
    </xf>
    <xf numFmtId="5" fontId="0" fillId="0" borderId="19" xfId="2" applyNumberFormat="1" applyFont="1" applyBorder="1" applyProtection="1">
      <protection hidden="1"/>
    </xf>
    <xf numFmtId="44" fontId="0" fillId="0" borderId="19" xfId="2" applyFont="1" applyBorder="1" applyProtection="1">
      <protection locked="0"/>
    </xf>
    <xf numFmtId="0" fontId="0" fillId="0" borderId="26" xfId="0" applyBorder="1" applyAlignment="1">
      <alignment horizontal="left" vertical="center" wrapText="1"/>
    </xf>
    <xf numFmtId="6" fontId="0" fillId="0" borderId="19" xfId="2" applyNumberFormat="1" applyFont="1" applyBorder="1" applyProtection="1">
      <protection locked="0"/>
    </xf>
    <xf numFmtId="0" fontId="18" fillId="19" borderId="19" xfId="7" applyFont="1" applyFill="1" applyBorder="1" applyAlignment="1">
      <alignment horizontal="center"/>
    </xf>
    <xf numFmtId="49" fontId="0" fillId="0" borderId="19" xfId="0" applyNumberFormat="1" applyBorder="1"/>
    <xf numFmtId="0" fontId="18" fillId="19" borderId="33" xfId="7" applyFont="1" applyFill="1" applyBorder="1" applyAlignment="1">
      <alignment horizontal="center"/>
    </xf>
    <xf numFmtId="0" fontId="8" fillId="0" borderId="19" xfId="7" applyBorder="1"/>
    <xf numFmtId="164" fontId="0" fillId="0" borderId="9" xfId="1" applyNumberFormat="1" applyFont="1" applyFill="1" applyBorder="1" applyAlignment="1">
      <alignment horizontal="right"/>
    </xf>
    <xf numFmtId="164" fontId="0" fillId="0" borderId="76"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6" borderId="9" xfId="1" applyNumberFormat="1" applyFont="1" applyFill="1" applyBorder="1"/>
    <xf numFmtId="164" fontId="0" fillId="0" borderId="76" xfId="1" applyNumberFormat="1" applyFont="1" applyFill="1" applyBorder="1"/>
    <xf numFmtId="164" fontId="0" fillId="6" borderId="30" xfId="1" applyNumberFormat="1" applyFont="1" applyFill="1" applyBorder="1"/>
    <xf numFmtId="164" fontId="0" fillId="6" borderId="64" xfId="1" applyNumberFormat="1" applyFont="1" applyFill="1" applyBorder="1"/>
    <xf numFmtId="164" fontId="3" fillId="3" borderId="76" xfId="1" applyNumberFormat="1" applyFont="1" applyFill="1" applyBorder="1" applyAlignment="1"/>
    <xf numFmtId="164" fontId="0" fillId="0" borderId="53" xfId="1" applyNumberFormat="1" applyFont="1" applyFill="1" applyBorder="1"/>
    <xf numFmtId="164" fontId="0" fillId="0" borderId="33" xfId="1" applyNumberFormat="1" applyFont="1" applyFill="1" applyBorder="1"/>
    <xf numFmtId="164" fontId="0" fillId="8" borderId="23" xfId="1" applyNumberFormat="1" applyFont="1" applyFill="1" applyBorder="1"/>
    <xf numFmtId="164" fontId="0" fillId="0" borderId="17" xfId="1" applyNumberFormat="1" applyFont="1" applyFill="1" applyBorder="1"/>
    <xf numFmtId="164" fontId="7" fillId="2" borderId="68" xfId="1" applyNumberFormat="1" applyFont="1" applyFill="1" applyBorder="1" applyAlignment="1">
      <alignment horizontal="center" vertical="center" wrapText="1"/>
    </xf>
    <xf numFmtId="164" fontId="0" fillId="8" borderId="17" xfId="1" applyNumberFormat="1" applyFont="1" applyFill="1" applyBorder="1"/>
    <xf numFmtId="164" fontId="0" fillId="0" borderId="23" xfId="1" applyNumberFormat="1" applyFont="1" applyFill="1" applyBorder="1"/>
    <xf numFmtId="0" fontId="0" fillId="0" borderId="33" xfId="0" applyBorder="1"/>
    <xf numFmtId="164" fontId="7" fillId="0" borderId="0" xfId="1"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164" fontId="7" fillId="2" borderId="34" xfId="1" applyNumberFormat="1" applyFont="1" applyFill="1" applyBorder="1" applyAlignment="1">
      <alignment horizontal="center" vertical="center" wrapText="1"/>
    </xf>
    <xf numFmtId="164" fontId="0" fillId="0" borderId="19" xfId="1" applyNumberFormat="1" applyFont="1" applyBorder="1"/>
    <xf numFmtId="0" fontId="0" fillId="21" borderId="19" xfId="0" applyFill="1" applyBorder="1" applyAlignment="1">
      <alignment wrapText="1"/>
    </xf>
    <xf numFmtId="165" fontId="0" fillId="21" borderId="19" xfId="2" applyNumberFormat="1" applyFont="1" applyFill="1" applyBorder="1"/>
    <xf numFmtId="164" fontId="0" fillId="0" borderId="0" xfId="1" applyNumberFormat="1" applyFont="1" applyFill="1" applyBorder="1"/>
    <xf numFmtId="164" fontId="1" fillId="0" borderId="0" xfId="1" applyNumberFormat="1" applyFont="1" applyFill="1" applyBorder="1"/>
    <xf numFmtId="164" fontId="7" fillId="2" borderId="19" xfId="1" applyNumberFormat="1" applyFont="1" applyFill="1" applyBorder="1" applyAlignment="1">
      <alignment horizontal="center" vertical="center" wrapText="1"/>
    </xf>
    <xf numFmtId="0" fontId="0" fillId="0" borderId="38" xfId="0" applyBorder="1" applyAlignment="1">
      <alignment wrapText="1"/>
    </xf>
    <xf numFmtId="9" fontId="0" fillId="0" borderId="0" xfId="3" applyFont="1" applyFill="1" applyBorder="1"/>
    <xf numFmtId="0" fontId="0" fillId="5" borderId="38" xfId="0" applyFill="1" applyBorder="1" applyAlignment="1">
      <alignment wrapText="1"/>
    </xf>
    <xf numFmtId="9" fontId="1"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23" fillId="5" borderId="0" xfId="6" applyFont="1" applyFill="1"/>
    <xf numFmtId="0" fontId="25" fillId="0" borderId="0" xfId="8" applyFont="1"/>
    <xf numFmtId="0" fontId="24" fillId="0" borderId="0" xfId="8"/>
    <xf numFmtId="0" fontId="24" fillId="0" borderId="0" xfId="8"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3" xfId="0" applyBorder="1"/>
    <xf numFmtId="0" fontId="0" fillId="0" borderId="1" xfId="0" applyBorder="1"/>
    <xf numFmtId="0" fontId="3" fillId="0" borderId="63" xfId="0" applyFont="1" applyBorder="1" applyAlignment="1">
      <alignment horizontal="center" wrapText="1"/>
    </xf>
    <xf numFmtId="0" fontId="3" fillId="0" borderId="45" xfId="0" applyFont="1" applyBorder="1" applyAlignment="1">
      <alignment horizontal="center" wrapText="1"/>
    </xf>
    <xf numFmtId="0" fontId="3" fillId="0" borderId="1" xfId="0" applyFont="1" applyBorder="1" applyAlignment="1">
      <alignment horizontal="center" wrapText="1"/>
    </xf>
    <xf numFmtId="0" fontId="3" fillId="22" borderId="60" xfId="0" applyFont="1" applyFill="1" applyBorder="1"/>
    <xf numFmtId="0" fontId="0" fillId="22" borderId="44" xfId="0" applyFill="1" applyBorder="1"/>
    <xf numFmtId="0" fontId="0" fillId="22" borderId="60" xfId="0" applyFill="1" applyBorder="1"/>
    <xf numFmtId="0" fontId="0" fillId="0" borderId="60" xfId="0" applyBorder="1"/>
    <xf numFmtId="0" fontId="0" fillId="0" borderId="44" xfId="0" applyBorder="1"/>
    <xf numFmtId="0" fontId="3" fillId="0" borderId="30" xfId="0" applyFont="1" applyBorder="1"/>
    <xf numFmtId="0" fontId="0" fillId="0" borderId="58" xfId="0" applyBorder="1"/>
    <xf numFmtId="164" fontId="0" fillId="0" borderId="8" xfId="1" applyNumberFormat="1" applyFont="1" applyBorder="1"/>
    <xf numFmtId="164" fontId="0" fillId="21" borderId="10" xfId="1" applyNumberFormat="1" applyFont="1" applyFill="1" applyBorder="1"/>
    <xf numFmtId="164" fontId="0" fillId="21" borderId="13" xfId="1" applyNumberFormat="1" applyFont="1" applyFill="1" applyBorder="1"/>
    <xf numFmtId="0" fontId="0" fillId="0" borderId="5" xfId="0" applyBorder="1" applyAlignment="1">
      <alignment wrapText="1"/>
    </xf>
    <xf numFmtId="0" fontId="0" fillId="0" borderId="55" xfId="0" applyBorder="1" applyAlignment="1">
      <alignment wrapText="1"/>
    </xf>
    <xf numFmtId="0" fontId="0" fillId="21" borderId="14" xfId="0" applyFill="1" applyBorder="1" applyAlignment="1">
      <alignment wrapText="1"/>
    </xf>
    <xf numFmtId="167" fontId="3" fillId="3" borderId="40" xfId="3" applyNumberFormat="1" applyFont="1" applyFill="1" applyBorder="1"/>
    <xf numFmtId="0" fontId="29" fillId="0" borderId="0" xfId="0" applyFont="1"/>
    <xf numFmtId="0" fontId="3" fillId="3" borderId="60" xfId="0" applyFont="1" applyFill="1" applyBorder="1"/>
    <xf numFmtId="0" fontId="3" fillId="3" borderId="51" xfId="0" applyFont="1" applyFill="1" applyBorder="1"/>
    <xf numFmtId="164" fontId="3" fillId="3" borderId="49" xfId="1" applyNumberFormat="1" applyFont="1" applyFill="1" applyBorder="1"/>
    <xf numFmtId="164" fontId="3" fillId="3" borderId="77"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7" fillId="2" borderId="19" xfId="0" applyFont="1" applyFill="1" applyBorder="1" applyAlignment="1">
      <alignment horizontal="center" vertical="center" wrapText="1"/>
    </xf>
    <xf numFmtId="0" fontId="0" fillId="22" borderId="0" xfId="0" applyFill="1"/>
    <xf numFmtId="0" fontId="23" fillId="5" borderId="0" xfId="6" applyFont="1" applyFill="1" applyAlignment="1">
      <alignment vertical="center"/>
    </xf>
    <xf numFmtId="164" fontId="17" fillId="0" borderId="0" xfId="1" applyNumberFormat="1" applyFont="1" applyBorder="1" applyAlignment="1">
      <alignment horizontal="right"/>
    </xf>
    <xf numFmtId="164" fontId="0" fillId="6" borderId="47" xfId="1" applyNumberFormat="1" applyFont="1" applyFill="1" applyBorder="1" applyAlignment="1">
      <alignment vertical="center"/>
    </xf>
    <xf numFmtId="167" fontId="0" fillId="6" borderId="64" xfId="3" applyNumberFormat="1" applyFont="1" applyFill="1" applyBorder="1" applyAlignment="1">
      <alignment vertical="center"/>
    </xf>
    <xf numFmtId="5" fontId="0" fillId="6" borderId="58" xfId="0" applyNumberFormat="1" applyFill="1" applyBorder="1" applyAlignment="1">
      <alignment vertical="center"/>
    </xf>
    <xf numFmtId="5" fontId="0" fillId="6" borderId="43" xfId="0" applyNumberFormat="1" applyFill="1" applyBorder="1" applyAlignment="1">
      <alignment vertical="center"/>
    </xf>
    <xf numFmtId="0" fontId="0" fillId="0" borderId="3" xfId="0" applyBorder="1"/>
    <xf numFmtId="0" fontId="10" fillId="18" borderId="26" xfId="0" applyFont="1" applyFill="1" applyBorder="1" applyAlignment="1" applyProtection="1">
      <alignment horizontal="center" vertical="center" wrapText="1"/>
      <protection hidden="1"/>
    </xf>
    <xf numFmtId="0" fontId="0" fillId="18" borderId="26" xfId="0" applyFill="1" applyBorder="1" applyAlignment="1" applyProtection="1">
      <alignment horizontal="center" vertical="center" wrapText="1"/>
      <protection hidden="1"/>
    </xf>
    <xf numFmtId="5" fontId="3" fillId="3" borderId="36" xfId="0" applyNumberFormat="1" applyFont="1" applyFill="1" applyBorder="1"/>
    <xf numFmtId="5" fontId="3" fillId="3" borderId="53" xfId="0" applyNumberFormat="1" applyFont="1" applyFill="1" applyBorder="1"/>
    <xf numFmtId="167" fontId="3" fillId="3" borderId="65" xfId="3" applyNumberFormat="1" applyFont="1" applyFill="1" applyBorder="1"/>
    <xf numFmtId="5" fontId="3" fillId="4" borderId="19" xfId="1" applyNumberFormat="1" applyFont="1" applyFill="1" applyBorder="1" applyAlignment="1"/>
    <xf numFmtId="5" fontId="3" fillId="3" borderId="19" xfId="0" applyNumberFormat="1" applyFont="1" applyFill="1" applyBorder="1"/>
    <xf numFmtId="167" fontId="3" fillId="3" borderId="19" xfId="3" applyNumberFormat="1" applyFont="1" applyFill="1" applyBorder="1" applyAlignment="1"/>
    <xf numFmtId="0" fontId="3" fillId="3" borderId="63" xfId="0" applyFont="1" applyFill="1" applyBorder="1" applyAlignment="1">
      <alignment horizontal="center" vertical="center" wrapText="1"/>
    </xf>
    <xf numFmtId="9" fontId="0" fillId="0" borderId="19" xfId="3" applyFont="1" applyBorder="1" applyAlignment="1">
      <alignment horizontal="right" vertical="center"/>
    </xf>
    <xf numFmtId="6" fontId="3" fillId="3" borderId="22" xfId="0" applyNumberFormat="1" applyFont="1" applyFill="1" applyBorder="1"/>
    <xf numFmtId="6" fontId="3" fillId="3" borderId="69"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9" xfId="1" applyNumberFormat="1" applyFont="1" applyFill="1" applyBorder="1" applyAlignment="1">
      <alignment vertical="center" wrapText="1"/>
    </xf>
    <xf numFmtId="164" fontId="0" fillId="0" borderId="35" xfId="1" applyNumberFormat="1" applyFont="1" applyBorder="1" applyProtection="1">
      <protection hidden="1"/>
    </xf>
    <xf numFmtId="166" fontId="0" fillId="0" borderId="19" xfId="1" applyNumberFormat="1" applyFont="1" applyBorder="1"/>
    <xf numFmtId="0" fontId="0" fillId="23" borderId="73" xfId="0" applyFill="1" applyBorder="1" applyProtection="1">
      <protection hidden="1"/>
    </xf>
    <xf numFmtId="0" fontId="0" fillId="18" borderId="19" xfId="0" applyFill="1" applyBorder="1" applyProtection="1">
      <protection hidden="1"/>
    </xf>
    <xf numFmtId="0" fontId="0" fillId="23" borderId="73" xfId="0" applyFill="1" applyBorder="1" applyAlignment="1" applyProtection="1">
      <alignment wrapText="1"/>
      <protection hidden="1"/>
    </xf>
    <xf numFmtId="0" fontId="0" fillId="18" borderId="19" xfId="0" applyFill="1" applyBorder="1" applyAlignment="1" applyProtection="1">
      <alignment wrapText="1"/>
      <protection hidden="1"/>
    </xf>
    <xf numFmtId="0" fontId="0" fillId="8" borderId="19" xfId="0" applyFill="1" applyBorder="1" applyAlignment="1" applyProtection="1">
      <alignment vertical="center"/>
      <protection hidden="1"/>
    </xf>
    <xf numFmtId="0" fontId="0" fillId="8" borderId="38" xfId="0" applyFill="1" applyBorder="1" applyAlignment="1" applyProtection="1">
      <alignment vertical="center"/>
      <protection hidden="1"/>
    </xf>
    <xf numFmtId="0" fontId="31" fillId="8" borderId="19" xfId="0" applyFont="1" applyFill="1" applyBorder="1" applyAlignment="1" applyProtection="1">
      <alignment vertical="center"/>
      <protection hidden="1"/>
    </xf>
    <xf numFmtId="164" fontId="0" fillId="8" borderId="35" xfId="1" applyNumberFormat="1" applyFont="1" applyFill="1" applyBorder="1" applyAlignment="1" applyProtection="1">
      <alignment vertical="center"/>
      <protection hidden="1"/>
    </xf>
    <xf numFmtId="5" fontId="0" fillId="8" borderId="19" xfId="2" applyNumberFormat="1" applyFont="1" applyFill="1" applyBorder="1" applyAlignment="1" applyProtection="1">
      <alignment vertical="center"/>
      <protection hidden="1"/>
    </xf>
    <xf numFmtId="5" fontId="0" fillId="8" borderId="19" xfId="2" applyNumberFormat="1" applyFont="1" applyFill="1" applyBorder="1" applyAlignment="1" applyProtection="1">
      <alignment vertical="center"/>
      <protection locked="0"/>
    </xf>
    <xf numFmtId="164" fontId="0" fillId="8" borderId="19" xfId="1" applyNumberFormat="1" applyFont="1" applyFill="1" applyBorder="1" applyAlignment="1">
      <alignment vertical="center"/>
    </xf>
    <xf numFmtId="166" fontId="0" fillId="8" borderId="19" xfId="1" applyNumberFormat="1" applyFont="1" applyFill="1" applyBorder="1" applyAlignment="1">
      <alignment vertical="center"/>
    </xf>
    <xf numFmtId="5" fontId="0" fillId="23" borderId="19" xfId="2" applyNumberFormat="1" applyFont="1" applyFill="1" applyBorder="1" applyProtection="1">
      <protection hidden="1"/>
    </xf>
    <xf numFmtId="164" fontId="0" fillId="18" borderId="35" xfId="1" applyNumberFormat="1" applyFont="1" applyFill="1" applyBorder="1" applyProtection="1">
      <protection hidden="1"/>
    </xf>
    <xf numFmtId="5" fontId="0" fillId="18" borderId="19" xfId="2" applyNumberFormat="1" applyFont="1" applyFill="1" applyBorder="1" applyProtection="1">
      <protection hidden="1"/>
    </xf>
    <xf numFmtId="5" fontId="0" fillId="18" borderId="19" xfId="2" applyNumberFormat="1" applyFont="1" applyFill="1" applyBorder="1" applyProtection="1">
      <protection locked="0"/>
    </xf>
    <xf numFmtId="3" fontId="0" fillId="0" borderId="10" xfId="0" applyNumberFormat="1" applyBorder="1"/>
    <xf numFmtId="0" fontId="3" fillId="0" borderId="19" xfId="0" applyFont="1" applyBorder="1" applyAlignment="1">
      <alignment horizontal="center"/>
    </xf>
    <xf numFmtId="0" fontId="33" fillId="0" borderId="26" xfId="8" applyFont="1" applyBorder="1" applyAlignment="1">
      <alignment vertical="center"/>
    </xf>
    <xf numFmtId="0" fontId="33" fillId="0" borderId="26" xfId="8" applyFont="1" applyBorder="1" applyAlignment="1">
      <alignment horizontal="center" vertical="center"/>
    </xf>
    <xf numFmtId="0" fontId="34" fillId="0" borderId="19" xfId="8" applyFont="1" applyBorder="1"/>
    <xf numFmtId="0" fontId="33" fillId="0" borderId="19" xfId="8" applyFont="1" applyBorder="1"/>
    <xf numFmtId="0" fontId="30" fillId="2" borderId="16" xfId="0" applyFont="1" applyFill="1" applyBorder="1" applyAlignment="1">
      <alignment horizontal="center" vertical="center" wrapText="1"/>
    </xf>
    <xf numFmtId="164" fontId="30" fillId="2" borderId="17" xfId="1" applyNumberFormat="1" applyFont="1" applyFill="1" applyBorder="1" applyAlignment="1">
      <alignment horizontal="center" vertical="center" wrapText="1"/>
    </xf>
    <xf numFmtId="164" fontId="30" fillId="2" borderId="18" xfId="1" applyNumberFormat="1" applyFont="1" applyFill="1" applyBorder="1" applyAlignment="1">
      <alignment horizontal="center" vertical="center" wrapText="1"/>
    </xf>
    <xf numFmtId="164" fontId="30" fillId="2" borderId="0" xfId="1" applyNumberFormat="1" applyFont="1" applyFill="1" applyBorder="1" applyAlignment="1">
      <alignment horizontal="center" vertical="center" wrapText="1"/>
    </xf>
    <xf numFmtId="0" fontId="28" fillId="0" borderId="0" xfId="8"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0" fontId="3" fillId="24" borderId="19" xfId="0" applyFont="1" applyFill="1" applyBorder="1" applyAlignment="1">
      <alignment horizontal="right" wrapText="1" indent="1"/>
    </xf>
    <xf numFmtId="0" fontId="0" fillId="24" borderId="73" xfId="0" applyFill="1" applyBorder="1"/>
    <xf numFmtId="0" fontId="0" fillId="24" borderId="57" xfId="0" applyFill="1" applyBorder="1"/>
    <xf numFmtId="0" fontId="0" fillId="24" borderId="71" xfId="0" applyFill="1" applyBorder="1"/>
    <xf numFmtId="9" fontId="0" fillId="24" borderId="19" xfId="3" applyFont="1" applyFill="1" applyBorder="1"/>
    <xf numFmtId="169" fontId="0" fillId="0" borderId="60" xfId="0" applyNumberFormat="1" applyBorder="1"/>
    <xf numFmtId="169" fontId="0" fillId="0" borderId="0" xfId="0" applyNumberFormat="1"/>
    <xf numFmtId="169" fontId="0" fillId="0" borderId="44" xfId="0" applyNumberFormat="1" applyBorder="1"/>
    <xf numFmtId="169" fontId="3" fillId="0" borderId="28" xfId="0" applyNumberFormat="1" applyFont="1" applyBorder="1"/>
    <xf numFmtId="169" fontId="3" fillId="0" borderId="29" xfId="0" applyNumberFormat="1" applyFont="1" applyBorder="1"/>
    <xf numFmtId="169" fontId="3" fillId="0" borderId="30" xfId="0" applyNumberFormat="1" applyFont="1" applyBorder="1"/>
    <xf numFmtId="0" fontId="3" fillId="0" borderId="44" xfId="0" applyFont="1" applyBorder="1"/>
    <xf numFmtId="169" fontId="3" fillId="0" borderId="60" xfId="0" applyNumberFormat="1" applyFont="1" applyBorder="1"/>
    <xf numFmtId="169" fontId="3" fillId="0" borderId="0" xfId="0" applyNumberFormat="1" applyFont="1"/>
    <xf numFmtId="169" fontId="3" fillId="0" borderId="44" xfId="0" applyNumberFormat="1" applyFont="1" applyBorder="1"/>
    <xf numFmtId="2" fontId="3" fillId="0" borderId="28" xfId="0" applyNumberFormat="1" applyFont="1" applyBorder="1"/>
    <xf numFmtId="2" fontId="3" fillId="0" borderId="29" xfId="0" applyNumberFormat="1" applyFont="1" applyBorder="1"/>
    <xf numFmtId="2" fontId="3" fillId="0" borderId="30" xfId="0" applyNumberFormat="1" applyFont="1" applyBorder="1"/>
    <xf numFmtId="169" fontId="0" fillId="0" borderId="60" xfId="0" quotePrefix="1" applyNumberFormat="1" applyBorder="1"/>
    <xf numFmtId="0" fontId="3" fillId="0" borderId="64" xfId="0" applyFont="1" applyBorder="1"/>
    <xf numFmtId="2" fontId="3" fillId="0" borderId="58" xfId="0" applyNumberFormat="1" applyFont="1" applyBorder="1"/>
    <xf numFmtId="2" fontId="3" fillId="0" borderId="47" xfId="0" applyNumberFormat="1" applyFont="1" applyBorder="1"/>
    <xf numFmtId="2" fontId="3" fillId="0" borderId="64" xfId="0" applyNumberFormat="1" applyFont="1" applyBorder="1"/>
    <xf numFmtId="169" fontId="3" fillId="0" borderId="54" xfId="0" applyNumberFormat="1" applyFont="1" applyBorder="1"/>
    <xf numFmtId="0" fontId="7" fillId="2" borderId="67" xfId="0" applyFont="1" applyFill="1" applyBorder="1" applyAlignment="1">
      <alignment horizontal="center" vertical="center" wrapText="1"/>
    </xf>
    <xf numFmtId="0" fontId="30" fillId="25" borderId="16" xfId="0" applyFont="1" applyFill="1" applyBorder="1" applyAlignment="1">
      <alignment horizontal="center" vertical="center" wrapText="1"/>
    </xf>
    <xf numFmtId="164" fontId="30" fillId="25" borderId="17" xfId="1" applyNumberFormat="1" applyFont="1" applyFill="1" applyBorder="1" applyAlignment="1">
      <alignment horizontal="center" vertical="center" wrapText="1"/>
    </xf>
    <xf numFmtId="164" fontId="30" fillId="25" borderId="18" xfId="1" applyNumberFormat="1" applyFont="1" applyFill="1" applyBorder="1" applyAlignment="1">
      <alignment horizontal="center" vertical="center" wrapText="1"/>
    </xf>
    <xf numFmtId="164" fontId="30" fillId="25"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3" fontId="0" fillId="24" borderId="19" xfId="0" applyNumberFormat="1" applyFill="1" applyBorder="1"/>
    <xf numFmtId="3" fontId="0" fillId="0" borderId="19" xfId="0" applyNumberFormat="1" applyBorder="1"/>
    <xf numFmtId="0" fontId="0" fillId="8" borderId="38" xfId="0" applyFill="1" applyBorder="1" applyAlignment="1">
      <alignment wrapText="1"/>
    </xf>
    <xf numFmtId="0" fontId="0" fillId="0" borderId="0" xfId="0" applyAlignment="1">
      <alignment horizontal="left"/>
    </xf>
    <xf numFmtId="0" fontId="38" fillId="9" borderId="0" xfId="0" applyFont="1" applyFill="1" applyAlignment="1">
      <alignment horizontal="center" vertical="center"/>
    </xf>
    <xf numFmtId="0" fontId="5" fillId="0" borderId="0" xfId="0" applyFont="1" applyAlignment="1">
      <alignment vertical="center"/>
    </xf>
    <xf numFmtId="0" fontId="35" fillId="2" borderId="61" xfId="0" applyFont="1" applyFill="1" applyBorder="1" applyAlignment="1">
      <alignment vertical="center" wrapText="1"/>
    </xf>
    <xf numFmtId="0" fontId="35" fillId="2" borderId="0" xfId="0" applyFont="1" applyFill="1" applyAlignment="1">
      <alignment vertical="center" wrapText="1"/>
    </xf>
    <xf numFmtId="0" fontId="16" fillId="10" borderId="0" xfId="6" applyFont="1" applyFill="1" applyAlignment="1">
      <alignment horizontal="center" vertical="top" wrapText="1"/>
    </xf>
    <xf numFmtId="0" fontId="16" fillId="4" borderId="0" xfId="0" applyFont="1" applyFill="1" applyAlignment="1">
      <alignment horizontal="center" vertical="top" wrapText="1"/>
    </xf>
    <xf numFmtId="0" fontId="17" fillId="10" borderId="0" xfId="6" applyFont="1" applyFill="1" applyAlignment="1">
      <alignment horizontal="center" vertical="top" wrapText="1"/>
    </xf>
    <xf numFmtId="3" fontId="0" fillId="0" borderId="6" xfId="0" applyNumberFormat="1" applyBorder="1"/>
    <xf numFmtId="0" fontId="20" fillId="7" borderId="39" xfId="0" applyFont="1" applyFill="1" applyBorder="1" applyAlignment="1">
      <alignment horizontal="center" vertical="center"/>
    </xf>
    <xf numFmtId="0" fontId="20" fillId="7" borderId="42" xfId="0" applyFont="1" applyFill="1" applyBorder="1" applyAlignment="1">
      <alignment horizontal="center" vertical="center"/>
    </xf>
    <xf numFmtId="0" fontId="20" fillId="7" borderId="43"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4" xfId="0" applyBorder="1" applyAlignment="1">
      <alignment wrapText="1"/>
    </xf>
    <xf numFmtId="0" fontId="29" fillId="0" borderId="0" xfId="0" applyFont="1" applyAlignment="1">
      <alignment vertical="center"/>
    </xf>
    <xf numFmtId="0" fontId="29" fillId="0" borderId="0" xfId="0" applyFont="1" applyAlignment="1">
      <alignment horizontal="right" vertical="center"/>
    </xf>
    <xf numFmtId="0" fontId="0" fillId="0" borderId="0" xfId="0" applyAlignment="1">
      <alignment vertical="center"/>
    </xf>
    <xf numFmtId="9" fontId="0" fillId="0" borderId="19" xfId="3" applyFont="1" applyBorder="1" applyAlignment="1">
      <alignment horizontal="right"/>
    </xf>
    <xf numFmtId="9" fontId="0" fillId="21" borderId="19" xfId="3" applyFont="1" applyFill="1" applyBorder="1" applyAlignment="1">
      <alignment horizontal="right"/>
    </xf>
    <xf numFmtId="9" fontId="0" fillId="23" borderId="19" xfId="3" applyFont="1" applyFill="1" applyBorder="1" applyAlignment="1">
      <alignment horizontal="right"/>
    </xf>
    <xf numFmtId="9" fontId="29" fillId="14" borderId="19" xfId="3" applyFont="1" applyFill="1" applyBorder="1" applyAlignment="1">
      <alignment horizontal="center"/>
    </xf>
    <xf numFmtId="164" fontId="0" fillId="0" borderId="19" xfId="1" applyNumberFormat="1" applyFont="1" applyBorder="1" applyAlignment="1">
      <alignment horizontal="right"/>
    </xf>
    <xf numFmtId="164" fontId="0" fillId="21" borderId="19" xfId="1" applyNumberFormat="1" applyFont="1" applyFill="1" applyBorder="1" applyAlignment="1">
      <alignment horizontal="right"/>
    </xf>
    <xf numFmtId="165" fontId="0" fillId="0" borderId="19" xfId="2" applyNumberFormat="1" applyFont="1" applyBorder="1" applyAlignment="1">
      <alignment horizontal="right"/>
    </xf>
    <xf numFmtId="165" fontId="0" fillId="21" borderId="19" xfId="2" applyNumberFormat="1" applyFont="1" applyFill="1" applyBorder="1" applyAlignment="1">
      <alignment horizontal="right"/>
    </xf>
    <xf numFmtId="9" fontId="13" fillId="23" borderId="20" xfId="3" applyFont="1" applyFill="1" applyBorder="1" applyAlignment="1">
      <alignment horizontal="right"/>
    </xf>
    <xf numFmtId="164" fontId="13" fillId="0" borderId="21" xfId="0" applyNumberFormat="1" applyFont="1" applyBorder="1" applyAlignment="1">
      <alignment horizontal="right"/>
    </xf>
    <xf numFmtId="164" fontId="13" fillId="0" borderId="19" xfId="1" applyNumberFormat="1" applyFont="1" applyBorder="1" applyAlignment="1">
      <alignment horizontal="right"/>
    </xf>
    <xf numFmtId="164" fontId="13" fillId="0" borderId="20" xfId="1" applyNumberFormat="1" applyFont="1" applyBorder="1" applyAlignment="1">
      <alignment horizontal="right"/>
    </xf>
    <xf numFmtId="164" fontId="13" fillId="0" borderId="21" xfId="1" applyNumberFormat="1" applyFont="1" applyBorder="1" applyAlignment="1">
      <alignment horizontal="right"/>
    </xf>
    <xf numFmtId="9" fontId="13" fillId="0" borderId="20" xfId="3" applyFont="1" applyBorder="1" applyAlignment="1">
      <alignment horizontal="right"/>
    </xf>
    <xf numFmtId="0" fontId="13" fillId="20" borderId="21" xfId="0" applyFont="1" applyFill="1" applyBorder="1" applyAlignment="1">
      <alignment horizontal="right"/>
    </xf>
    <xf numFmtId="9" fontId="13" fillId="20" borderId="20" xfId="3" applyFont="1" applyFill="1" applyBorder="1" applyAlignment="1">
      <alignment horizontal="right"/>
    </xf>
    <xf numFmtId="164" fontId="13" fillId="0" borderId="11" xfId="1" applyNumberFormat="1" applyFont="1" applyBorder="1" applyAlignment="1">
      <alignment horizontal="right"/>
    </xf>
    <xf numFmtId="164" fontId="13" fillId="0" borderId="10" xfId="0" applyNumberFormat="1" applyFont="1" applyBorder="1" applyAlignment="1">
      <alignment horizontal="right"/>
    </xf>
    <xf numFmtId="0" fontId="13" fillId="20" borderId="10" xfId="0" applyFont="1" applyFill="1" applyBorder="1" applyAlignment="1">
      <alignment horizontal="right"/>
    </xf>
    <xf numFmtId="9" fontId="13" fillId="20" borderId="11" xfId="3" applyFont="1" applyFill="1" applyBorder="1" applyAlignment="1">
      <alignment horizontal="right"/>
    </xf>
    <xf numFmtId="0" fontId="13" fillId="20" borderId="19" xfId="0" applyFont="1" applyFill="1" applyBorder="1" applyAlignment="1">
      <alignment horizontal="right"/>
    </xf>
    <xf numFmtId="0" fontId="13" fillId="20" borderId="20" xfId="0" applyFont="1" applyFill="1" applyBorder="1" applyAlignment="1">
      <alignment horizontal="right"/>
    </xf>
    <xf numFmtId="3" fontId="13" fillId="0" borderId="8" xfId="0" applyNumberFormat="1" applyFont="1" applyBorder="1" applyAlignment="1">
      <alignment horizontal="right"/>
    </xf>
    <xf numFmtId="3" fontId="13" fillId="26" borderId="8" xfId="0" applyNumberFormat="1" applyFont="1" applyFill="1" applyBorder="1" applyAlignment="1">
      <alignment horizontal="right"/>
    </xf>
    <xf numFmtId="0" fontId="13" fillId="26" borderId="8" xfId="0" applyFont="1" applyFill="1" applyBorder="1" applyAlignment="1">
      <alignment horizontal="right"/>
    </xf>
    <xf numFmtId="9" fontId="13" fillId="26" borderId="7" xfId="3" applyFont="1" applyFill="1" applyBorder="1" applyAlignment="1">
      <alignment horizontal="right"/>
    </xf>
    <xf numFmtId="3" fontId="13" fillId="0" borderId="13" xfId="0" applyNumberFormat="1" applyFont="1" applyBorder="1" applyAlignment="1">
      <alignment horizontal="right"/>
    </xf>
    <xf numFmtId="9" fontId="13" fillId="0" borderId="11" xfId="3" applyFont="1" applyBorder="1" applyAlignment="1">
      <alignment horizontal="right"/>
    </xf>
    <xf numFmtId="0" fontId="16" fillId="19" borderId="0" xfId="6" applyFont="1" applyFill="1" applyAlignment="1">
      <alignment horizontal="left"/>
    </xf>
    <xf numFmtId="10" fontId="16" fillId="0" borderId="0" xfId="3" applyNumberFormat="1" applyFont="1" applyBorder="1" applyAlignment="1">
      <alignment horizontal="right"/>
    </xf>
    <xf numFmtId="164" fontId="16" fillId="0" borderId="0" xfId="1" applyNumberFormat="1" applyFont="1" applyFill="1" applyBorder="1" applyAlignment="1">
      <alignment horizontal="right"/>
    </xf>
    <xf numFmtId="3" fontId="16" fillId="0" borderId="0" xfId="6" applyNumberFormat="1" applyFont="1" applyAlignment="1">
      <alignment horizontal="center"/>
    </xf>
    <xf numFmtId="0" fontId="17" fillId="0" borderId="0" xfId="6" applyFont="1" applyAlignment="1">
      <alignment horizontal="left"/>
    </xf>
    <xf numFmtId="0" fontId="17" fillId="0" borderId="0" xfId="6" applyFont="1" applyAlignment="1">
      <alignment horizontal="left" wrapText="1"/>
    </xf>
    <xf numFmtId="0" fontId="0" fillId="16" borderId="19" xfId="0" applyFill="1" applyBorder="1" applyProtection="1">
      <protection hidden="1"/>
    </xf>
    <xf numFmtId="0" fontId="0" fillId="16" borderId="38" xfId="0" applyFill="1" applyBorder="1" applyProtection="1">
      <protection hidden="1"/>
    </xf>
    <xf numFmtId="0" fontId="0" fillId="16" borderId="19" xfId="0" applyFill="1" applyBorder="1" applyAlignment="1">
      <alignment horizontal="left" vertical="center" wrapText="1"/>
    </xf>
    <xf numFmtId="0" fontId="0" fillId="16" borderId="35" xfId="0" applyFill="1" applyBorder="1" applyProtection="1">
      <protection hidden="1"/>
    </xf>
    <xf numFmtId="5" fontId="0" fillId="16" borderId="19" xfId="2" applyNumberFormat="1" applyFont="1" applyFill="1" applyBorder="1" applyProtection="1">
      <protection hidden="1"/>
    </xf>
    <xf numFmtId="44" fontId="0" fillId="16" borderId="19" xfId="2" applyFont="1" applyFill="1" applyBorder="1" applyProtection="1">
      <protection locked="0"/>
    </xf>
    <xf numFmtId="37" fontId="1" fillId="0" borderId="19" xfId="1" applyNumberFormat="1" applyFont="1" applyFill="1" applyBorder="1"/>
    <xf numFmtId="37" fontId="1" fillId="8" borderId="19" xfId="1" applyNumberFormat="1" applyFont="1" applyFill="1" applyBorder="1"/>
    <xf numFmtId="164" fontId="13" fillId="0" borderId="19" xfId="1" applyNumberFormat="1" applyFont="1" applyFill="1" applyBorder="1" applyAlignment="1">
      <alignment horizontal="right"/>
    </xf>
    <xf numFmtId="164" fontId="13" fillId="0" borderId="13" xfId="1" applyNumberFormat="1" applyFont="1" applyFill="1" applyBorder="1" applyAlignment="1">
      <alignment horizontal="right"/>
    </xf>
    <xf numFmtId="166" fontId="13" fillId="0" borderId="19" xfId="1" applyNumberFormat="1" applyFont="1" applyFill="1" applyBorder="1" applyAlignment="1">
      <alignment horizontal="right"/>
    </xf>
    <xf numFmtId="0" fontId="35" fillId="2" borderId="32" xfId="0" applyFont="1" applyFill="1" applyBorder="1" applyAlignment="1">
      <alignment vertical="center" wrapText="1"/>
    </xf>
    <xf numFmtId="0" fontId="7" fillId="2" borderId="21" xfId="0" applyFont="1" applyFill="1" applyBorder="1" applyAlignment="1">
      <alignment horizontal="center" vertical="center" wrapText="1"/>
    </xf>
    <xf numFmtId="0" fontId="38" fillId="9" borderId="29" xfId="0" applyFont="1" applyFill="1" applyBorder="1" applyAlignment="1">
      <alignment horizontal="center" vertical="center" wrapText="1"/>
    </xf>
    <xf numFmtId="0" fontId="38" fillId="9" borderId="29" xfId="0" applyFont="1" applyFill="1" applyBorder="1" applyAlignment="1">
      <alignment horizontal="center" vertical="center"/>
    </xf>
    <xf numFmtId="0" fontId="38" fillId="9" borderId="35" xfId="0" applyFont="1" applyFill="1" applyBorder="1" applyAlignment="1">
      <alignment horizontal="center" vertical="center"/>
    </xf>
    <xf numFmtId="10" fontId="13" fillId="0" borderId="13" xfId="0" applyNumberFormat="1" applyFont="1" applyBorder="1" applyAlignment="1">
      <alignment horizontal="center" wrapText="1"/>
    </xf>
    <xf numFmtId="5" fontId="0" fillId="0" borderId="0" xfId="0" applyNumberFormat="1"/>
    <xf numFmtId="0" fontId="38" fillId="7" borderId="51" xfId="0" applyFont="1" applyFill="1" applyBorder="1" applyAlignment="1">
      <alignment horizontal="center" vertical="center" wrapText="1"/>
    </xf>
    <xf numFmtId="9" fontId="0" fillId="0" borderId="19" xfId="3" applyFont="1" applyFill="1" applyBorder="1"/>
    <xf numFmtId="164" fontId="0" fillId="0" borderId="43" xfId="1" applyNumberFormat="1" applyFont="1" applyFill="1" applyBorder="1" applyAlignment="1">
      <alignment horizontal="center" vertical="center"/>
    </xf>
    <xf numFmtId="166" fontId="13" fillId="0" borderId="21" xfId="1" applyNumberFormat="1" applyFont="1" applyFill="1" applyBorder="1" applyAlignment="1">
      <alignment horizontal="right"/>
    </xf>
    <xf numFmtId="164" fontId="13" fillId="0" borderId="20" xfId="1" applyNumberFormat="1" applyFont="1" applyFill="1" applyBorder="1" applyAlignment="1">
      <alignment horizontal="right"/>
    </xf>
    <xf numFmtId="166" fontId="13" fillId="0" borderId="20" xfId="1" applyNumberFormat="1" applyFont="1" applyFill="1" applyBorder="1" applyAlignment="1">
      <alignment horizontal="right"/>
    </xf>
    <xf numFmtId="164" fontId="13" fillId="0" borderId="11" xfId="1" applyNumberFormat="1" applyFont="1" applyFill="1" applyBorder="1" applyAlignment="1">
      <alignment horizontal="right"/>
    </xf>
    <xf numFmtId="9" fontId="13" fillId="0" borderId="20" xfId="3" applyFont="1" applyFill="1" applyBorder="1" applyAlignment="1">
      <alignment horizontal="right"/>
    </xf>
    <xf numFmtId="164" fontId="13" fillId="0" borderId="21" xfId="1" applyNumberFormat="1" applyFont="1" applyFill="1" applyBorder="1" applyAlignment="1">
      <alignment horizontal="right"/>
    </xf>
    <xf numFmtId="37" fontId="13" fillId="0" borderId="19" xfId="1" applyNumberFormat="1" applyFont="1" applyFill="1" applyBorder="1" applyAlignment="1">
      <alignment horizontal="right"/>
    </xf>
    <xf numFmtId="164" fontId="13" fillId="0" borderId="28" xfId="1" applyNumberFormat="1" applyFont="1" applyFill="1" applyBorder="1" applyAlignment="1">
      <alignment horizontal="right"/>
    </xf>
    <xf numFmtId="166" fontId="13" fillId="0" borderId="28" xfId="1" applyNumberFormat="1" applyFont="1" applyFill="1" applyBorder="1" applyAlignment="1">
      <alignment horizontal="right"/>
    </xf>
    <xf numFmtId="164" fontId="13" fillId="0" borderId="28" xfId="0" applyNumberFormat="1" applyFont="1" applyBorder="1" applyAlignment="1">
      <alignment horizontal="right"/>
    </xf>
    <xf numFmtId="37" fontId="13" fillId="0" borderId="13" xfId="1" applyNumberFormat="1" applyFont="1" applyFill="1" applyBorder="1" applyAlignment="1">
      <alignment horizontal="right"/>
    </xf>
    <xf numFmtId="0" fontId="0" fillId="0" borderId="2" xfId="0" applyBorder="1"/>
    <xf numFmtId="0" fontId="43" fillId="0" borderId="3" xfId="0" applyFont="1" applyBorder="1" applyAlignment="1">
      <alignment horizontal="right" vertical="center"/>
    </xf>
    <xf numFmtId="0" fontId="5" fillId="0" borderId="54" xfId="0" applyFont="1" applyBorder="1" applyAlignment="1">
      <alignment vertical="center"/>
    </xf>
    <xf numFmtId="0" fontId="32" fillId="2" borderId="19" xfId="0" applyFont="1" applyFill="1" applyBorder="1" applyAlignment="1">
      <alignment horizontal="center" vertical="center" wrapText="1"/>
    </xf>
    <xf numFmtId="0" fontId="3" fillId="0" borderId="0" xfId="0" applyFont="1" applyAlignment="1">
      <alignment horizontal="right"/>
    </xf>
    <xf numFmtId="164" fontId="24" fillId="0" borderId="0" xfId="1" applyNumberFormat="1" applyFont="1"/>
    <xf numFmtId="3" fontId="33" fillId="0" borderId="19" xfId="1" applyNumberFormat="1" applyFont="1" applyBorder="1"/>
    <xf numFmtId="3" fontId="34" fillId="0" borderId="19" xfId="1" applyNumberFormat="1" applyFont="1" applyFill="1" applyBorder="1"/>
    <xf numFmtId="167" fontId="0" fillId="0" borderId="20" xfId="3" applyNumberFormat="1" applyFont="1" applyBorder="1"/>
    <xf numFmtId="167" fontId="0" fillId="0" borderId="7" xfId="3" applyNumberFormat="1" applyFont="1" applyBorder="1"/>
    <xf numFmtId="167" fontId="0" fillId="21" borderId="11" xfId="3" applyNumberFormat="1" applyFont="1" applyFill="1" applyBorder="1"/>
    <xf numFmtId="167" fontId="0" fillId="0" borderId="7" xfId="3" applyNumberFormat="1" applyFont="1" applyFill="1" applyBorder="1"/>
    <xf numFmtId="167" fontId="0" fillId="0" borderId="20" xfId="3" applyNumberFormat="1" applyFont="1" applyFill="1" applyBorder="1"/>
    <xf numFmtId="0" fontId="44" fillId="0" borderId="0" xfId="0" applyFont="1"/>
    <xf numFmtId="0" fontId="3" fillId="15" borderId="19" xfId="0" applyFont="1" applyFill="1" applyBorder="1" applyAlignment="1" applyProtection="1">
      <alignment horizontal="center" vertical="center"/>
      <protection hidden="1"/>
    </xf>
    <xf numFmtId="0" fontId="3" fillId="15" borderId="19" xfId="11" applyFont="1" applyFill="1" applyBorder="1" applyAlignment="1">
      <alignment horizontal="center" vertical="center"/>
    </xf>
    <xf numFmtId="0" fontId="44" fillId="15" borderId="19" xfId="10" applyFont="1" applyFill="1" applyBorder="1" applyAlignment="1">
      <alignment horizontal="center" vertical="center" wrapText="1"/>
    </xf>
    <xf numFmtId="0" fontId="10" fillId="0" borderId="19" xfId="0" applyFont="1" applyBorder="1"/>
    <xf numFmtId="4" fontId="0" fillId="0" borderId="19" xfId="0" applyNumberFormat="1" applyBorder="1"/>
    <xf numFmtId="0" fontId="0" fillId="0" borderId="0" xfId="0" applyAlignment="1">
      <alignment horizontal="left" wrapText="1"/>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41" fillId="27" borderId="2" xfId="0" applyFont="1" applyFill="1" applyBorder="1" applyAlignment="1">
      <alignment horizontal="center" vertical="center" wrapText="1"/>
    </xf>
    <xf numFmtId="0" fontId="41" fillId="27" borderId="4" xfId="0" applyFont="1" applyFill="1" applyBorder="1" applyAlignment="1">
      <alignment horizontal="center" vertical="center" wrapText="1"/>
    </xf>
    <xf numFmtId="0" fontId="41" fillId="27" borderId="3" xfId="0" applyFont="1" applyFill="1" applyBorder="1" applyAlignment="1">
      <alignment horizontal="center" vertical="center" wrapText="1"/>
    </xf>
    <xf numFmtId="0" fontId="20" fillId="27" borderId="2" xfId="0" applyFont="1" applyFill="1" applyBorder="1" applyAlignment="1">
      <alignment horizontal="center" vertical="center" wrapText="1"/>
    </xf>
    <xf numFmtId="0" fontId="20" fillId="27" borderId="4" xfId="0" applyFont="1" applyFill="1" applyBorder="1" applyAlignment="1">
      <alignment horizontal="center" vertical="center" wrapText="1"/>
    </xf>
    <xf numFmtId="0" fontId="20" fillId="27" borderId="3" xfId="0" applyFont="1" applyFill="1" applyBorder="1" applyAlignment="1">
      <alignment horizontal="center" vertical="center" wrapText="1"/>
    </xf>
    <xf numFmtId="0" fontId="35" fillId="2" borderId="38" xfId="0" applyFont="1" applyFill="1" applyBorder="1" applyAlignment="1">
      <alignment horizontal="left" vertical="center" wrapText="1"/>
    </xf>
    <xf numFmtId="0" fontId="35" fillId="2" borderId="29" xfId="0" applyFont="1" applyFill="1" applyBorder="1" applyAlignment="1">
      <alignment horizontal="left" vertical="center" wrapText="1"/>
    </xf>
    <xf numFmtId="49" fontId="0" fillId="0" borderId="0" xfId="0" applyNumberFormat="1" applyAlignment="1">
      <alignment horizontal="left" wrapText="1"/>
    </xf>
    <xf numFmtId="0" fontId="7" fillId="2" borderId="67"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30" fillId="25" borderId="19"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44" fillId="24" borderId="19" xfId="10" applyFont="1" applyFill="1" applyBorder="1" applyAlignment="1">
      <alignment horizontal="center" vertical="center"/>
    </xf>
    <xf numFmtId="0" fontId="44" fillId="24" borderId="38" xfId="10" applyFont="1" applyFill="1" applyBorder="1" applyAlignment="1">
      <alignment horizontal="center" vertical="center"/>
    </xf>
    <xf numFmtId="0" fontId="44" fillId="24" borderId="35" xfId="1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10" fillId="0" borderId="45" xfId="0" applyFont="1" applyBorder="1" applyAlignment="1">
      <alignment horizontal="left"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63" xfId="0" applyBorder="1" applyAlignment="1">
      <alignment horizontal="left" vertical="center" wrapText="1"/>
    </xf>
    <xf numFmtId="0" fontId="0" fillId="0" borderId="60"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164" fontId="19" fillId="2" borderId="3" xfId="1" applyNumberFormat="1"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0" fillId="0" borderId="0" xfId="0" applyFont="1" applyAlignment="1">
      <alignment horizontal="left" wrapText="1"/>
    </xf>
    <xf numFmtId="0" fontId="32" fillId="2" borderId="63"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7" borderId="2" xfId="0" applyFont="1" applyFill="1" applyBorder="1" applyAlignment="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0" fillId="0" borderId="52" xfId="0" applyBorder="1" applyAlignment="1">
      <alignment horizontal="left" vertical="center" wrapText="1"/>
    </xf>
    <xf numFmtId="0" fontId="0" fillId="0" borderId="67" xfId="0" applyBorder="1" applyAlignment="1">
      <alignment horizontal="left" vertical="center" wrapText="1"/>
    </xf>
    <xf numFmtId="0" fontId="6" fillId="2" borderId="63"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2" xfId="0" applyBorder="1" applyAlignment="1">
      <alignment horizontal="left" vertical="center" wrapText="1"/>
    </xf>
    <xf numFmtId="0" fontId="0" fillId="0" borderId="72" xfId="0" applyBorder="1" applyAlignment="1">
      <alignment horizontal="left" vertical="center" wrapText="1"/>
    </xf>
    <xf numFmtId="0" fontId="15" fillId="2" borderId="0" xfId="6" applyFont="1" applyFill="1" applyAlignment="1">
      <alignment horizontal="center" vertical="center"/>
    </xf>
    <xf numFmtId="0" fontId="28" fillId="0" borderId="45" xfId="8" applyFont="1" applyBorder="1" applyAlignment="1">
      <alignment horizontal="left" vertical="top" wrapText="1"/>
    </xf>
    <xf numFmtId="0" fontId="27" fillId="0" borderId="0" xfId="8" applyFont="1" applyAlignment="1">
      <alignment horizontal="left" vertical="center" wrapText="1"/>
    </xf>
    <xf numFmtId="0" fontId="24" fillId="0" borderId="0" xfId="8" applyAlignment="1">
      <alignment horizontal="left" vertical="center" wrapText="1"/>
    </xf>
    <xf numFmtId="0" fontId="33" fillId="0" borderId="38" xfId="8" applyFont="1" applyBorder="1" applyAlignment="1">
      <alignment horizontal="center" vertical="center"/>
    </xf>
    <xf numFmtId="0" fontId="33" fillId="0" borderId="29" xfId="8" applyFont="1" applyBorder="1" applyAlignment="1">
      <alignment horizontal="center" vertical="center"/>
    </xf>
    <xf numFmtId="0" fontId="33" fillId="0" borderId="35" xfId="8" applyFont="1" applyBorder="1" applyAlignment="1">
      <alignment horizontal="center" vertical="center"/>
    </xf>
    <xf numFmtId="0" fontId="0" fillId="11" borderId="29" xfId="0" applyFill="1" applyBorder="1" applyAlignment="1" applyProtection="1">
      <alignment horizontal="center" vertical="center"/>
      <protection hidden="1"/>
    </xf>
    <xf numFmtId="0" fontId="0" fillId="11" borderId="35" xfId="0" applyFill="1" applyBorder="1" applyAlignment="1" applyProtection="1">
      <alignment horizontal="center" vertical="center"/>
      <protection hidden="1"/>
    </xf>
    <xf numFmtId="0" fontId="0" fillId="13" borderId="38" xfId="0" applyFill="1" applyBorder="1" applyAlignment="1" applyProtection="1">
      <alignment horizontal="center" vertical="center"/>
      <protection hidden="1"/>
    </xf>
    <xf numFmtId="0" fontId="0" fillId="13" borderId="29" xfId="0" applyFill="1" applyBorder="1" applyAlignment="1" applyProtection="1">
      <alignment horizontal="center" vertical="center"/>
      <protection hidden="1"/>
    </xf>
    <xf numFmtId="0" fontId="0" fillId="14" borderId="38" xfId="0" applyFill="1" applyBorder="1" applyAlignment="1" applyProtection="1">
      <alignment horizontal="center" vertical="center" wrapText="1"/>
      <protection hidden="1"/>
    </xf>
    <xf numFmtId="0" fontId="0" fillId="14" borderId="29" xfId="0" applyFill="1" applyBorder="1" applyAlignment="1" applyProtection="1">
      <alignment horizontal="center" vertical="center" wrapText="1"/>
      <protection hidden="1"/>
    </xf>
    <xf numFmtId="0" fontId="0" fillId="14" borderId="35" xfId="0" applyFill="1" applyBorder="1" applyAlignment="1" applyProtection="1">
      <alignment horizontal="center" vertical="center" wrapText="1"/>
      <protection hidden="1"/>
    </xf>
  </cellXfs>
  <cellStyles count="12">
    <cellStyle name="Comma" xfId="1" builtinId="3"/>
    <cellStyle name="Currency" xfId="2" builtinId="4"/>
    <cellStyle name="Normal" xfId="0" builtinId="0"/>
    <cellStyle name="Normal 10 2" xfId="4"/>
    <cellStyle name="Normal 2" xfId="5"/>
    <cellStyle name="Normal 2 2" xfId="8"/>
    <cellStyle name="Normal 4" xfId="9"/>
    <cellStyle name="Normal 4 2" xfId="11"/>
    <cellStyle name="Normal 5" xfId="10"/>
    <cellStyle name="Normal_Lookup Sheet" xfId="7"/>
    <cellStyle name="Normal_Revised Exhibit 1_021810_Eberts" xfId="6"/>
    <cellStyle name="Percent" xfId="3" builtinId="5"/>
  </cellStyles>
  <dxfs count="1">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 Compared to PSE&amp;G CEF-EE Filing</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5575529218098563"/>
          <c:w val="0.89753257409811682"/>
          <c:h val="0.70548638202062997"/>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2'!$M$2:$O$2</c:f>
              <c:strCache>
                <c:ptCount val="3"/>
                <c:pt idx="0">
                  <c:v>Annual Energy Savings - Electric</c:v>
                </c:pt>
                <c:pt idx="1">
                  <c:v>Annual Energy Savings - Gas</c:v>
                </c:pt>
                <c:pt idx="2">
                  <c:v>Expenditures</c:v>
                </c:pt>
              </c:strCache>
            </c:strRef>
          </c:cat>
          <c:val>
            <c:numRef>
              <c:f>'Table 2'!$M$3:$O$3</c:f>
              <c:numCache>
                <c:formatCode>0%</c:formatCode>
                <c:ptCount val="3"/>
                <c:pt idx="0">
                  <c:v>1.91</c:v>
                </c:pt>
                <c:pt idx="1">
                  <c:v>1.06</c:v>
                </c:pt>
                <c:pt idx="2">
                  <c:v>0.94799999999999995</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920578.76273082616</c:v>
                </c:pt>
                <c:pt idx="1">
                  <c:v>921140.96273082623</c:v>
                </c:pt>
                <c:pt idx="2">
                  <c:v>2048231.2803007266</c:v>
                </c:pt>
                <c:pt idx="3">
                  <c:v>1969856.8214275213</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11832748.364219481</c:v>
                </c:pt>
                <c:pt idx="1">
                  <c:v>5135062.0642194813</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86457</xdr:rowOff>
    </xdr:from>
    <xdr:to>
      <xdr:col>15</xdr:col>
      <xdr:colOff>57149</xdr:colOff>
      <xdr:row>12</xdr:row>
      <xdr:rowOff>381000</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1:J18"/>
  <sheetViews>
    <sheetView tabSelected="1" zoomScaleNormal="100" workbookViewId="0"/>
  </sheetViews>
  <sheetFormatPr defaultRowHeight="14.5"/>
  <cols>
    <col min="1" max="1" width="2.81640625" customWidth="1"/>
    <col min="2" max="2" width="7.81640625" bestFit="1" customWidth="1"/>
    <col min="3" max="5" width="14.81640625" customWidth="1"/>
    <col min="6" max="6" width="15.81640625" customWidth="1"/>
    <col min="7" max="10" width="12.81640625" customWidth="1"/>
  </cols>
  <sheetData>
    <row r="1" spans="2:10" ht="21" customHeight="1" thickBot="1">
      <c r="B1" s="630" t="s">
        <v>362</v>
      </c>
      <c r="J1" s="631" t="s">
        <v>407</v>
      </c>
    </row>
    <row r="2" spans="2:10" ht="55" customHeight="1" thickBot="1">
      <c r="B2" s="72" t="s">
        <v>407</v>
      </c>
      <c r="C2" s="624" t="s">
        <v>388</v>
      </c>
      <c r="D2" s="624" t="s">
        <v>389</v>
      </c>
      <c r="E2" s="624" t="s">
        <v>390</v>
      </c>
      <c r="F2" s="624" t="s">
        <v>391</v>
      </c>
      <c r="G2" s="624" t="s">
        <v>392</v>
      </c>
      <c r="H2" s="624" t="s">
        <v>151</v>
      </c>
      <c r="I2" s="624" t="s">
        <v>393</v>
      </c>
      <c r="J2" s="73" t="s">
        <v>152</v>
      </c>
    </row>
    <row r="3" spans="2:10" ht="15" thickBot="1">
      <c r="B3" s="621"/>
      <c r="C3" s="622" t="s">
        <v>102</v>
      </c>
      <c r="D3" s="622" t="s">
        <v>103</v>
      </c>
      <c r="E3" s="622" t="s">
        <v>153</v>
      </c>
      <c r="F3" s="622" t="s">
        <v>154</v>
      </c>
      <c r="G3" s="622" t="s">
        <v>105</v>
      </c>
      <c r="H3" s="622" t="s">
        <v>155</v>
      </c>
      <c r="I3" s="622" t="s">
        <v>156</v>
      </c>
      <c r="J3" s="623" t="s">
        <v>157</v>
      </c>
    </row>
    <row r="4" spans="2:10" ht="25" customHeight="1">
      <c r="B4" s="620" t="s">
        <v>364</v>
      </c>
      <c r="C4" s="655">
        <v>240631.93944278397</v>
      </c>
      <c r="D4" s="655">
        <v>625.04515250999907</v>
      </c>
      <c r="E4" s="655">
        <v>3917.3079401000009</v>
      </c>
      <c r="F4" s="655">
        <v>245174.29253539396</v>
      </c>
      <c r="G4" s="656"/>
      <c r="H4" s="657"/>
      <c r="I4" s="656"/>
      <c r="J4" s="658"/>
    </row>
    <row r="5" spans="2:10" ht="16" thickBot="1">
      <c r="B5" s="564" t="s">
        <v>365</v>
      </c>
      <c r="C5" s="659">
        <v>920578.76273082627</v>
      </c>
      <c r="D5" s="659">
        <v>2268.0294635419987</v>
      </c>
      <c r="E5" s="659">
        <v>6093.0215258956478</v>
      </c>
      <c r="F5" s="659">
        <v>928939.81372026401</v>
      </c>
      <c r="G5" s="659">
        <v>40189145.380999997</v>
      </c>
      <c r="H5" s="683">
        <v>7.4000000000000003E-3</v>
      </c>
      <c r="I5" s="659">
        <v>297399.67599999998</v>
      </c>
      <c r="J5" s="660">
        <v>3.12</v>
      </c>
    </row>
    <row r="8" spans="2:10" ht="21" customHeight="1" thickBot="1">
      <c r="B8" s="510" t="s">
        <v>363</v>
      </c>
    </row>
    <row r="9" spans="2:10" ht="55" customHeight="1" thickBot="1">
      <c r="B9" s="72" t="s">
        <v>407</v>
      </c>
      <c r="C9" s="624" t="s">
        <v>394</v>
      </c>
      <c r="D9" s="624" t="s">
        <v>395</v>
      </c>
      <c r="E9" s="624" t="s">
        <v>397</v>
      </c>
      <c r="F9" s="624" t="s">
        <v>396</v>
      </c>
      <c r="G9" s="624" t="s">
        <v>399</v>
      </c>
      <c r="H9" s="624" t="s">
        <v>151</v>
      </c>
      <c r="I9" s="624" t="s">
        <v>398</v>
      </c>
      <c r="J9" s="73" t="s">
        <v>152</v>
      </c>
    </row>
    <row r="10" spans="2:10" ht="15" thickBot="1">
      <c r="B10" s="621"/>
      <c r="C10" s="622" t="s">
        <v>102</v>
      </c>
      <c r="D10" s="622" t="s">
        <v>103</v>
      </c>
      <c r="E10" s="622" t="s">
        <v>153</v>
      </c>
      <c r="F10" s="622" t="s">
        <v>154</v>
      </c>
      <c r="G10" s="622" t="s">
        <v>105</v>
      </c>
      <c r="H10" s="622" t="s">
        <v>155</v>
      </c>
      <c r="I10" s="622" t="s">
        <v>156</v>
      </c>
      <c r="J10" s="623" t="s">
        <v>157</v>
      </c>
    </row>
    <row r="11" spans="2:10" ht="25" customHeight="1">
      <c r="B11" s="620" t="s">
        <v>364</v>
      </c>
      <c r="C11" s="655">
        <v>520999.74007997377</v>
      </c>
      <c r="D11" s="655">
        <v>5053.9396069999957</v>
      </c>
      <c r="E11" s="655">
        <v>4438.9540400000042</v>
      </c>
      <c r="F11" s="655">
        <v>530492.63372697379</v>
      </c>
      <c r="G11" s="656"/>
      <c r="H11" s="657"/>
      <c r="I11" s="656"/>
      <c r="J11" s="658"/>
    </row>
    <row r="12" spans="2:10" ht="16" thickBot="1">
      <c r="B12" s="564" t="s">
        <v>365</v>
      </c>
      <c r="C12" s="659">
        <v>2048231.2803007266</v>
      </c>
      <c r="D12" s="659">
        <v>14854.073626999994</v>
      </c>
      <c r="E12" s="659">
        <v>33618.922629075343</v>
      </c>
      <c r="F12" s="659">
        <v>2096704.276556802</v>
      </c>
      <c r="G12" s="659">
        <v>342056585</v>
      </c>
      <c r="H12" s="683">
        <v>3.3999999999999998E-3</v>
      </c>
      <c r="I12" s="659">
        <v>1162992.389</v>
      </c>
      <c r="J12" s="660">
        <v>1.8</v>
      </c>
    </row>
    <row r="13" spans="2:10" ht="10" customHeight="1"/>
    <row r="14" spans="2:10" ht="32.25" customHeight="1">
      <c r="B14" s="718" t="s">
        <v>403</v>
      </c>
      <c r="C14" s="718"/>
      <c r="D14" s="718"/>
      <c r="E14" s="718"/>
      <c r="F14" s="718"/>
      <c r="G14" s="718"/>
      <c r="H14" s="718"/>
      <c r="I14" s="718"/>
      <c r="J14" s="718"/>
    </row>
    <row r="15" spans="2:10" ht="35.15" customHeight="1">
      <c r="B15" s="718" t="s">
        <v>400</v>
      </c>
      <c r="C15" s="718"/>
      <c r="D15" s="718"/>
      <c r="E15" s="718"/>
      <c r="F15" s="718"/>
      <c r="G15" s="718"/>
      <c r="H15" s="718"/>
      <c r="I15" s="718"/>
      <c r="J15" s="718"/>
    </row>
    <row r="16" spans="2:10" ht="21" customHeight="1">
      <c r="B16" s="718" t="s">
        <v>401</v>
      </c>
      <c r="C16" s="718"/>
      <c r="D16" s="718"/>
      <c r="E16" s="718"/>
      <c r="F16" s="718"/>
      <c r="G16" s="718"/>
      <c r="H16" s="718"/>
      <c r="I16" s="718"/>
      <c r="J16" s="718"/>
    </row>
    <row r="17" spans="2:10" ht="11.25" customHeight="1"/>
    <row r="18" spans="2:10" ht="78" customHeight="1">
      <c r="B18" s="718" t="s">
        <v>409</v>
      </c>
      <c r="C18" s="718"/>
      <c r="D18" s="718"/>
      <c r="E18" s="718"/>
      <c r="F18" s="718"/>
      <c r="G18" s="718"/>
      <c r="H18" s="718"/>
      <c r="I18" s="718"/>
      <c r="J18" s="718"/>
    </row>
  </sheetData>
  <mergeCells count="4">
    <mergeCell ref="B14:J14"/>
    <mergeCell ref="B15:J15"/>
    <mergeCell ref="B16:J16"/>
    <mergeCell ref="B18:J18"/>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N41"/>
  <sheetViews>
    <sheetView zoomScaleNormal="100" workbookViewId="0">
      <pane ySplit="6" topLeftCell="A7" activePane="bottomLeft" state="frozen"/>
      <selection pane="bottomLeft"/>
    </sheetView>
  </sheetViews>
  <sheetFormatPr defaultRowHeight="14.5"/>
  <cols>
    <col min="1" max="1" width="2.81640625" customWidth="1"/>
    <col min="2" max="2" width="22.1796875" customWidth="1"/>
    <col min="3" max="3" width="35" customWidth="1"/>
    <col min="4" max="8" width="13.54296875" customWidth="1"/>
    <col min="9" max="9" width="13.81640625" customWidth="1"/>
    <col min="10" max="11" width="13.54296875" customWidth="1"/>
  </cols>
  <sheetData>
    <row r="1" spans="1:14" ht="23.5">
      <c r="A1" s="1" t="s">
        <v>0</v>
      </c>
    </row>
    <row r="3" spans="1:14" ht="19" thickBot="1">
      <c r="A3" s="4"/>
      <c r="B3" s="4" t="s">
        <v>407</v>
      </c>
      <c r="C3" s="4"/>
      <c r="D3" s="4"/>
      <c r="E3" s="4"/>
      <c r="F3" s="4"/>
      <c r="G3" s="4"/>
      <c r="H3" s="4"/>
      <c r="I3" s="4"/>
      <c r="J3" s="4"/>
      <c r="K3" s="4"/>
    </row>
    <row r="4" spans="1:14" ht="15" thickBot="1">
      <c r="A4" t="s">
        <v>1</v>
      </c>
      <c r="B4" s="102"/>
      <c r="C4" s="103"/>
      <c r="D4" s="758" t="s">
        <v>3</v>
      </c>
      <c r="E4" s="759"/>
      <c r="F4" s="759"/>
      <c r="G4" s="760"/>
      <c r="H4" s="761" t="s">
        <v>2</v>
      </c>
      <c r="I4" s="762"/>
      <c r="J4" s="762"/>
      <c r="K4" s="763"/>
      <c r="N4" s="468"/>
    </row>
    <row r="5" spans="1:14">
      <c r="B5" s="84"/>
      <c r="C5" s="105"/>
      <c r="D5" s="122" t="s">
        <v>4</v>
      </c>
      <c r="E5" s="22" t="s">
        <v>5</v>
      </c>
      <c r="F5" s="22" t="s">
        <v>6</v>
      </c>
      <c r="G5" s="22" t="s">
        <v>34</v>
      </c>
      <c r="H5" s="33" t="s">
        <v>8</v>
      </c>
      <c r="I5" s="34" t="s">
        <v>9</v>
      </c>
      <c r="J5" s="34" t="s">
        <v>35</v>
      </c>
      <c r="K5" s="123" t="s">
        <v>36</v>
      </c>
    </row>
    <row r="6" spans="1:14" ht="38" thickBot="1">
      <c r="B6" s="85"/>
      <c r="C6" s="106"/>
      <c r="D6" s="124" t="s">
        <v>42</v>
      </c>
      <c r="E6" s="125" t="s">
        <v>43</v>
      </c>
      <c r="F6" s="125" t="s">
        <v>44</v>
      </c>
      <c r="G6" s="125" t="s">
        <v>45</v>
      </c>
      <c r="H6" s="685" t="s">
        <v>61</v>
      </c>
      <c r="I6" s="685" t="s">
        <v>402</v>
      </c>
      <c r="J6" s="685" t="s">
        <v>60</v>
      </c>
      <c r="K6" s="685" t="s">
        <v>46</v>
      </c>
    </row>
    <row r="7" spans="1:14" ht="15" thickBot="1">
      <c r="B7" s="49" t="s">
        <v>13</v>
      </c>
      <c r="C7" s="60" t="s">
        <v>14</v>
      </c>
      <c r="D7" s="49"/>
      <c r="E7" s="40"/>
      <c r="F7" s="40"/>
      <c r="G7" s="55"/>
      <c r="H7" s="49"/>
      <c r="I7" s="40"/>
      <c r="J7" s="47"/>
      <c r="K7" s="50"/>
    </row>
    <row r="8" spans="1:14">
      <c r="B8" s="749" t="s">
        <v>48</v>
      </c>
      <c r="C8" s="46" t="s">
        <v>82</v>
      </c>
      <c r="D8" s="127">
        <v>26152</v>
      </c>
      <c r="E8" s="397"/>
      <c r="F8" s="127">
        <v>135194</v>
      </c>
      <c r="G8" s="390"/>
      <c r="H8" s="414">
        <v>2348.9969099999953</v>
      </c>
      <c r="I8" s="328"/>
      <c r="J8" s="418">
        <v>12388.760070000022</v>
      </c>
      <c r="K8" s="126"/>
    </row>
    <row r="9" spans="1:14" ht="15" thickBot="1">
      <c r="B9" s="750"/>
      <c r="C9" s="86" t="s">
        <v>77</v>
      </c>
      <c r="D9" s="141">
        <v>403903</v>
      </c>
      <c r="E9" s="284"/>
      <c r="F9" s="142">
        <v>1825582</v>
      </c>
      <c r="G9" s="326"/>
      <c r="H9" s="415">
        <v>26347.45493999981</v>
      </c>
      <c r="I9" s="329"/>
      <c r="J9" s="419">
        <v>97895.646339999163</v>
      </c>
      <c r="K9" s="327"/>
    </row>
    <row r="10" spans="1:14" ht="18" customHeight="1" thickBot="1">
      <c r="B10" s="764"/>
      <c r="C10" s="234" t="s">
        <v>86</v>
      </c>
      <c r="D10" s="235">
        <v>430055</v>
      </c>
      <c r="E10" s="236">
        <v>2350000</v>
      </c>
      <c r="F10" s="236">
        <v>1960776</v>
      </c>
      <c r="G10" s="392">
        <v>0.83440000000000003</v>
      </c>
      <c r="H10" s="324">
        <v>28696.451849999805</v>
      </c>
      <c r="I10" s="330">
        <v>58194.815000000002</v>
      </c>
      <c r="J10" s="334">
        <v>110284.40640999918</v>
      </c>
      <c r="K10" s="325">
        <v>1.895</v>
      </c>
    </row>
    <row r="11" spans="1:14" ht="15" thickBot="1">
      <c r="B11" s="749" t="s">
        <v>16</v>
      </c>
      <c r="C11" s="223" t="s">
        <v>49</v>
      </c>
      <c r="D11" s="525"/>
      <c r="E11" s="175"/>
      <c r="F11" s="175"/>
      <c r="G11" s="526"/>
      <c r="H11" s="527"/>
      <c r="I11" s="528"/>
      <c r="J11" s="117"/>
      <c r="K11" s="526"/>
    </row>
    <row r="12" spans="1:14" ht="15" thickBot="1">
      <c r="B12" s="750"/>
      <c r="C12" s="224" t="s">
        <v>50</v>
      </c>
      <c r="D12" s="525"/>
      <c r="E12" s="175"/>
      <c r="F12" s="175"/>
      <c r="G12" s="526"/>
      <c r="H12" s="527"/>
      <c r="I12" s="528"/>
      <c r="J12" s="117"/>
      <c r="K12" s="526"/>
    </row>
    <row r="13" spans="1:14" ht="18" customHeight="1" thickBot="1">
      <c r="B13" s="764" t="s">
        <v>16</v>
      </c>
      <c r="C13" s="234" t="s">
        <v>85</v>
      </c>
      <c r="D13" s="323">
        <v>8305</v>
      </c>
      <c r="E13" s="287">
        <v>28000</v>
      </c>
      <c r="F13" s="287">
        <v>34115</v>
      </c>
      <c r="G13" s="322">
        <v>1.2183999999999999</v>
      </c>
      <c r="H13" s="416">
        <v>13791.977460000095</v>
      </c>
      <c r="I13" s="331">
        <v>25665.76642</v>
      </c>
      <c r="J13" s="420">
        <v>54070.180249999787</v>
      </c>
      <c r="K13" s="322">
        <v>2.1070000000000002</v>
      </c>
    </row>
    <row r="14" spans="1:14" ht="15" thickBot="1">
      <c r="B14" s="64" t="s">
        <v>76</v>
      </c>
      <c r="C14" s="42" t="s">
        <v>80</v>
      </c>
      <c r="D14" s="144">
        <v>125748</v>
      </c>
      <c r="E14" s="220">
        <v>209000</v>
      </c>
      <c r="F14" s="187">
        <v>334691</v>
      </c>
      <c r="G14" s="191">
        <v>1.6013999999999999</v>
      </c>
      <c r="H14" s="374">
        <v>7232.2572900001251</v>
      </c>
      <c r="I14" s="332">
        <v>23957.25273</v>
      </c>
      <c r="J14" s="421">
        <v>24379.457449999973</v>
      </c>
      <c r="K14" s="190">
        <v>1.018</v>
      </c>
    </row>
    <row r="15" spans="1:14" ht="29.5" thickBot="1">
      <c r="B15" s="39" t="s">
        <v>17</v>
      </c>
      <c r="C15" s="39" t="s">
        <v>81</v>
      </c>
      <c r="D15" s="186">
        <v>1335854</v>
      </c>
      <c r="E15" s="203">
        <v>1200000</v>
      </c>
      <c r="F15" s="146">
        <v>1335854</v>
      </c>
      <c r="G15" s="391"/>
      <c r="H15" s="417">
        <v>2297.6364999999755</v>
      </c>
      <c r="I15" s="333">
        <v>9548.6434300000001</v>
      </c>
      <c r="J15" s="422">
        <v>9367.4922699999825</v>
      </c>
      <c r="K15" s="190">
        <v>0.98099999999999998</v>
      </c>
    </row>
    <row r="16" spans="1:14" ht="18" customHeight="1" thickBot="1">
      <c r="B16" s="53" t="s">
        <v>18</v>
      </c>
      <c r="C16" s="61"/>
      <c r="D16" s="147">
        <v>1899962</v>
      </c>
      <c r="E16" s="148">
        <v>3787000</v>
      </c>
      <c r="F16" s="148">
        <v>3665436</v>
      </c>
      <c r="G16" s="192">
        <v>0.96799999999999997</v>
      </c>
      <c r="H16" s="109">
        <v>52018.323100000001</v>
      </c>
      <c r="I16" s="109">
        <v>117366.47758000001</v>
      </c>
      <c r="J16" s="109">
        <v>198101.53637999893</v>
      </c>
      <c r="K16" s="192">
        <v>1.6879999999999999</v>
      </c>
    </row>
    <row r="17" spans="1:11" ht="15" thickBot="1">
      <c r="B17" s="24"/>
      <c r="C17" s="63"/>
      <c r="D17" s="149"/>
      <c r="E17" s="150"/>
      <c r="F17" s="150"/>
      <c r="G17" s="193"/>
      <c r="H17" s="110"/>
      <c r="I17" s="335"/>
      <c r="J17" s="121"/>
      <c r="K17" s="56"/>
    </row>
    <row r="18" spans="1:11" ht="15" thickBot="1">
      <c r="B18" s="62" t="s">
        <v>19</v>
      </c>
      <c r="C18" s="60" t="s">
        <v>51</v>
      </c>
      <c r="D18" s="153"/>
      <c r="E18" s="154"/>
      <c r="F18" s="154"/>
      <c r="G18" s="194"/>
      <c r="H18" s="112"/>
      <c r="I18" s="336"/>
      <c r="J18" s="339"/>
      <c r="K18" s="57"/>
    </row>
    <row r="19" spans="1:11" ht="15" thickBot="1">
      <c r="B19" s="48" t="s">
        <v>20</v>
      </c>
      <c r="C19" s="39" t="s">
        <v>52</v>
      </c>
      <c r="D19" s="145">
        <v>177</v>
      </c>
      <c r="E19" s="146">
        <v>650</v>
      </c>
      <c r="F19" s="146">
        <v>456.00000000000011</v>
      </c>
      <c r="G19" s="354">
        <v>0.70150000000000001</v>
      </c>
      <c r="H19" s="417">
        <v>17399.902490000128</v>
      </c>
      <c r="I19" s="333">
        <v>46111.970849999998</v>
      </c>
      <c r="J19" s="422">
        <v>46941.364459999968</v>
      </c>
      <c r="K19" s="190">
        <v>1.018</v>
      </c>
    </row>
    <row r="20" spans="1:11">
      <c r="B20" s="747" t="s">
        <v>22</v>
      </c>
      <c r="C20" s="260" t="s">
        <v>78</v>
      </c>
      <c r="D20" s="171">
        <v>2353</v>
      </c>
      <c r="E20" s="158">
        <v>6130</v>
      </c>
      <c r="F20" s="158">
        <v>6928.0000000000018</v>
      </c>
      <c r="G20" s="355">
        <v>1.1302000000000001</v>
      </c>
      <c r="H20" s="423">
        <v>32859.386969999869</v>
      </c>
      <c r="I20" s="337">
        <v>97166.762650000004</v>
      </c>
      <c r="J20" s="423">
        <v>104877.35047000006</v>
      </c>
      <c r="K20" s="197">
        <v>1.079</v>
      </c>
    </row>
    <row r="21" spans="1:11">
      <c r="B21" s="747"/>
      <c r="C21" s="221" t="s">
        <v>84</v>
      </c>
      <c r="D21" s="189">
        <v>22.999999999999986</v>
      </c>
      <c r="E21" s="161">
        <v>180</v>
      </c>
      <c r="F21" s="161">
        <v>114.99999999999999</v>
      </c>
      <c r="G21" s="356">
        <v>0.63890000000000002</v>
      </c>
      <c r="H21" s="424">
        <v>2114.7439300000083</v>
      </c>
      <c r="I21" s="338">
        <v>31121.660349999998</v>
      </c>
      <c r="J21" s="424">
        <v>8036.0331600000063</v>
      </c>
      <c r="K21" s="195">
        <v>0.25800000000000001</v>
      </c>
    </row>
    <row r="22" spans="1:11">
      <c r="B22" s="748"/>
      <c r="C22" s="221" t="s">
        <v>24</v>
      </c>
      <c r="D22" s="189">
        <v>0</v>
      </c>
      <c r="E22" s="161">
        <v>2</v>
      </c>
      <c r="F22" s="161">
        <v>0</v>
      </c>
      <c r="G22" s="356">
        <v>0</v>
      </c>
      <c r="H22" s="424">
        <v>280.93592000000564</v>
      </c>
      <c r="I22" s="338">
        <v>3472.71306</v>
      </c>
      <c r="J22" s="424">
        <v>817.70153000001505</v>
      </c>
      <c r="K22" s="195">
        <v>0.23499999999999999</v>
      </c>
    </row>
    <row r="23" spans="1:11" ht="15" thickBot="1">
      <c r="B23" s="765"/>
      <c r="C23" s="343" t="s">
        <v>25</v>
      </c>
      <c r="D23" s="299">
        <v>0</v>
      </c>
      <c r="E23" s="276">
        <v>6</v>
      </c>
      <c r="F23" s="276">
        <v>5</v>
      </c>
      <c r="G23" s="344">
        <v>0.83330000000000004</v>
      </c>
      <c r="H23" s="425">
        <v>6870.3145500001028</v>
      </c>
      <c r="I23" s="357">
        <v>102136.10726999999</v>
      </c>
      <c r="J23" s="425">
        <v>18375.388530000026</v>
      </c>
      <c r="K23" s="360">
        <v>0.18</v>
      </c>
    </row>
    <row r="24" spans="1:11" ht="15" thickBot="1">
      <c r="A24" s="18"/>
      <c r="B24" s="313" t="s">
        <v>26</v>
      </c>
      <c r="C24" s="314"/>
      <c r="D24" s="350">
        <v>2553</v>
      </c>
      <c r="E24" s="351">
        <v>6968</v>
      </c>
      <c r="F24" s="351">
        <v>7504.0000000000018</v>
      </c>
      <c r="G24" s="352">
        <v>1.077</v>
      </c>
      <c r="H24" s="358">
        <v>59525.28386000012</v>
      </c>
      <c r="I24" s="359">
        <v>280009.21418000001</v>
      </c>
      <c r="J24" s="358">
        <v>179047.83815000005</v>
      </c>
      <c r="K24" s="353">
        <v>0.63900000000000001</v>
      </c>
    </row>
    <row r="25" spans="1:11" ht="15" thickBot="1">
      <c r="B25" s="345"/>
      <c r="C25" s="346"/>
      <c r="D25" s="347"/>
      <c r="E25" s="348"/>
      <c r="F25" s="348"/>
      <c r="G25" s="349"/>
      <c r="H25" s="340"/>
      <c r="I25" s="341"/>
      <c r="J25" s="341"/>
      <c r="K25" s="342"/>
    </row>
    <row r="26" spans="1:11">
      <c r="B26" s="742" t="s">
        <v>66</v>
      </c>
      <c r="C26" s="68" t="s">
        <v>54</v>
      </c>
      <c r="D26" s="167"/>
      <c r="E26" s="168"/>
      <c r="F26" s="168"/>
      <c r="G26" s="196"/>
      <c r="H26" s="113"/>
      <c r="I26" s="114"/>
      <c r="J26" s="114"/>
      <c r="K26" s="97"/>
    </row>
    <row r="27" spans="1:11" ht="18" customHeight="1">
      <c r="B27" s="743"/>
      <c r="C27" s="69" t="s">
        <v>21</v>
      </c>
      <c r="D27" s="171">
        <v>4220</v>
      </c>
      <c r="E27" s="259">
        <v>19200</v>
      </c>
      <c r="F27" s="158">
        <v>14650</v>
      </c>
      <c r="G27" s="197">
        <v>0.76300000000000001</v>
      </c>
      <c r="H27" s="423">
        <v>1255.0998300000006</v>
      </c>
      <c r="I27" s="115">
        <v>4970.1101200000003</v>
      </c>
      <c r="J27" s="115">
        <v>4271.4230499999794</v>
      </c>
      <c r="K27" s="197">
        <v>0.85899999999999999</v>
      </c>
    </row>
    <row r="28" spans="1:11">
      <c r="B28" s="743"/>
      <c r="C28" s="69" t="s">
        <v>53</v>
      </c>
      <c r="D28" s="172"/>
      <c r="E28" s="131"/>
      <c r="F28" s="131"/>
      <c r="G28" s="198"/>
      <c r="H28" s="116"/>
      <c r="I28" s="108"/>
      <c r="J28" s="108"/>
      <c r="K28" s="100"/>
    </row>
    <row r="29" spans="1:11" ht="15" thickBot="1">
      <c r="B29" s="744"/>
      <c r="C29" s="70" t="s">
        <v>25</v>
      </c>
      <c r="D29" s="174"/>
      <c r="E29" s="175"/>
      <c r="F29" s="175"/>
      <c r="G29" s="199"/>
      <c r="H29" s="117"/>
      <c r="I29" s="118"/>
      <c r="J29" s="118"/>
      <c r="K29" s="101"/>
    </row>
    <row r="30" spans="1:11" ht="15" thickBot="1">
      <c r="B30" s="13" t="s">
        <v>149</v>
      </c>
      <c r="C30" s="67"/>
      <c r="D30" s="178">
        <v>4220</v>
      </c>
      <c r="E30" s="179">
        <v>19200</v>
      </c>
      <c r="F30" s="179">
        <v>14650</v>
      </c>
      <c r="G30" s="200">
        <v>0.76300000000000001</v>
      </c>
      <c r="H30" s="119">
        <v>1255.0998300000006</v>
      </c>
      <c r="I30" s="120">
        <v>4970.1101200000003</v>
      </c>
      <c r="J30" s="120">
        <v>4271.4230499999794</v>
      </c>
      <c r="K30" s="200">
        <v>0.85899999999999999</v>
      </c>
    </row>
    <row r="31" spans="1:11" ht="15" thickBot="1">
      <c r="B31" s="755" t="s">
        <v>28</v>
      </c>
      <c r="C31" s="756"/>
      <c r="D31" s="182"/>
      <c r="E31" s="150"/>
      <c r="F31" s="150"/>
      <c r="G31" s="201"/>
      <c r="H31" s="121"/>
      <c r="I31" s="111"/>
      <c r="J31" s="111"/>
      <c r="K31" s="26"/>
    </row>
    <row r="32" spans="1:11" ht="15" thickBot="1">
      <c r="B32" s="15" t="s">
        <v>29</v>
      </c>
      <c r="C32" s="464"/>
      <c r="D32" s="167"/>
      <c r="E32" s="168"/>
      <c r="F32" s="168"/>
      <c r="G32" s="196"/>
      <c r="H32" s="113"/>
      <c r="I32" s="114"/>
      <c r="J32" s="114"/>
      <c r="K32" s="97"/>
    </row>
    <row r="33" spans="2:11" ht="15" thickBot="1">
      <c r="B33" s="16" t="s">
        <v>30</v>
      </c>
      <c r="C33" s="23"/>
      <c r="D33" s="167"/>
      <c r="E33" s="168"/>
      <c r="F33" s="168"/>
      <c r="G33" s="196"/>
      <c r="H33" s="113"/>
      <c r="I33" s="114"/>
      <c r="J33" s="114"/>
      <c r="K33" s="97"/>
    </row>
    <row r="34" spans="2:11" ht="12" customHeight="1" thickBot="1">
      <c r="B34" s="24"/>
      <c r="C34" s="25"/>
      <c r="D34" s="182"/>
      <c r="E34" s="150"/>
      <c r="F34" s="150"/>
      <c r="G34" s="201"/>
      <c r="H34" s="121"/>
      <c r="I34" s="111"/>
      <c r="J34" s="111"/>
      <c r="K34" s="26"/>
    </row>
    <row r="35" spans="2:11" ht="15" thickBot="1">
      <c r="B35" s="16" t="s">
        <v>31</v>
      </c>
      <c r="C35" s="23"/>
      <c r="D35" s="180">
        <v>1906735</v>
      </c>
      <c r="E35" s="181">
        <v>3813168</v>
      </c>
      <c r="F35" s="181">
        <v>3687590</v>
      </c>
      <c r="G35" s="509">
        <v>0.96699999999999997</v>
      </c>
      <c r="H35" s="532">
        <v>112798.70679000013</v>
      </c>
      <c r="I35" s="533">
        <v>402345.80188000004</v>
      </c>
      <c r="J35" s="533">
        <v>381420.79757999897</v>
      </c>
      <c r="K35" s="534">
        <v>0.94799999999999995</v>
      </c>
    </row>
    <row r="36" spans="2:11" ht="15" thickBot="1">
      <c r="B36" s="27" t="s">
        <v>32</v>
      </c>
      <c r="C36" s="28"/>
      <c r="D36" s="36"/>
      <c r="E36" s="37"/>
      <c r="F36" s="37"/>
      <c r="G36" s="78"/>
      <c r="H36" s="535">
        <v>2305.9590099999987</v>
      </c>
      <c r="I36" s="536">
        <v>17397.243999999999</v>
      </c>
      <c r="J36" s="535">
        <v>12600.004619999992</v>
      </c>
      <c r="K36" s="537">
        <v>0.72399999999999998</v>
      </c>
    </row>
    <row r="37" spans="2:11" ht="15" thickBot="1">
      <c r="B37" s="27" t="s">
        <v>296</v>
      </c>
      <c r="C37" s="28"/>
      <c r="D37" s="36"/>
      <c r="E37" s="37"/>
      <c r="F37" s="37"/>
      <c r="G37" s="78"/>
      <c r="H37" s="535">
        <v>115104.66580000013</v>
      </c>
      <c r="I37" s="536">
        <v>419743.04588000005</v>
      </c>
      <c r="J37" s="535">
        <v>394020.80219999899</v>
      </c>
      <c r="K37" s="537">
        <v>0.93899999999999995</v>
      </c>
    </row>
    <row r="38" spans="2:11" ht="11.15" customHeight="1"/>
    <row r="39" spans="2:11" ht="32.15" customHeight="1">
      <c r="B39" s="757" t="s">
        <v>68</v>
      </c>
      <c r="C39" s="757"/>
      <c r="D39" s="757"/>
      <c r="E39" s="757"/>
      <c r="F39" s="757"/>
      <c r="G39" s="757"/>
      <c r="H39" s="757"/>
      <c r="I39" s="757"/>
      <c r="J39" s="757"/>
      <c r="K39" s="757"/>
    </row>
    <row r="40" spans="2:11" ht="32.15" customHeight="1">
      <c r="B40" s="718" t="s">
        <v>69</v>
      </c>
      <c r="C40" s="718"/>
      <c r="D40" s="718"/>
      <c r="E40" s="718"/>
      <c r="F40" s="718"/>
      <c r="G40" s="718"/>
      <c r="H40" s="718"/>
      <c r="I40" s="718"/>
      <c r="J40" s="718"/>
      <c r="K40" s="718"/>
    </row>
    <row r="41" spans="2:11">
      <c r="H41" s="684"/>
    </row>
  </sheetData>
  <mergeCells count="9">
    <mergeCell ref="B40:K40"/>
    <mergeCell ref="D4:G4"/>
    <mergeCell ref="H4:K4"/>
    <mergeCell ref="B8:B10"/>
    <mergeCell ref="B20:B23"/>
    <mergeCell ref="B26:B29"/>
    <mergeCell ref="B11:B13"/>
    <mergeCell ref="B31:C31"/>
    <mergeCell ref="B39:K39"/>
  </mergeCells>
  <pageMargins left="0.7" right="0.7" top="0.75" bottom="0.5" header="0.3" footer="0.3"/>
  <pageSetup scale="72" orientation="landscape" r:id="rId1"/>
  <headerFooter>
    <oddHeader>&amp;R&amp;16Appendix B - Participant Spend</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7"/>
  <sheetViews>
    <sheetView zoomScaleNormal="100" zoomScaleSheetLayoutView="100" workbookViewId="0">
      <pane ySplit="7" topLeftCell="A8" activePane="bottomLeft" state="frozen"/>
      <selection pane="bottomLeft"/>
    </sheetView>
  </sheetViews>
  <sheetFormatPr defaultColWidth="9.1796875" defaultRowHeight="14.5"/>
  <cols>
    <col min="1" max="1" width="2.81640625" customWidth="1"/>
    <col min="2" max="2" width="22.81640625" customWidth="1"/>
    <col min="3" max="3" width="35" customWidth="1"/>
    <col min="4" max="8" width="13.54296875" customWidth="1"/>
    <col min="9" max="9" width="14.54296875" customWidth="1"/>
    <col min="10" max="10" width="13.54296875" customWidth="1"/>
    <col min="11" max="11" width="14.54296875" customWidth="1"/>
    <col min="12" max="12" width="1.81640625" customWidth="1"/>
  </cols>
  <sheetData>
    <row r="1" spans="1:11" ht="23.5">
      <c r="A1" s="1" t="s">
        <v>0</v>
      </c>
    </row>
    <row r="3" spans="1:11" ht="19" thickBot="1">
      <c r="A3" s="4"/>
      <c r="B3" s="4" t="str">
        <f>'Ap B - Participant-Spend'!B3</f>
        <v>For Period Ending PY23Q4</v>
      </c>
      <c r="C3" s="4"/>
      <c r="D3" s="4"/>
      <c r="E3" s="4"/>
      <c r="F3" s="4"/>
      <c r="G3" s="4"/>
      <c r="H3" s="4"/>
      <c r="J3" s="4"/>
    </row>
    <row r="4" spans="1:11" ht="32.15" customHeight="1" thickBot="1">
      <c r="A4" t="s">
        <v>1</v>
      </c>
      <c r="B4" s="102"/>
      <c r="C4" s="103"/>
      <c r="D4" s="774" t="s">
        <v>3</v>
      </c>
      <c r="E4" s="775"/>
      <c r="F4" s="776" t="s">
        <v>55</v>
      </c>
      <c r="G4" s="777"/>
      <c r="H4" s="766" t="s">
        <v>33</v>
      </c>
      <c r="I4" s="767"/>
      <c r="J4" s="766" t="s">
        <v>33</v>
      </c>
      <c r="K4" s="767"/>
    </row>
    <row r="5" spans="1:11" ht="21" customHeight="1" thickBot="1">
      <c r="B5" s="84"/>
      <c r="C5" s="105"/>
      <c r="D5" s="71" t="s">
        <v>4</v>
      </c>
      <c r="E5" s="74" t="s">
        <v>5</v>
      </c>
      <c r="F5" s="79" t="s">
        <v>6</v>
      </c>
      <c r="G5" s="80" t="s">
        <v>7</v>
      </c>
      <c r="H5" s="72" t="s">
        <v>8</v>
      </c>
      <c r="I5" s="73" t="s">
        <v>9</v>
      </c>
      <c r="J5" s="72" t="s">
        <v>35</v>
      </c>
      <c r="K5" s="73" t="s">
        <v>88</v>
      </c>
    </row>
    <row r="6" spans="1:11" ht="32.15" customHeight="1" thickBot="1">
      <c r="B6" s="311"/>
      <c r="C6" s="312"/>
      <c r="D6" s="770" t="s">
        <v>44</v>
      </c>
      <c r="E6" s="771"/>
      <c r="F6" s="772" t="s">
        <v>62</v>
      </c>
      <c r="G6" s="773"/>
      <c r="H6" s="768" t="s">
        <v>87</v>
      </c>
      <c r="I6" s="769"/>
      <c r="J6" s="768" t="s">
        <v>63</v>
      </c>
      <c r="K6" s="769"/>
    </row>
    <row r="7" spans="1:11" ht="29.5" thickBot="1">
      <c r="B7" s="49" t="s">
        <v>13</v>
      </c>
      <c r="C7" s="60" t="s">
        <v>14</v>
      </c>
      <c r="D7" s="273" t="s">
        <v>56</v>
      </c>
      <c r="E7" s="83" t="s">
        <v>57</v>
      </c>
      <c r="F7" s="273" t="s">
        <v>56</v>
      </c>
      <c r="G7" s="83" t="s">
        <v>57</v>
      </c>
      <c r="H7" s="273" t="s">
        <v>56</v>
      </c>
      <c r="I7" s="83" t="s">
        <v>57</v>
      </c>
      <c r="J7" s="273" t="s">
        <v>56</v>
      </c>
      <c r="K7" s="83" t="s">
        <v>57</v>
      </c>
    </row>
    <row r="8" spans="1:11" ht="18" customHeight="1">
      <c r="B8" s="745" t="s">
        <v>48</v>
      </c>
      <c r="C8" s="46" t="s">
        <v>82</v>
      </c>
      <c r="D8" s="410">
        <v>3175</v>
      </c>
      <c r="E8" s="87">
        <v>132019</v>
      </c>
      <c r="F8" s="411">
        <v>0</v>
      </c>
      <c r="G8" s="412">
        <v>0</v>
      </c>
      <c r="H8" s="413">
        <v>306.2330872600038</v>
      </c>
      <c r="I8" s="87">
        <v>23892.480961701523</v>
      </c>
      <c r="J8" s="413">
        <v>20740.331112899788</v>
      </c>
      <c r="K8" s="87">
        <v>284110.31265957956</v>
      </c>
    </row>
    <row r="9" spans="1:11" ht="18" customHeight="1" thickBot="1">
      <c r="B9" s="746"/>
      <c r="C9" s="228" t="s">
        <v>77</v>
      </c>
      <c r="D9" s="296">
        <v>37554</v>
      </c>
      <c r="E9" s="290">
        <v>1788028</v>
      </c>
      <c r="F9" s="302">
        <v>3406.7746634000005</v>
      </c>
      <c r="G9" s="303">
        <v>78459.729336600009</v>
      </c>
      <c r="H9" s="299">
        <v>5060.4055065420362</v>
      </c>
      <c r="I9" s="290">
        <v>271086.4315860488</v>
      </c>
      <c r="J9" s="299">
        <v>42549.01393620389</v>
      </c>
      <c r="K9" s="290">
        <v>704913.25340242963</v>
      </c>
    </row>
    <row r="10" spans="1:11" ht="18" customHeight="1" thickBot="1">
      <c r="B10" s="283"/>
      <c r="C10" s="234" t="s">
        <v>86</v>
      </c>
      <c r="D10" s="297">
        <v>40729</v>
      </c>
      <c r="E10" s="291">
        <v>1920047</v>
      </c>
      <c r="F10" s="304">
        <v>3406.7746634000005</v>
      </c>
      <c r="G10" s="305">
        <v>78459.729336600009</v>
      </c>
      <c r="H10" s="310">
        <v>5366.6385938020403</v>
      </c>
      <c r="I10" s="291">
        <v>294978.91254775034</v>
      </c>
      <c r="J10" s="310">
        <v>63289.345049103678</v>
      </c>
      <c r="K10" s="291">
        <v>989023.56606200919</v>
      </c>
    </row>
    <row r="11" spans="1:11" ht="18" customHeight="1">
      <c r="B11" s="749" t="s">
        <v>16</v>
      </c>
      <c r="C11" s="46" t="s">
        <v>49</v>
      </c>
      <c r="D11" s="298">
        <v>536</v>
      </c>
      <c r="E11" s="286">
        <v>3514</v>
      </c>
      <c r="F11" s="306">
        <v>1844.5090400000001</v>
      </c>
      <c r="G11" s="307">
        <v>38578.942174317956</v>
      </c>
      <c r="H11" s="188">
        <v>36.947103091761008</v>
      </c>
      <c r="I11" s="286">
        <v>1451.2317923813862</v>
      </c>
      <c r="J11" s="188">
        <v>5003.7017994924845</v>
      </c>
      <c r="K11" s="286">
        <v>75102.720662635664</v>
      </c>
    </row>
    <row r="12" spans="1:11" ht="18" customHeight="1" thickBot="1">
      <c r="B12" s="750"/>
      <c r="C12" s="261" t="s">
        <v>50</v>
      </c>
      <c r="D12" s="299">
        <v>2695</v>
      </c>
      <c r="E12" s="290">
        <v>27370</v>
      </c>
      <c r="F12" s="302">
        <v>663.37165000000005</v>
      </c>
      <c r="G12" s="303">
        <v>7154.236719999999</v>
      </c>
      <c r="H12" s="299">
        <v>1304.154887279801</v>
      </c>
      <c r="I12" s="290">
        <v>17524.68122981982</v>
      </c>
      <c r="J12" s="299">
        <v>7302.5299924900364</v>
      </c>
      <c r="K12" s="290">
        <v>75224.687540650091</v>
      </c>
    </row>
    <row r="13" spans="1:11" ht="18" customHeight="1" thickBot="1">
      <c r="B13" s="272"/>
      <c r="C13" s="234" t="s">
        <v>85</v>
      </c>
      <c r="D13" s="297">
        <v>3231</v>
      </c>
      <c r="E13" s="291">
        <v>30884</v>
      </c>
      <c r="F13" s="304">
        <v>2507.88069</v>
      </c>
      <c r="G13" s="305">
        <v>45733.178894317956</v>
      </c>
      <c r="H13" s="310">
        <v>1341.1019903715619</v>
      </c>
      <c r="I13" s="291">
        <v>18975.913022201206</v>
      </c>
      <c r="J13" s="310">
        <v>12306.231791982522</v>
      </c>
      <c r="K13" s="291">
        <v>150327.40820328577</v>
      </c>
    </row>
    <row r="14" spans="1:11" ht="18" customHeight="1" thickBot="1">
      <c r="B14" s="48" t="s">
        <v>76</v>
      </c>
      <c r="C14" s="39" t="s">
        <v>80</v>
      </c>
      <c r="D14" s="300">
        <v>334691</v>
      </c>
      <c r="E14" s="289">
        <v>0</v>
      </c>
      <c r="F14" s="308">
        <v>15459.133039999999</v>
      </c>
      <c r="G14" s="363">
        <v>0</v>
      </c>
      <c r="H14" s="300">
        <v>50904.439400789997</v>
      </c>
      <c r="I14" s="289">
        <v>0</v>
      </c>
      <c r="J14" s="300">
        <v>39466.390882729138</v>
      </c>
      <c r="K14" s="289">
        <v>0</v>
      </c>
    </row>
    <row r="15" spans="1:11" ht="29.5" thickBot="1">
      <c r="B15" s="272" t="s">
        <v>17</v>
      </c>
      <c r="C15" s="272" t="s">
        <v>81</v>
      </c>
      <c r="D15" s="373">
        <v>20546</v>
      </c>
      <c r="E15" s="288">
        <v>1315308</v>
      </c>
      <c r="F15" s="388">
        <v>0</v>
      </c>
      <c r="G15" s="389">
        <v>0</v>
      </c>
      <c r="H15" s="301">
        <v>1287.136</v>
      </c>
      <c r="I15" s="288">
        <v>51985.340000000004</v>
      </c>
      <c r="J15" s="301">
        <v>1119.2060000000001</v>
      </c>
      <c r="K15" s="288">
        <v>430217.09400000004</v>
      </c>
    </row>
    <row r="16" spans="1:11" ht="20.149999999999999" customHeight="1" thickBot="1">
      <c r="B16" s="277" t="s">
        <v>18</v>
      </c>
      <c r="C16" s="278"/>
      <c r="D16" s="279">
        <v>399197</v>
      </c>
      <c r="E16" s="281">
        <v>3266239</v>
      </c>
      <c r="F16" s="280">
        <v>21373.788393399998</v>
      </c>
      <c r="G16" s="309">
        <v>124192.90823091796</v>
      </c>
      <c r="H16" s="279">
        <v>58899.315984963599</v>
      </c>
      <c r="I16" s="281">
        <v>365940.16556995158</v>
      </c>
      <c r="J16" s="279">
        <v>116181.17372381533</v>
      </c>
      <c r="K16" s="281">
        <v>1569568.0682652951</v>
      </c>
    </row>
    <row r="17" spans="2:11" ht="15" thickBot="1">
      <c r="B17" s="753" t="s">
        <v>66</v>
      </c>
      <c r="C17" s="754"/>
      <c r="D17" s="54"/>
      <c r="E17" s="76"/>
      <c r="F17" s="54"/>
      <c r="G17" s="26"/>
      <c r="H17" s="54"/>
      <c r="I17" s="56"/>
      <c r="J17" s="54"/>
      <c r="K17" s="56"/>
    </row>
    <row r="18" spans="2:11">
      <c r="B18" s="742" t="s">
        <v>67</v>
      </c>
      <c r="C18" s="320" t="s">
        <v>54</v>
      </c>
      <c r="D18" s="95"/>
      <c r="E18" s="96"/>
      <c r="F18" s="274"/>
      <c r="G18" s="275"/>
      <c r="H18" s="95"/>
      <c r="I18" s="96"/>
      <c r="J18" s="95"/>
      <c r="K18" s="96"/>
    </row>
    <row r="19" spans="2:11" ht="18" customHeight="1" thickBot="1">
      <c r="B19" s="744"/>
      <c r="C19" s="321" t="s">
        <v>297</v>
      </c>
      <c r="D19" s="316">
        <v>1795</v>
      </c>
      <c r="E19" s="285">
        <v>12855</v>
      </c>
      <c r="F19" s="317">
        <v>250.69404999999998</v>
      </c>
      <c r="G19" s="318">
        <v>2083.1606400000001</v>
      </c>
      <c r="H19" s="319">
        <v>510.15510241772398</v>
      </c>
      <c r="I19" s="285">
        <v>5811.7575414753783</v>
      </c>
      <c r="J19" s="319">
        <v>7168.5556167545001</v>
      </c>
      <c r="K19" s="285">
        <v>56906.18935151973</v>
      </c>
    </row>
    <row r="20" spans="2:11" ht="15" thickBot="1">
      <c r="B20" s="13" t="s">
        <v>149</v>
      </c>
      <c r="C20" s="67"/>
      <c r="D20" s="350">
        <v>1795</v>
      </c>
      <c r="E20" s="361">
        <v>12855</v>
      </c>
      <c r="F20" s="350">
        <v>250.69404999999998</v>
      </c>
      <c r="G20" s="362">
        <v>2083.1606400000001</v>
      </c>
      <c r="H20" s="350">
        <v>510.15510241772398</v>
      </c>
      <c r="I20" s="315">
        <v>5811.7575414753783</v>
      </c>
      <c r="J20" s="350">
        <v>7168.5556167545001</v>
      </c>
      <c r="K20" s="315">
        <v>56906.18935151973</v>
      </c>
    </row>
    <row r="21" spans="2:11" ht="15" thickBot="1">
      <c r="B21" s="755" t="s">
        <v>28</v>
      </c>
      <c r="C21" s="756"/>
      <c r="D21" s="54"/>
      <c r="E21" s="76"/>
      <c r="F21" s="54"/>
      <c r="G21" s="26"/>
      <c r="H21" s="54"/>
      <c r="I21" s="56"/>
      <c r="J21" s="54"/>
      <c r="K21" s="56"/>
    </row>
    <row r="22" spans="2:11" ht="15" thickBot="1">
      <c r="B22" s="15" t="s">
        <v>29</v>
      </c>
      <c r="C22" s="464"/>
      <c r="D22" s="384"/>
      <c r="E22" s="385"/>
      <c r="F22" s="384"/>
      <c r="G22" s="386"/>
      <c r="H22" s="384"/>
      <c r="I22" s="387"/>
      <c r="J22" s="384"/>
      <c r="K22" s="387"/>
    </row>
    <row r="23" spans="2:11" ht="15" thickBot="1">
      <c r="B23" s="16" t="s">
        <v>30</v>
      </c>
      <c r="C23" s="23"/>
      <c r="D23" s="167"/>
      <c r="E23" s="168"/>
      <c r="F23" s="169"/>
      <c r="G23" s="253"/>
      <c r="H23" s="169"/>
      <c r="I23" s="217"/>
      <c r="J23" s="94"/>
      <c r="K23" s="94"/>
    </row>
    <row r="24" spans="2:11" ht="12" customHeight="1" thickBot="1">
      <c r="B24" s="542"/>
      <c r="C24" s="543"/>
      <c r="D24" s="544"/>
      <c r="E24" s="516"/>
      <c r="F24" s="516"/>
      <c r="G24" s="518"/>
      <c r="H24" s="516"/>
      <c r="I24" s="519"/>
      <c r="J24" s="545"/>
      <c r="K24" s="545"/>
    </row>
    <row r="25" spans="2:11" ht="18" customHeight="1" thickBot="1">
      <c r="B25" s="313" t="s">
        <v>31</v>
      </c>
      <c r="C25" s="314"/>
      <c r="D25" s="350">
        <v>400992</v>
      </c>
      <c r="E25" s="350">
        <v>3279094</v>
      </c>
      <c r="F25" s="540">
        <v>21624.482443399997</v>
      </c>
      <c r="G25" s="541">
        <v>126276.06887091797</v>
      </c>
      <c r="H25" s="350">
        <v>59409.471087381324</v>
      </c>
      <c r="I25" s="350">
        <v>371751.92311142694</v>
      </c>
      <c r="J25" s="350">
        <v>123349.72934056983</v>
      </c>
      <c r="K25" s="281">
        <v>1626474.2576168149</v>
      </c>
    </row>
    <row r="26" spans="2:11" ht="18.75" customHeight="1">
      <c r="B26" s="29" t="s">
        <v>301</v>
      </c>
      <c r="C26" s="18"/>
      <c r="D26" s="18"/>
      <c r="E26" s="18"/>
      <c r="F26" s="18"/>
      <c r="G26" s="18"/>
      <c r="H26" s="18"/>
      <c r="I26" s="18"/>
      <c r="J26" s="18"/>
      <c r="K26" s="18"/>
    </row>
    <row r="27" spans="2:11" ht="32.15" customHeight="1">
      <c r="B27" s="757" t="s">
        <v>69</v>
      </c>
      <c r="C27" s="757"/>
      <c r="D27" s="757"/>
      <c r="E27" s="757"/>
      <c r="F27" s="757"/>
      <c r="G27" s="757"/>
      <c r="H27" s="757"/>
      <c r="I27" s="757"/>
      <c r="J27" s="757"/>
      <c r="K27" s="18"/>
    </row>
  </sheetData>
  <mergeCells count="14">
    <mergeCell ref="B27:J27"/>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4"/>
  <sheetViews>
    <sheetView zoomScaleNormal="100" zoomScaleSheetLayoutView="100" workbookViewId="0">
      <pane ySplit="7" topLeftCell="A8" activePane="bottomLeft" state="frozen"/>
      <selection pane="bottomLeft"/>
    </sheetView>
  </sheetViews>
  <sheetFormatPr defaultColWidth="9.1796875" defaultRowHeight="14.5"/>
  <cols>
    <col min="1" max="1" width="2.81640625" customWidth="1"/>
    <col min="2" max="2" width="22.1796875" customWidth="1"/>
    <col min="3" max="3" width="35" customWidth="1"/>
    <col min="4" max="8" width="13.54296875" customWidth="1"/>
    <col min="9" max="9" width="14.54296875" customWidth="1"/>
    <col min="10" max="10" width="13.54296875" customWidth="1"/>
    <col min="11" max="11" width="14.54296875" customWidth="1"/>
    <col min="12" max="12" width="1.81640625" customWidth="1"/>
  </cols>
  <sheetData>
    <row r="1" spans="1:11" ht="23.5">
      <c r="A1" s="1" t="s">
        <v>0</v>
      </c>
    </row>
    <row r="3" spans="1:11" ht="19" thickBot="1">
      <c r="A3" s="4"/>
      <c r="B3" s="4" t="str">
        <f>'Ap B - Participant-Spend'!B3</f>
        <v>For Period Ending PY23Q4</v>
      </c>
      <c r="C3" s="4"/>
      <c r="D3" s="4"/>
      <c r="E3" s="4"/>
      <c r="F3" s="4"/>
      <c r="G3" s="4"/>
      <c r="H3" s="4"/>
      <c r="J3" s="4"/>
    </row>
    <row r="4" spans="1:11" ht="32.15" customHeight="1" thickBot="1">
      <c r="A4" t="s">
        <v>1</v>
      </c>
      <c r="B4" s="102"/>
      <c r="C4" s="103"/>
      <c r="D4" s="774" t="s">
        <v>3</v>
      </c>
      <c r="E4" s="775"/>
      <c r="F4" s="776" t="s">
        <v>55</v>
      </c>
      <c r="G4" s="777"/>
      <c r="H4" s="766" t="s">
        <v>33</v>
      </c>
      <c r="I4" s="767"/>
      <c r="J4" s="766" t="s">
        <v>33</v>
      </c>
      <c r="K4" s="767"/>
    </row>
    <row r="5" spans="1:11" ht="21" customHeight="1" thickBot="1">
      <c r="B5" s="84"/>
      <c r="C5" s="105"/>
      <c r="D5" s="71" t="s">
        <v>4</v>
      </c>
      <c r="E5" s="74" t="s">
        <v>5</v>
      </c>
      <c r="F5" s="79" t="s">
        <v>6</v>
      </c>
      <c r="G5" s="80" t="s">
        <v>7</v>
      </c>
      <c r="H5" s="72" t="s">
        <v>8</v>
      </c>
      <c r="I5" s="73" t="s">
        <v>9</v>
      </c>
      <c r="J5" s="72" t="s">
        <v>35</v>
      </c>
      <c r="K5" s="73" t="s">
        <v>88</v>
      </c>
    </row>
    <row r="6" spans="1:11" ht="32.15" customHeight="1" thickBot="1">
      <c r="B6" s="311"/>
      <c r="C6" s="312"/>
      <c r="D6" s="770" t="s">
        <v>44</v>
      </c>
      <c r="E6" s="771"/>
      <c r="F6" s="772" t="s">
        <v>62</v>
      </c>
      <c r="G6" s="773"/>
      <c r="H6" s="768" t="s">
        <v>87</v>
      </c>
      <c r="I6" s="769"/>
      <c r="J6" s="768" t="s">
        <v>63</v>
      </c>
      <c r="K6" s="769"/>
    </row>
    <row r="7" spans="1:11" ht="29.5" thickBot="1">
      <c r="B7" s="49" t="s">
        <v>19</v>
      </c>
      <c r="C7" s="60" t="s">
        <v>51</v>
      </c>
      <c r="D7" s="538" t="s">
        <v>58</v>
      </c>
      <c r="E7" s="83" t="s">
        <v>59</v>
      </c>
      <c r="F7" s="538" t="s">
        <v>58</v>
      </c>
      <c r="G7" s="83" t="s">
        <v>59</v>
      </c>
      <c r="H7" s="538" t="s">
        <v>58</v>
      </c>
      <c r="I7" s="83" t="s">
        <v>59</v>
      </c>
      <c r="J7" s="538" t="s">
        <v>58</v>
      </c>
      <c r="K7" s="83" t="s">
        <v>59</v>
      </c>
    </row>
    <row r="8" spans="1:11" ht="18" customHeight="1" thickBot="1">
      <c r="B8" s="48" t="s">
        <v>20</v>
      </c>
      <c r="C8" s="261" t="s">
        <v>52</v>
      </c>
      <c r="D8" s="373">
        <v>456.00000000000011</v>
      </c>
      <c r="E8" s="687">
        <v>0</v>
      </c>
      <c r="F8" s="374">
        <v>39372.686819226263</v>
      </c>
      <c r="G8" s="381">
        <v>0</v>
      </c>
      <c r="H8" s="373">
        <v>17059.288771399104</v>
      </c>
      <c r="I8" s="687">
        <v>0</v>
      </c>
      <c r="J8" s="373">
        <v>93903.9258324111</v>
      </c>
      <c r="K8" s="375">
        <v>0</v>
      </c>
    </row>
    <row r="9" spans="1:11" ht="18" customHeight="1">
      <c r="B9" s="778" t="s">
        <v>22</v>
      </c>
      <c r="C9" s="46" t="s">
        <v>78</v>
      </c>
      <c r="D9" s="393">
        <v>5874.0000000000009</v>
      </c>
      <c r="E9" s="394">
        <v>1054.0000000000014</v>
      </c>
      <c r="F9" s="395">
        <v>70684.507589999994</v>
      </c>
      <c r="G9" s="396">
        <v>18338.457280004204</v>
      </c>
      <c r="H9" s="372">
        <v>359570.86304987024</v>
      </c>
      <c r="I9" s="87">
        <v>96201.654231199936</v>
      </c>
      <c r="J9" s="372">
        <v>164240.10391999999</v>
      </c>
      <c r="K9" s="87">
        <v>2272.614</v>
      </c>
    </row>
    <row r="10" spans="1:11" ht="18" customHeight="1">
      <c r="B10" s="747"/>
      <c r="C10" s="43" t="s">
        <v>79</v>
      </c>
      <c r="D10" s="364">
        <v>79</v>
      </c>
      <c r="E10" s="365">
        <v>35.999999999999986</v>
      </c>
      <c r="F10" s="376">
        <v>2371.955741199999</v>
      </c>
      <c r="G10" s="377">
        <v>2177.0821900000001</v>
      </c>
      <c r="H10" s="364">
        <v>3041.1987387399995</v>
      </c>
      <c r="I10" s="104">
        <v>11521.936572999999</v>
      </c>
      <c r="J10" s="364">
        <v>28724.756999999994</v>
      </c>
      <c r="K10" s="104">
        <v>9289.02</v>
      </c>
    </row>
    <row r="11" spans="1:11" ht="18" customHeight="1">
      <c r="B11" s="748"/>
      <c r="C11" s="43" t="s">
        <v>24</v>
      </c>
      <c r="D11" s="366">
        <v>0</v>
      </c>
      <c r="E11" s="282">
        <v>0</v>
      </c>
      <c r="F11" s="378">
        <v>0</v>
      </c>
      <c r="G11" s="379">
        <v>0</v>
      </c>
      <c r="H11" s="366">
        <v>0</v>
      </c>
      <c r="I11" s="45">
        <v>0</v>
      </c>
      <c r="J11" s="366">
        <v>0</v>
      </c>
      <c r="K11" s="45">
        <v>0</v>
      </c>
    </row>
    <row r="12" spans="1:11" ht="18" customHeight="1" thickBot="1">
      <c r="B12" s="779"/>
      <c r="C12" s="86" t="s">
        <v>25</v>
      </c>
      <c r="D12" s="367">
        <v>0</v>
      </c>
      <c r="E12" s="285">
        <v>5</v>
      </c>
      <c r="F12" s="380">
        <v>0</v>
      </c>
      <c r="G12" s="381">
        <v>2756.8754254103878</v>
      </c>
      <c r="H12" s="367">
        <v>0</v>
      </c>
      <c r="I12" s="88">
        <v>2022.427167808632</v>
      </c>
      <c r="J12" s="367">
        <v>0</v>
      </c>
      <c r="K12" s="88">
        <v>-23.1274090689</v>
      </c>
    </row>
    <row r="13" spans="1:11" s="18" customFormat="1" ht="21" customHeight="1" thickBot="1">
      <c r="B13" s="27" t="s">
        <v>26</v>
      </c>
      <c r="C13" s="75"/>
      <c r="D13" s="163">
        <v>6409.0000000000009</v>
      </c>
      <c r="E13" s="368">
        <v>1095.0000000000014</v>
      </c>
      <c r="F13" s="382">
        <v>112429.15015042626</v>
      </c>
      <c r="G13" s="383">
        <v>23272.414895414593</v>
      </c>
      <c r="H13" s="163">
        <v>379671.35056000936</v>
      </c>
      <c r="I13" s="59">
        <v>109746.01797200857</v>
      </c>
      <c r="J13" s="163">
        <v>286868.78675241111</v>
      </c>
      <c r="K13" s="59">
        <v>11538.5065909311</v>
      </c>
    </row>
    <row r="14" spans="1:11" ht="15" thickBot="1">
      <c r="B14" s="65"/>
      <c r="C14" s="77"/>
      <c r="D14" s="164"/>
      <c r="E14" s="166"/>
      <c r="F14" s="65"/>
      <c r="G14" s="66"/>
      <c r="H14" s="164"/>
      <c r="I14" s="166"/>
      <c r="J14" s="164"/>
      <c r="K14" s="166"/>
    </row>
    <row r="15" spans="1:11">
      <c r="B15" s="742" t="s">
        <v>67</v>
      </c>
      <c r="C15" s="82" t="s">
        <v>23</v>
      </c>
      <c r="D15" s="167"/>
      <c r="E15" s="369"/>
      <c r="F15" s="93"/>
      <c r="G15" s="97"/>
      <c r="H15" s="167"/>
      <c r="I15" s="369"/>
      <c r="J15" s="167"/>
      <c r="K15" s="369"/>
    </row>
    <row r="16" spans="1:11" ht="15.75" customHeight="1" thickBot="1">
      <c r="B16" s="744"/>
      <c r="C16" s="81" t="s">
        <v>25</v>
      </c>
      <c r="D16" s="370"/>
      <c r="E16" s="371"/>
      <c r="F16" s="98"/>
      <c r="G16" s="99"/>
      <c r="H16" s="370"/>
      <c r="I16" s="371"/>
      <c r="J16" s="370"/>
      <c r="K16" s="371"/>
    </row>
    <row r="17" spans="2:11" ht="15" thickBot="1">
      <c r="B17" s="13" t="s">
        <v>149</v>
      </c>
      <c r="C17" s="67"/>
      <c r="D17" s="350"/>
      <c r="E17" s="361"/>
      <c r="F17" s="350"/>
      <c r="G17" s="362"/>
      <c r="H17" s="350"/>
      <c r="I17" s="315"/>
      <c r="J17" s="350"/>
      <c r="K17" s="315"/>
    </row>
    <row r="18" spans="2:11" ht="15" thickBot="1">
      <c r="B18" s="755" t="s">
        <v>28</v>
      </c>
      <c r="C18" s="756"/>
      <c r="D18" s="54"/>
      <c r="E18" s="76"/>
      <c r="F18" s="54"/>
      <c r="G18" s="26"/>
      <c r="H18" s="54"/>
      <c r="I18" s="56"/>
      <c r="J18" s="54"/>
      <c r="K18" s="56"/>
    </row>
    <row r="19" spans="2:11" ht="15" thickBot="1">
      <c r="B19" s="15" t="s">
        <v>300</v>
      </c>
      <c r="C19" s="464"/>
      <c r="D19" s="384"/>
      <c r="E19" s="385"/>
      <c r="F19" s="384"/>
      <c r="G19" s="386"/>
      <c r="H19" s="384"/>
      <c r="I19" s="387"/>
      <c r="J19" s="384"/>
      <c r="K19" s="387"/>
    </row>
    <row r="20" spans="2:11" ht="15" thickBot="1">
      <c r="B20" s="16" t="s">
        <v>30</v>
      </c>
      <c r="C20" s="23"/>
      <c r="D20" s="167"/>
      <c r="E20" s="168"/>
      <c r="F20" s="169"/>
      <c r="G20" s="253"/>
      <c r="H20" s="169"/>
      <c r="I20" s="217"/>
      <c r="J20" s="94"/>
      <c r="K20" s="94"/>
    </row>
    <row r="21" spans="2:11" ht="12" customHeight="1" thickBot="1">
      <c r="B21" s="542"/>
      <c r="C21" s="543"/>
      <c r="D21" s="544"/>
      <c r="E21" s="516"/>
      <c r="F21" s="516"/>
      <c r="G21" s="518"/>
      <c r="H21" s="516"/>
      <c r="I21" s="519"/>
      <c r="J21" s="545"/>
      <c r="K21" s="545"/>
    </row>
    <row r="22" spans="2:11" ht="18" customHeight="1" thickBot="1">
      <c r="B22" s="313" t="s">
        <v>31</v>
      </c>
      <c r="C22" s="314"/>
      <c r="D22" s="350">
        <v>6409.0000000000009</v>
      </c>
      <c r="E22" s="350">
        <v>1095.0000000000014</v>
      </c>
      <c r="F22" s="540">
        <v>112429.15015042626</v>
      </c>
      <c r="G22" s="541">
        <v>23272.414895414593</v>
      </c>
      <c r="H22" s="350">
        <v>379671.35056000936</v>
      </c>
      <c r="I22" s="350">
        <v>109746.01797200857</v>
      </c>
      <c r="J22" s="350">
        <v>286868.78675241111</v>
      </c>
      <c r="K22" s="281">
        <v>11538.5065909311</v>
      </c>
    </row>
    <row r="24" spans="2:11" ht="32.15" customHeight="1">
      <c r="B24" s="757" t="s">
        <v>69</v>
      </c>
      <c r="C24" s="757"/>
      <c r="D24" s="757"/>
      <c r="E24" s="757"/>
      <c r="F24" s="757"/>
      <c r="G24" s="757"/>
      <c r="H24" s="757"/>
      <c r="I24" s="757"/>
      <c r="J24" s="757"/>
      <c r="K24" s="18"/>
    </row>
  </sheetData>
  <mergeCells count="12">
    <mergeCell ref="B24:J24"/>
    <mergeCell ref="B18:C18"/>
    <mergeCell ref="B9:B12"/>
    <mergeCell ref="B15:B16"/>
    <mergeCell ref="D4:E4"/>
    <mergeCell ref="F4:G4"/>
    <mergeCell ref="J4:K4"/>
    <mergeCell ref="D6:E6"/>
    <mergeCell ref="F6:G6"/>
    <mergeCell ref="J6:K6"/>
    <mergeCell ref="H4:I4"/>
    <mergeCell ref="H6:I6"/>
  </mergeCells>
  <pageMargins left="0.5" right="0.5" top="0.75" bottom="0.75" header="0.3" footer="0.3"/>
  <pageSetup scale="74" fitToHeight="0" orientation="landscape" r:id="rId1"/>
  <headerFooter>
    <oddHeader>&amp;R&amp;16Appendix D - Qtr Business Class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zoomScale="96" zoomScaleNormal="96" workbookViewId="0"/>
  </sheetViews>
  <sheetFormatPr defaultRowHeight="14.5"/>
  <cols>
    <col min="1" max="1" width="2.81640625" customWidth="1"/>
    <col min="2" max="2" width="21.1796875" customWidth="1"/>
    <col min="3" max="3" width="10.1796875" customWidth="1"/>
    <col min="4" max="4" width="16.1796875" customWidth="1"/>
    <col min="5" max="5" width="17.1796875" customWidth="1"/>
    <col min="6" max="6" width="12.81640625" customWidth="1"/>
    <col min="7" max="7" width="16.81640625" bestFit="1" customWidth="1"/>
    <col min="8" max="8" width="17.453125" bestFit="1" customWidth="1"/>
    <col min="9" max="9" width="14.1796875" customWidth="1"/>
    <col min="10" max="10" width="16.453125" bestFit="1" customWidth="1"/>
    <col min="11" max="12" width="18" bestFit="1" customWidth="1"/>
    <col min="13" max="13" width="20.54296875" bestFit="1" customWidth="1"/>
    <col min="14" max="14" width="20.81640625" customWidth="1"/>
  </cols>
  <sheetData>
    <row r="1" spans="1:14" ht="11.15" customHeight="1"/>
    <row r="2" spans="1:14" ht="17">
      <c r="A2" s="398"/>
      <c r="B2" s="523" t="s">
        <v>233</v>
      </c>
      <c r="C2" s="399"/>
      <c r="D2" s="399"/>
      <c r="E2" s="398"/>
      <c r="F2" s="398"/>
      <c r="G2" s="398"/>
      <c r="H2" s="398"/>
      <c r="I2" s="398"/>
      <c r="J2" s="398"/>
      <c r="K2" s="398"/>
      <c r="L2" s="398"/>
      <c r="M2" s="398"/>
      <c r="N2" s="398"/>
    </row>
    <row r="3" spans="1:14" ht="17">
      <c r="A3" s="398"/>
      <c r="B3" s="523" t="str">
        <f>'Ap B - Participant-Spend'!B3</f>
        <v>For Period Ending PY23Q4</v>
      </c>
      <c r="C3" s="399"/>
      <c r="D3" s="399"/>
      <c r="E3" s="398"/>
      <c r="F3" s="398"/>
      <c r="G3" s="398"/>
      <c r="H3" s="398"/>
      <c r="I3" s="398"/>
      <c r="J3" s="398"/>
      <c r="K3" s="398"/>
      <c r="L3" s="398"/>
      <c r="M3" s="398"/>
      <c r="N3" s="398"/>
    </row>
    <row r="4" spans="1:14" ht="18.75" customHeight="1">
      <c r="A4" s="398"/>
      <c r="B4" s="780" t="s">
        <v>89</v>
      </c>
      <c r="C4" s="780"/>
      <c r="D4" s="780"/>
      <c r="E4" s="780"/>
      <c r="F4" s="780"/>
      <c r="G4" s="780"/>
      <c r="H4" s="780"/>
      <c r="I4" s="780"/>
      <c r="J4" s="780"/>
      <c r="K4" s="780"/>
      <c r="L4" s="780"/>
      <c r="M4" s="780"/>
      <c r="N4" s="780"/>
    </row>
    <row r="5" spans="1:14" ht="69.75" customHeight="1">
      <c r="A5" s="400"/>
      <c r="B5" s="401"/>
      <c r="C5" s="401"/>
      <c r="D5" s="401"/>
      <c r="E5" s="617" t="s">
        <v>90</v>
      </c>
      <c r="F5" s="617" t="s">
        <v>120</v>
      </c>
      <c r="G5" s="617" t="s">
        <v>91</v>
      </c>
      <c r="H5" s="618" t="s">
        <v>92</v>
      </c>
      <c r="I5" s="618" t="s">
        <v>93</v>
      </c>
      <c r="J5" s="618" t="s">
        <v>94</v>
      </c>
      <c r="K5" s="618" t="s">
        <v>95</v>
      </c>
      <c r="L5" s="618" t="s">
        <v>96</v>
      </c>
      <c r="M5" s="617" t="s">
        <v>97</v>
      </c>
      <c r="N5" s="619" t="s">
        <v>98</v>
      </c>
    </row>
    <row r="6" spans="1:14" ht="17">
      <c r="A6" s="402"/>
      <c r="B6" s="401" t="s">
        <v>99</v>
      </c>
      <c r="C6" s="401" t="s">
        <v>100</v>
      </c>
      <c r="D6" s="401" t="s">
        <v>101</v>
      </c>
      <c r="E6" s="403" t="s">
        <v>102</v>
      </c>
      <c r="F6" s="403" t="s">
        <v>103</v>
      </c>
      <c r="G6" s="403" t="s">
        <v>104</v>
      </c>
      <c r="H6" s="404" t="s">
        <v>383</v>
      </c>
      <c r="I6" s="404" t="s">
        <v>105</v>
      </c>
      <c r="J6" s="404" t="s">
        <v>106</v>
      </c>
      <c r="K6" s="404" t="s">
        <v>107</v>
      </c>
      <c r="L6" s="404" t="s">
        <v>108</v>
      </c>
      <c r="M6" s="404" t="s">
        <v>109</v>
      </c>
      <c r="N6" s="404" t="s">
        <v>110</v>
      </c>
    </row>
    <row r="7" spans="1:14" ht="17">
      <c r="A7" s="398"/>
      <c r="B7" s="665" t="s">
        <v>111</v>
      </c>
      <c r="C7" s="406">
        <v>2020</v>
      </c>
      <c r="D7" s="406" t="s">
        <v>112</v>
      </c>
      <c r="E7" s="407">
        <v>39767203889.114098</v>
      </c>
      <c r="F7" s="407">
        <v>0</v>
      </c>
      <c r="G7" s="407">
        <f t="shared" ref="G7:G8" si="0">E7+F7</f>
        <v>39767203889.114098</v>
      </c>
      <c r="H7" s="407"/>
      <c r="I7" s="407"/>
      <c r="J7" s="407"/>
      <c r="K7" s="407"/>
      <c r="L7" s="407"/>
      <c r="M7" s="408"/>
      <c r="N7" s="409"/>
    </row>
    <row r="8" spans="1:14" ht="17">
      <c r="A8" s="398"/>
      <c r="B8" s="405"/>
      <c r="C8" s="406">
        <v>2021</v>
      </c>
      <c r="D8" s="406" t="s">
        <v>113</v>
      </c>
      <c r="E8" s="407">
        <v>40406316265.044754</v>
      </c>
      <c r="F8" s="407">
        <v>0</v>
      </c>
      <c r="G8" s="407">
        <f t="shared" si="0"/>
        <v>40406316265.044754</v>
      </c>
      <c r="H8" s="407"/>
      <c r="I8" s="407"/>
      <c r="J8" s="407"/>
      <c r="K8" s="407"/>
      <c r="L8" s="407"/>
      <c r="M8" s="408"/>
      <c r="N8" s="409"/>
    </row>
    <row r="9" spans="1:14" ht="17">
      <c r="A9" s="398"/>
      <c r="B9" s="405"/>
      <c r="C9" s="406">
        <v>2022</v>
      </c>
      <c r="D9" s="406" t="s">
        <v>385</v>
      </c>
      <c r="E9" s="407">
        <v>40393915989.984329</v>
      </c>
      <c r="F9" s="407">
        <v>0</v>
      </c>
      <c r="G9" s="407">
        <f t="shared" ref="G9" si="1">E9+F9</f>
        <v>40393915989.984329</v>
      </c>
      <c r="H9" s="407"/>
      <c r="I9" s="407"/>
      <c r="J9" s="407"/>
      <c r="K9" s="407"/>
      <c r="L9" s="407"/>
      <c r="M9" s="408"/>
      <c r="N9" s="409"/>
    </row>
    <row r="10" spans="1:14" ht="17">
      <c r="A10" s="398"/>
      <c r="B10" s="661" t="s">
        <v>384</v>
      </c>
      <c r="C10" s="406"/>
      <c r="D10" s="406"/>
      <c r="E10" s="407"/>
      <c r="F10" s="407"/>
      <c r="G10" s="407"/>
      <c r="H10" s="524">
        <f>ROUND((G7+G8+G9)/3,0)</f>
        <v>40189145381</v>
      </c>
      <c r="I10" s="662">
        <v>1.0999999999999999E-2</v>
      </c>
      <c r="J10" s="663">
        <f>H10*I10</f>
        <v>442080599.19099998</v>
      </c>
      <c r="K10" s="662">
        <v>3.5999999999999999E-3</v>
      </c>
      <c r="L10" s="664">
        <f>H10*K10</f>
        <v>144680923.3716</v>
      </c>
      <c r="M10" s="662">
        <v>7.4000000000000003E-3</v>
      </c>
      <c r="N10" s="409">
        <f>H10*M10</f>
        <v>297399675.81940001</v>
      </c>
    </row>
    <row r="11" spans="1:14" ht="17">
      <c r="A11" s="398"/>
      <c r="B11" s="405"/>
      <c r="C11" s="406"/>
      <c r="D11" s="406"/>
      <c r="E11" s="407"/>
      <c r="F11" s="407"/>
      <c r="G11" s="407"/>
      <c r="H11" s="406"/>
      <c r="I11" s="406"/>
      <c r="J11" s="406"/>
      <c r="K11" s="406"/>
      <c r="L11" s="406"/>
      <c r="M11" s="406"/>
      <c r="N11" s="664"/>
    </row>
    <row r="12" spans="1:14" ht="32">
      <c r="A12" s="398"/>
      <c r="B12" s="666" t="s">
        <v>114</v>
      </c>
      <c r="C12" s="406">
        <v>2020</v>
      </c>
      <c r="D12" s="406" t="s">
        <v>112</v>
      </c>
      <c r="E12" s="407">
        <v>346589021.0929485</v>
      </c>
      <c r="F12" s="407">
        <v>0</v>
      </c>
      <c r="G12" s="407">
        <f t="shared" ref="G12:G13" si="2">E12+F12</f>
        <v>346589021.0929485</v>
      </c>
      <c r="H12" s="406"/>
      <c r="I12" s="406"/>
      <c r="J12" s="406"/>
      <c r="K12" s="406"/>
      <c r="L12" s="406"/>
      <c r="M12" s="406"/>
      <c r="N12" s="406"/>
    </row>
    <row r="13" spans="1:14" ht="17">
      <c r="A13" s="398"/>
      <c r="B13" s="406"/>
      <c r="C13" s="406">
        <v>2021</v>
      </c>
      <c r="D13" s="406" t="s">
        <v>113</v>
      </c>
      <c r="E13" s="407">
        <v>341734992.60448933</v>
      </c>
      <c r="F13" s="407">
        <v>0</v>
      </c>
      <c r="G13" s="407">
        <f t="shared" si="2"/>
        <v>341734992.60448933</v>
      </c>
      <c r="H13" s="406"/>
      <c r="I13" s="406"/>
      <c r="J13" s="406"/>
      <c r="K13" s="406"/>
      <c r="L13" s="406"/>
      <c r="M13" s="406"/>
      <c r="N13" s="406"/>
    </row>
    <row r="14" spans="1:14" ht="17">
      <c r="A14" s="398"/>
      <c r="B14" s="406"/>
      <c r="C14" s="406">
        <v>2022</v>
      </c>
      <c r="D14" s="406" t="s">
        <v>385</v>
      </c>
      <c r="E14" s="407">
        <v>337845740.66704464</v>
      </c>
      <c r="F14" s="407">
        <v>0</v>
      </c>
      <c r="G14" s="407">
        <f t="shared" ref="G14" si="3">E14+F14</f>
        <v>337845740.66704464</v>
      </c>
      <c r="H14" s="406"/>
      <c r="I14" s="406"/>
      <c r="J14" s="406"/>
      <c r="K14" s="406"/>
      <c r="L14" s="406"/>
      <c r="M14" s="406"/>
      <c r="N14" s="406"/>
    </row>
    <row r="15" spans="1:14" ht="17">
      <c r="A15" s="398"/>
      <c r="B15" s="661" t="s">
        <v>384</v>
      </c>
      <c r="C15" s="406"/>
      <c r="D15" s="406"/>
      <c r="E15" s="407"/>
      <c r="F15" s="407"/>
      <c r="G15" s="407"/>
      <c r="H15" s="524">
        <f>ROUND((G12+G13+G14)/3,0)</f>
        <v>342056585</v>
      </c>
      <c r="I15" s="662">
        <v>5.0000000000000001E-3</v>
      </c>
      <c r="J15" s="663">
        <f>H15*I15</f>
        <v>1710282.925</v>
      </c>
      <c r="K15" s="662">
        <v>1.6000000000000001E-3</v>
      </c>
      <c r="L15" s="664">
        <f>H15*K15</f>
        <v>547290.53600000008</v>
      </c>
      <c r="M15" s="662">
        <v>3.3999999999999998E-3</v>
      </c>
      <c r="N15" s="409">
        <f>H15*M15</f>
        <v>1162992.389</v>
      </c>
    </row>
    <row r="16" spans="1:14" ht="15.5">
      <c r="N16" s="664"/>
    </row>
    <row r="17" spans="2:14" ht="15.5">
      <c r="B17" s="406" t="s">
        <v>115</v>
      </c>
      <c r="C17" s="406"/>
      <c r="D17" s="406"/>
      <c r="E17" s="406"/>
      <c r="F17" s="406"/>
      <c r="G17" s="406"/>
      <c r="H17" s="406"/>
      <c r="I17" s="406"/>
      <c r="J17" s="406"/>
      <c r="K17" s="406"/>
      <c r="L17" s="406"/>
      <c r="M17" s="406"/>
      <c r="N17" s="406"/>
    </row>
    <row r="18" spans="2:14" ht="15.5">
      <c r="B18" s="405" t="s">
        <v>387</v>
      </c>
      <c r="C18" s="406"/>
      <c r="D18" s="406"/>
      <c r="E18" s="406"/>
      <c r="F18" s="406"/>
      <c r="G18" s="406"/>
      <c r="H18" s="406"/>
      <c r="I18" s="406"/>
      <c r="J18" s="406"/>
      <c r="K18" s="406"/>
      <c r="L18" s="406"/>
      <c r="M18" s="406"/>
      <c r="N18" s="406"/>
    </row>
    <row r="19" spans="2:14" ht="15.5">
      <c r="B19" s="405" t="s">
        <v>386</v>
      </c>
    </row>
    <row r="20" spans="2:14" ht="15.5">
      <c r="B20" s="405" t="s">
        <v>404</v>
      </c>
    </row>
  </sheetData>
  <mergeCells count="1">
    <mergeCell ref="B4:N4"/>
  </mergeCells>
  <pageMargins left="0.5" right="0.5" top="0.75" bottom="0.75" header="0.3" footer="0.3"/>
  <pageSetup scale="57" orientation="landscape" r:id="rId1"/>
  <headerFooter>
    <oddHeader>&amp;R&amp;16Appendix E - NJ CEA Benchmarks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heetViews>
  <sheetFormatPr defaultColWidth="9.1796875" defaultRowHeight="14"/>
  <cols>
    <col min="1" max="1" width="3.81640625" style="485" customWidth="1"/>
    <col min="2" max="2" width="27.81640625" style="485" customWidth="1"/>
    <col min="3" max="4" width="14.81640625" style="485" customWidth="1"/>
    <col min="5" max="5" width="11.81640625" style="485" bestFit="1" customWidth="1"/>
    <col min="6" max="7" width="14.81640625" style="485" customWidth="1"/>
    <col min="8" max="8" width="11.81640625" style="485" bestFit="1" customWidth="1"/>
    <col min="9" max="10" width="3.81640625" style="485" customWidth="1"/>
    <col min="11" max="11" width="16.81640625" style="485" customWidth="1"/>
    <col min="12" max="15" width="14.81640625" style="485" customWidth="1"/>
    <col min="16" max="16384" width="9.1796875" style="485"/>
  </cols>
  <sheetData>
    <row r="1" spans="2:17" ht="18">
      <c r="B1" s="484" t="s">
        <v>234</v>
      </c>
      <c r="J1"/>
      <c r="K1"/>
      <c r="L1"/>
      <c r="M1"/>
      <c r="N1"/>
      <c r="O1"/>
      <c r="P1"/>
    </row>
    <row r="2" spans="2:17" customFormat="1" ht="12" customHeight="1"/>
    <row r="3" spans="2:17" ht="124.5" customHeight="1">
      <c r="B3" s="782" t="s">
        <v>235</v>
      </c>
      <c r="C3" s="782"/>
      <c r="D3" s="782"/>
      <c r="E3" s="782"/>
      <c r="F3" s="782"/>
      <c r="G3" s="782"/>
      <c r="H3" s="782"/>
      <c r="J3"/>
      <c r="K3"/>
      <c r="L3"/>
      <c r="M3"/>
      <c r="N3"/>
      <c r="O3"/>
      <c r="P3"/>
      <c r="Q3" s="486"/>
    </row>
    <row r="4" spans="2:17" customFormat="1" ht="14.15" customHeight="1"/>
    <row r="5" spans="2:17" customFormat="1" ht="15.5">
      <c r="B5" s="510" t="s">
        <v>288</v>
      </c>
    </row>
    <row r="6" spans="2:17" customFormat="1" ht="40" customHeight="1" thickBot="1">
      <c r="B6" s="466" t="s">
        <v>176</v>
      </c>
      <c r="C6" s="467" t="s">
        <v>236</v>
      </c>
      <c r="D6" s="467" t="s">
        <v>179</v>
      </c>
      <c r="E6" s="470" t="s">
        <v>180</v>
      </c>
      <c r="F6" s="467" t="s">
        <v>270</v>
      </c>
      <c r="G6" s="467" t="s">
        <v>228</v>
      </c>
      <c r="H6" s="470" t="s">
        <v>180</v>
      </c>
      <c r="L6" s="481" t="s">
        <v>291</v>
      </c>
      <c r="M6" s="481" t="s">
        <v>290</v>
      </c>
      <c r="N6" s="481" t="s">
        <v>292</v>
      </c>
      <c r="O6" s="481" t="s">
        <v>293</v>
      </c>
    </row>
    <row r="7" spans="2:17" customFormat="1" ht="14.5">
      <c r="B7" s="506" t="s">
        <v>135</v>
      </c>
      <c r="C7" s="575">
        <v>424839.4815549152</v>
      </c>
      <c r="D7" s="576">
        <v>175806.13761500001</v>
      </c>
      <c r="E7" s="708">
        <v>2.4169999999999998</v>
      </c>
      <c r="F7" s="575">
        <v>1685749.2419891104</v>
      </c>
      <c r="G7" s="576">
        <v>1358502.092249</v>
      </c>
      <c r="H7" s="710">
        <v>1.2410000000000001</v>
      </c>
      <c r="K7" s="21" t="s">
        <v>237</v>
      </c>
      <c r="L7" s="487">
        <v>920578.76273082616</v>
      </c>
      <c r="M7" s="487">
        <v>921140.96273082623</v>
      </c>
      <c r="N7" s="487">
        <v>2048231.2803007266</v>
      </c>
      <c r="O7" s="487">
        <v>1969856.8214275213</v>
      </c>
    </row>
    <row r="8" spans="2:17" customFormat="1" ht="14.5">
      <c r="B8" s="507" t="s">
        <v>27</v>
      </c>
      <c r="C8" s="577">
        <v>6321.9126438931025</v>
      </c>
      <c r="D8" s="8">
        <v>17675.226332999999</v>
      </c>
      <c r="E8" s="707">
        <v>0.35799999999999998</v>
      </c>
      <c r="F8" s="577">
        <v>64074.74496827423</v>
      </c>
      <c r="G8" s="8">
        <v>27715.937621000001</v>
      </c>
      <c r="H8" s="711">
        <v>2.3119999999999998</v>
      </c>
      <c r="K8" s="21" t="s">
        <v>238</v>
      </c>
      <c r="L8" s="471">
        <v>11832748.364219481</v>
      </c>
      <c r="M8" s="471">
        <v>5135062.0642194813</v>
      </c>
      <c r="N8" s="474"/>
      <c r="O8" s="475"/>
    </row>
    <row r="9" spans="2:17" customFormat="1" ht="14.5">
      <c r="B9" s="507" t="s">
        <v>168</v>
      </c>
      <c r="C9" s="577">
        <v>489417.36853201792</v>
      </c>
      <c r="D9" s="8">
        <v>293708.42629999999</v>
      </c>
      <c r="E9" s="707">
        <v>1.6659999999999999</v>
      </c>
      <c r="F9" s="577">
        <v>298407.2933433422</v>
      </c>
      <c r="G9" s="8">
        <v>587449.22934199998</v>
      </c>
      <c r="H9" s="711">
        <v>0.50800000000000001</v>
      </c>
      <c r="K9" s="485"/>
      <c r="L9" s="485"/>
      <c r="M9" s="485"/>
      <c r="N9" s="485"/>
      <c r="O9" s="485"/>
      <c r="P9" s="485"/>
      <c r="Q9" s="485"/>
    </row>
    <row r="10" spans="2:17" customFormat="1" ht="29.5" thickBot="1">
      <c r="B10" s="508" t="s">
        <v>169</v>
      </c>
      <c r="C10" s="504">
        <v>920578.76273082616</v>
      </c>
      <c r="D10" s="505">
        <v>487189.790248</v>
      </c>
      <c r="E10" s="709">
        <v>1.89</v>
      </c>
      <c r="F10" s="504">
        <v>2048231.2803007266</v>
      </c>
      <c r="G10" s="505">
        <v>1973667.2592119998</v>
      </c>
      <c r="H10" s="709">
        <v>1.038</v>
      </c>
      <c r="K10" s="482" t="s">
        <v>321</v>
      </c>
    </row>
    <row r="11" spans="2:17" customFormat="1" ht="14.5"/>
    <row r="12" spans="2:17" customFormat="1" ht="15.5">
      <c r="B12" s="510" t="s">
        <v>289</v>
      </c>
    </row>
    <row r="13" spans="2:17" customFormat="1" ht="24.5" thickBot="1">
      <c r="B13" s="466" t="s">
        <v>176</v>
      </c>
      <c r="C13" s="467" t="s">
        <v>236</v>
      </c>
      <c r="D13" s="467" t="s">
        <v>179</v>
      </c>
      <c r="E13" s="470" t="s">
        <v>180</v>
      </c>
      <c r="F13" s="467" t="s">
        <v>270</v>
      </c>
      <c r="G13" s="467" t="s">
        <v>228</v>
      </c>
      <c r="H13" s="470" t="s">
        <v>180</v>
      </c>
    </row>
    <row r="14" spans="2:17" customFormat="1" ht="14.5">
      <c r="B14" s="506" t="s">
        <v>135</v>
      </c>
      <c r="C14" s="575">
        <v>424839.4815549152</v>
      </c>
      <c r="D14" s="503">
        <v>175806.13761500001</v>
      </c>
      <c r="E14" s="708">
        <v>2.4169999999999998</v>
      </c>
      <c r="F14" s="575">
        <v>1663378.4536783886</v>
      </c>
      <c r="G14" s="503">
        <v>1358502.092249</v>
      </c>
      <c r="H14" s="708">
        <v>1.224</v>
      </c>
    </row>
    <row r="15" spans="2:17" customFormat="1" ht="14.5">
      <c r="B15" s="507" t="s">
        <v>27</v>
      </c>
      <c r="C15" s="577">
        <v>6321.9126438931025</v>
      </c>
      <c r="D15" s="471">
        <v>17675.226332999999</v>
      </c>
      <c r="E15" s="707">
        <v>0.35799999999999998</v>
      </c>
      <c r="F15" s="577">
        <v>64074.74496827423</v>
      </c>
      <c r="G15" s="471">
        <v>27715.937621000001</v>
      </c>
      <c r="H15" s="707">
        <v>2.3119999999999998</v>
      </c>
    </row>
    <row r="16" spans="2:17" customFormat="1" ht="14.5">
      <c r="B16" s="507" t="s">
        <v>168</v>
      </c>
      <c r="C16" s="577">
        <v>489979.56853201793</v>
      </c>
      <c r="D16" s="471">
        <v>293708.42629999999</v>
      </c>
      <c r="E16" s="707">
        <v>1.6679999999999999</v>
      </c>
      <c r="F16" s="577">
        <v>242403.62278085848</v>
      </c>
      <c r="G16" s="471">
        <v>587449.22934199998</v>
      </c>
      <c r="H16" s="707">
        <v>0.41299999999999998</v>
      </c>
    </row>
    <row r="17" spans="2:17" customFormat="1" ht="29.5" thickBot="1">
      <c r="B17" s="508" t="s">
        <v>169</v>
      </c>
      <c r="C17" s="504">
        <v>921140.96273082623</v>
      </c>
      <c r="D17" s="505">
        <v>487189.790248</v>
      </c>
      <c r="E17" s="709">
        <v>1.891</v>
      </c>
      <c r="F17" s="504">
        <v>1969856.8214275213</v>
      </c>
      <c r="G17" s="505">
        <v>1973667.2592119998</v>
      </c>
      <c r="H17" s="709">
        <v>0.998</v>
      </c>
    </row>
    <row r="18" spans="2:17" customFormat="1" ht="39.75" customHeight="1">
      <c r="B18" s="781" t="s">
        <v>239</v>
      </c>
      <c r="C18" s="781"/>
      <c r="D18" s="781"/>
      <c r="E18" s="781"/>
      <c r="F18" s="781"/>
      <c r="G18" s="781"/>
    </row>
    <row r="19" spans="2:17" customFormat="1" ht="15" customHeight="1">
      <c r="B19" s="574"/>
      <c r="C19" s="574"/>
      <c r="D19" s="574"/>
      <c r="E19" s="574"/>
      <c r="F19" s="574"/>
      <c r="G19" s="574"/>
      <c r="K19" s="482" t="s">
        <v>271</v>
      </c>
    </row>
    <row r="20" spans="2:17" customFormat="1" ht="14.5">
      <c r="B20" s="488"/>
      <c r="C20" s="465"/>
      <c r="D20" s="465"/>
      <c r="E20" s="465"/>
      <c r="F20" s="465"/>
      <c r="G20" s="465"/>
      <c r="H20" s="465"/>
    </row>
    <row r="21" spans="2:17" customFormat="1" ht="14.5">
      <c r="B21" s="468"/>
      <c r="C21" s="489"/>
      <c r="D21" s="489"/>
      <c r="E21" s="490"/>
      <c r="F21" s="490"/>
      <c r="G21" s="490"/>
      <c r="H21" s="490"/>
    </row>
    <row r="22" spans="2:17" customFormat="1" ht="14.5">
      <c r="B22" s="468"/>
      <c r="C22" s="489"/>
      <c r="D22" s="489"/>
      <c r="E22" s="490"/>
      <c r="F22" s="490"/>
      <c r="G22" s="490"/>
      <c r="H22" s="490"/>
    </row>
    <row r="23" spans="2:17" customFormat="1" ht="14.5">
      <c r="B23" s="468"/>
      <c r="C23" s="489"/>
      <c r="D23" s="489"/>
      <c r="E23" s="490"/>
      <c r="F23" s="490"/>
      <c r="G23" s="490"/>
      <c r="H23" s="490"/>
    </row>
    <row r="24" spans="2:17" customFormat="1" ht="14.5">
      <c r="B24" s="468"/>
      <c r="C24" s="489"/>
      <c r="D24" s="489"/>
      <c r="E24" s="490"/>
      <c r="F24" s="490"/>
      <c r="G24" s="490"/>
      <c r="H24" s="490"/>
    </row>
    <row r="25" spans="2:17" customFormat="1" ht="14.5">
      <c r="B25" s="468"/>
      <c r="C25" s="489"/>
      <c r="D25" s="489"/>
      <c r="E25" s="490"/>
      <c r="F25" s="490"/>
      <c r="G25" s="490"/>
      <c r="H25" s="490"/>
    </row>
    <row r="26" spans="2:17" customFormat="1" ht="14.5">
      <c r="B26" s="468"/>
      <c r="C26" s="489"/>
      <c r="D26" s="489"/>
      <c r="E26" s="490"/>
      <c r="F26" s="490"/>
      <c r="G26" s="490"/>
      <c r="H26" s="490"/>
    </row>
    <row r="27" spans="2:17" customFormat="1" ht="14.5">
      <c r="B27" s="468"/>
      <c r="C27" s="489"/>
      <c r="D27" s="489"/>
      <c r="E27" s="490"/>
      <c r="F27" s="490"/>
      <c r="G27" s="490"/>
      <c r="H27" s="490"/>
    </row>
    <row r="28" spans="2:17" customFormat="1" ht="14.5">
      <c r="B28" s="468"/>
      <c r="C28" s="489"/>
      <c r="D28" s="489"/>
      <c r="E28" s="490"/>
      <c r="F28" s="490"/>
      <c r="G28" s="490"/>
      <c r="H28" s="490"/>
    </row>
    <row r="29" spans="2:17" customFormat="1" ht="14.5">
      <c r="B29" s="468"/>
      <c r="C29" s="489"/>
      <c r="D29" s="489"/>
      <c r="E29" s="490"/>
      <c r="F29" s="490"/>
      <c r="G29" s="490"/>
      <c r="H29" s="490"/>
    </row>
    <row r="30" spans="2:17" customFormat="1" ht="14.5"/>
    <row r="31" spans="2:17" customFormat="1" ht="14.5"/>
    <row r="32" spans="2:17" ht="14.5">
      <c r="K32"/>
      <c r="L32"/>
      <c r="M32"/>
      <c r="N32"/>
      <c r="O32"/>
      <c r="P32"/>
      <c r="Q32" t="s">
        <v>345</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F16"/>
  <sheetViews>
    <sheetView zoomScaleNormal="100" workbookViewId="0"/>
  </sheetViews>
  <sheetFormatPr defaultColWidth="9.1796875" defaultRowHeight="14"/>
  <cols>
    <col min="1" max="1" width="4.1796875" style="485" customWidth="1"/>
    <col min="2" max="2" width="37.453125" style="485" customWidth="1"/>
    <col min="3" max="4" width="25.81640625" style="485" customWidth="1"/>
    <col min="5" max="5" width="3.54296875" style="485" customWidth="1"/>
    <col min="6" max="6" width="10.453125" style="485" bestFit="1" customWidth="1"/>
    <col min="7" max="16384" width="9.1796875" style="485"/>
  </cols>
  <sheetData>
    <row r="1" spans="2:6" ht="18">
      <c r="B1" s="484" t="s">
        <v>240</v>
      </c>
    </row>
    <row r="2" spans="2:6" customFormat="1" ht="18.75" customHeight="1">
      <c r="B2" s="510" t="s">
        <v>407</v>
      </c>
    </row>
    <row r="3" spans="2:6" ht="104.25" customHeight="1">
      <c r="B3" s="783" t="s">
        <v>241</v>
      </c>
      <c r="C3" s="783"/>
      <c r="D3" s="783"/>
    </row>
    <row r="5" spans="2:6" ht="21" customHeight="1">
      <c r="B5" s="784" t="s">
        <v>408</v>
      </c>
      <c r="C5" s="785"/>
      <c r="D5" s="786"/>
    </row>
    <row r="6" spans="2:6" ht="18" customHeight="1">
      <c r="B6" s="566" t="s">
        <v>127</v>
      </c>
      <c r="C6" s="567" t="s">
        <v>242</v>
      </c>
      <c r="D6" s="567" t="s">
        <v>272</v>
      </c>
      <c r="F6" s="704"/>
    </row>
    <row r="7" spans="2:6" ht="18" customHeight="1">
      <c r="B7" s="568" t="s">
        <v>302</v>
      </c>
      <c r="C7" s="706">
        <v>32825.59636641902</v>
      </c>
      <c r="D7" s="706">
        <v>1609.4024503326868</v>
      </c>
      <c r="F7" s="704"/>
    </row>
    <row r="8" spans="2:6" ht="18" customHeight="1">
      <c r="B8" s="568" t="s">
        <v>312</v>
      </c>
      <c r="C8" s="706">
        <v>7143.0528690000001</v>
      </c>
      <c r="D8" s="706">
        <v>1786.87976119</v>
      </c>
      <c r="F8" s="704"/>
    </row>
    <row r="9" spans="2:6" ht="18" customHeight="1">
      <c r="B9" s="568" t="s">
        <v>80</v>
      </c>
      <c r="C9" s="706">
        <v>2138.6539324</v>
      </c>
      <c r="D9" s="706">
        <v>378.653170506447</v>
      </c>
      <c r="F9" s="704"/>
    </row>
    <row r="10" spans="2:6" ht="18" customHeight="1">
      <c r="B10" s="568" t="s">
        <v>313</v>
      </c>
      <c r="C10" s="706">
        <v>5774.2782969999998</v>
      </c>
      <c r="D10" s="706">
        <v>1.8255884040000001</v>
      </c>
      <c r="F10" s="704"/>
    </row>
    <row r="11" spans="2:6" ht="18" customHeight="1">
      <c r="B11" s="568" t="s">
        <v>314</v>
      </c>
      <c r="C11" s="706">
        <v>3778.6968699999998</v>
      </c>
      <c r="D11" s="706">
        <v>782.87450719999993</v>
      </c>
      <c r="F11" s="704"/>
    </row>
    <row r="12" spans="2:6" ht="18" customHeight="1">
      <c r="B12" s="568" t="s">
        <v>305</v>
      </c>
      <c r="C12" s="706">
        <v>0</v>
      </c>
      <c r="D12" s="706">
        <v>0</v>
      </c>
      <c r="F12" s="704"/>
    </row>
    <row r="13" spans="2:6" ht="18" customHeight="1">
      <c r="B13" s="568" t="s">
        <v>306</v>
      </c>
      <c r="C13" s="706">
        <v>2303.8049999999998</v>
      </c>
      <c r="D13" s="706">
        <v>-0.90900000000000003</v>
      </c>
      <c r="F13" s="704"/>
    </row>
    <row r="14" spans="2:6" ht="18" customHeight="1">
      <c r="B14" s="568" t="s">
        <v>308</v>
      </c>
      <c r="C14" s="706">
        <v>0</v>
      </c>
      <c r="D14" s="706">
        <v>0</v>
      </c>
      <c r="F14" s="704"/>
    </row>
    <row r="15" spans="2:6" ht="18" customHeight="1">
      <c r="B15" s="568" t="s">
        <v>309</v>
      </c>
      <c r="C15" s="706">
        <v>0</v>
      </c>
      <c r="D15" s="706">
        <v>0</v>
      </c>
      <c r="F15" s="704"/>
    </row>
    <row r="16" spans="2:6" ht="18" customHeight="1">
      <c r="B16" s="569" t="s">
        <v>243</v>
      </c>
      <c r="C16" s="705">
        <v>53964.083334819014</v>
      </c>
      <c r="D16" s="705">
        <v>4558.726477633134</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G64"/>
  <sheetViews>
    <sheetView zoomScaleNormal="100" workbookViewId="0">
      <pane ySplit="3" topLeftCell="A4" activePane="bottomLeft" state="frozen"/>
      <selection pane="bottomLeft"/>
    </sheetView>
  </sheetViews>
  <sheetFormatPr defaultRowHeight="14.5"/>
  <cols>
    <col min="1" max="1" width="2.81640625" customWidth="1"/>
    <col min="2" max="2" width="7.81640625" customWidth="1"/>
    <col min="3" max="3" width="59.81640625" customWidth="1"/>
    <col min="4" max="6" width="14.81640625" customWidth="1"/>
    <col min="7" max="7" width="16.81640625" customWidth="1"/>
    <col min="8" max="8" width="3" customWidth="1"/>
  </cols>
  <sheetData>
    <row r="1" spans="2:7">
      <c r="B1" s="483" t="s">
        <v>244</v>
      </c>
      <c r="D1" s="482" t="s">
        <v>339</v>
      </c>
    </row>
    <row r="2" spans="2:7" ht="15" thickBot="1"/>
    <row r="3" spans="2:7">
      <c r="B3" s="491"/>
      <c r="C3" s="492"/>
      <c r="D3" s="493" t="s">
        <v>135</v>
      </c>
      <c r="E3" s="494" t="s">
        <v>245</v>
      </c>
      <c r="F3" s="494" t="s">
        <v>246</v>
      </c>
      <c r="G3" s="495" t="s">
        <v>247</v>
      </c>
    </row>
    <row r="4" spans="2:7">
      <c r="B4" s="496" t="s">
        <v>248</v>
      </c>
      <c r="C4" s="497"/>
      <c r="D4" s="498"/>
      <c r="E4" s="522"/>
      <c r="F4" s="522"/>
      <c r="G4" s="497"/>
    </row>
    <row r="5" spans="2:7">
      <c r="B5" s="499">
        <v>1</v>
      </c>
      <c r="C5" s="500" t="s">
        <v>249</v>
      </c>
      <c r="D5" s="583">
        <v>159857.72712610374</v>
      </c>
      <c r="E5" s="584">
        <v>214621.04570847837</v>
      </c>
      <c r="F5" s="584">
        <v>2662.4669149398669</v>
      </c>
      <c r="G5" s="585">
        <v>377141.23974952201</v>
      </c>
    </row>
    <row r="6" spans="2:7">
      <c r="B6" s="499">
        <v>2</v>
      </c>
      <c r="C6" s="500" t="s">
        <v>250</v>
      </c>
      <c r="D6" s="583">
        <v>22038.015798453012</v>
      </c>
      <c r="E6" s="584">
        <v>87706.755856885298</v>
      </c>
      <c r="F6" s="584">
        <v>382.07010955343821</v>
      </c>
      <c r="G6" s="585">
        <v>110126.84176489174</v>
      </c>
    </row>
    <row r="7" spans="2:7">
      <c r="B7" s="499">
        <v>3</v>
      </c>
      <c r="C7" s="500" t="s">
        <v>251</v>
      </c>
      <c r="D7" s="583">
        <v>60589.561125491957</v>
      </c>
      <c r="E7" s="584">
        <v>13026.134432889143</v>
      </c>
      <c r="F7" s="584">
        <v>2361.4939169053173</v>
      </c>
      <c r="G7" s="585">
        <v>75977.189475286403</v>
      </c>
    </row>
    <row r="8" spans="2:7">
      <c r="B8" s="499">
        <v>4</v>
      </c>
      <c r="C8" s="500" t="s">
        <v>252</v>
      </c>
      <c r="D8" s="583">
        <v>49990.912548060362</v>
      </c>
      <c r="E8" s="584">
        <v>67116.567462029285</v>
      </c>
      <c r="F8" s="584">
        <v>832.61005332490265</v>
      </c>
      <c r="G8" s="585">
        <v>117940.09006341454</v>
      </c>
    </row>
    <row r="9" spans="2:7">
      <c r="B9" s="499">
        <v>5</v>
      </c>
      <c r="C9" s="500" t="s">
        <v>253</v>
      </c>
      <c r="D9" s="583">
        <v>30528.310612006258</v>
      </c>
      <c r="E9" s="584">
        <v>40986.557641304767</v>
      </c>
      <c r="F9" s="584">
        <v>508.4559779168892</v>
      </c>
      <c r="G9" s="585">
        <v>72023.324231227918</v>
      </c>
    </row>
    <row r="10" spans="2:7">
      <c r="B10" s="499">
        <v>6</v>
      </c>
      <c r="C10" s="500" t="s">
        <v>254</v>
      </c>
      <c r="D10" s="583">
        <v>24248.530405004873</v>
      </c>
      <c r="E10" s="584">
        <v>31535.393599825285</v>
      </c>
      <c r="F10" s="584">
        <v>540.60309413986226</v>
      </c>
      <c r="G10" s="585">
        <v>56324.527098970022</v>
      </c>
    </row>
    <row r="11" spans="2:7">
      <c r="B11" s="499">
        <v>7</v>
      </c>
      <c r="C11" s="500" t="s">
        <v>255</v>
      </c>
      <c r="D11" s="583">
        <v>20456.57717013824</v>
      </c>
      <c r="E11" s="584">
        <v>81412.956408479979</v>
      </c>
      <c r="F11" s="584">
        <v>354.65292120498992</v>
      </c>
      <c r="G11" s="585">
        <v>102224.18649982322</v>
      </c>
    </row>
    <row r="12" spans="2:7">
      <c r="B12" s="499"/>
      <c r="C12" s="501" t="s">
        <v>326</v>
      </c>
      <c r="D12" s="586">
        <v>367709.63478525844</v>
      </c>
      <c r="E12" s="587">
        <v>536405.41110989219</v>
      </c>
      <c r="F12" s="587">
        <v>7642.3529879852667</v>
      </c>
      <c r="G12" s="588">
        <v>911757.39888313587</v>
      </c>
    </row>
    <row r="13" spans="2:7">
      <c r="B13" s="499">
        <v>8</v>
      </c>
      <c r="C13" s="500" t="s">
        <v>256</v>
      </c>
      <c r="D13" s="583">
        <v>15988.435231569614</v>
      </c>
      <c r="E13" s="584">
        <v>67658.349985013425</v>
      </c>
      <c r="F13" s="584">
        <v>0</v>
      </c>
      <c r="G13" s="585">
        <v>83646.785216583041</v>
      </c>
    </row>
    <row r="14" spans="2:7">
      <c r="B14" s="499">
        <v>9</v>
      </c>
      <c r="C14" s="500" t="s">
        <v>257</v>
      </c>
      <c r="D14" s="583">
        <v>38067.934546060867</v>
      </c>
      <c r="E14" s="584">
        <v>36742.61935990928</v>
      </c>
      <c r="F14" s="584">
        <v>2192.7681340299923</v>
      </c>
      <c r="G14" s="585">
        <v>77003.322040000145</v>
      </c>
    </row>
    <row r="15" spans="2:7">
      <c r="B15" s="499">
        <v>10</v>
      </c>
      <c r="C15" s="500" t="s">
        <v>258</v>
      </c>
      <c r="D15" s="583">
        <v>67938.055689994493</v>
      </c>
      <c r="E15" s="584">
        <v>124857.98252387544</v>
      </c>
      <c r="F15" s="584">
        <v>1115.1416699999988</v>
      </c>
      <c r="G15" s="585">
        <v>193911.17988386995</v>
      </c>
    </row>
    <row r="16" spans="2:7">
      <c r="B16" s="499"/>
      <c r="C16" s="589" t="s">
        <v>259</v>
      </c>
      <c r="D16" s="590">
        <v>121994.42546762497</v>
      </c>
      <c r="E16" s="591">
        <v>229258.95186879815</v>
      </c>
      <c r="F16" s="591">
        <v>3307.9098040299914</v>
      </c>
      <c r="G16" s="592">
        <v>354561.28714045312</v>
      </c>
    </row>
    <row r="17" spans="2:7">
      <c r="B17" s="499"/>
      <c r="C17" s="501" t="s">
        <v>327</v>
      </c>
      <c r="D17" s="593">
        <v>3.0141511251499082</v>
      </c>
      <c r="E17" s="594">
        <v>2.3397359480944933</v>
      </c>
      <c r="F17" s="594">
        <v>2.3103268954536396</v>
      </c>
      <c r="G17" s="595">
        <v>2.5715085993636961</v>
      </c>
    </row>
    <row r="18" spans="2:7">
      <c r="B18" s="499"/>
      <c r="C18" s="500"/>
      <c r="D18" s="499"/>
      <c r="G18" s="500"/>
    </row>
    <row r="19" spans="2:7">
      <c r="B19" s="496" t="s">
        <v>260</v>
      </c>
      <c r="C19" s="497"/>
      <c r="D19" s="498"/>
      <c r="E19" s="522"/>
      <c r="F19" s="522"/>
      <c r="G19" s="497"/>
    </row>
    <row r="20" spans="2:7">
      <c r="B20" s="499">
        <v>11</v>
      </c>
      <c r="C20" s="500" t="s">
        <v>261</v>
      </c>
      <c r="D20" s="583">
        <v>988315.05378810293</v>
      </c>
      <c r="E20" s="584">
        <v>582383.20648096222</v>
      </c>
      <c r="F20" s="584">
        <v>19219.868812297202</v>
      </c>
      <c r="G20" s="585">
        <v>1589918.1290813624</v>
      </c>
    </row>
    <row r="21" spans="2:7">
      <c r="B21" s="499">
        <v>12</v>
      </c>
      <c r="C21" s="500" t="s">
        <v>262</v>
      </c>
      <c r="D21" s="583">
        <v>18802.230222771741</v>
      </c>
      <c r="E21" s="584">
        <v>2659.5795157455891</v>
      </c>
      <c r="F21" s="584">
        <v>0</v>
      </c>
      <c r="G21" s="585">
        <v>21461.809738517331</v>
      </c>
    </row>
    <row r="22" spans="2:7">
      <c r="B22" s="499"/>
      <c r="C22" s="501" t="s">
        <v>328</v>
      </c>
      <c r="D22" s="593">
        <v>12.809487539585</v>
      </c>
      <c r="E22" s="594">
        <v>3.6874833385256069</v>
      </c>
      <c r="F22" s="594">
        <v>18.235360608753165</v>
      </c>
      <c r="G22" s="595">
        <v>6.5041949635651193</v>
      </c>
    </row>
    <row r="23" spans="2:7">
      <c r="B23" s="499"/>
      <c r="C23" s="500"/>
      <c r="D23" s="499"/>
      <c r="G23" s="500"/>
    </row>
    <row r="24" spans="2:7">
      <c r="B24" s="496" t="s">
        <v>263</v>
      </c>
      <c r="C24" s="497"/>
      <c r="D24" s="498"/>
      <c r="E24" s="522"/>
      <c r="F24" s="522"/>
      <c r="G24" s="497"/>
    </row>
    <row r="25" spans="2:7">
      <c r="B25" s="499"/>
      <c r="C25" s="501" t="s">
        <v>329</v>
      </c>
      <c r="D25" s="593">
        <v>2.9461972411229267</v>
      </c>
      <c r="E25" s="594">
        <v>3.2655839445665311</v>
      </c>
      <c r="F25" s="594">
        <v>2.3103268954536396</v>
      </c>
      <c r="G25" s="595">
        <v>3.1184379941695135</v>
      </c>
    </row>
    <row r="26" spans="2:7">
      <c r="B26" s="499"/>
      <c r="C26" s="500"/>
      <c r="D26" s="499"/>
      <c r="G26" s="500"/>
    </row>
    <row r="27" spans="2:7">
      <c r="B27" s="496" t="s">
        <v>264</v>
      </c>
      <c r="C27" s="497"/>
      <c r="D27" s="498"/>
      <c r="E27" s="522"/>
      <c r="F27" s="522"/>
      <c r="G27" s="497"/>
    </row>
    <row r="28" spans="2:7">
      <c r="B28" s="499">
        <v>13</v>
      </c>
      <c r="C28" s="500" t="s">
        <v>265</v>
      </c>
      <c r="D28" s="583">
        <v>0.40730325648694132</v>
      </c>
      <c r="E28" s="584">
        <v>53.860647753969147</v>
      </c>
      <c r="F28" s="584">
        <v>0</v>
      </c>
      <c r="G28" s="585">
        <v>54.267951010456088</v>
      </c>
    </row>
    <row r="29" spans="2:7">
      <c r="B29" s="499">
        <v>14</v>
      </c>
      <c r="C29" s="500" t="s">
        <v>266</v>
      </c>
      <c r="D29" s="583">
        <v>920376.99809810845</v>
      </c>
      <c r="E29" s="584">
        <v>457463.86963615997</v>
      </c>
      <c r="F29" s="584">
        <v>18104.727142297204</v>
      </c>
      <c r="G29" s="585">
        <v>1395945.5948765655</v>
      </c>
    </row>
    <row r="30" spans="2:7">
      <c r="B30" s="499"/>
      <c r="C30" s="501" t="s">
        <v>330</v>
      </c>
      <c r="D30" s="593">
        <v>0.35181328204794571</v>
      </c>
      <c r="E30" s="594">
        <v>0.86285751832182289</v>
      </c>
      <c r="F30" s="594">
        <v>0.35690853990293436</v>
      </c>
      <c r="G30" s="595">
        <v>0.54006979551864809</v>
      </c>
    </row>
    <row r="31" spans="2:7">
      <c r="B31" s="496" t="s">
        <v>331</v>
      </c>
      <c r="C31" s="497"/>
      <c r="D31" s="498"/>
      <c r="E31" s="522"/>
      <c r="F31" s="522"/>
      <c r="G31" s="497"/>
    </row>
    <row r="32" spans="2:7">
      <c r="B32" s="499">
        <v>15</v>
      </c>
      <c r="C32" s="500" t="s">
        <v>249</v>
      </c>
      <c r="D32" s="583">
        <v>185252.27062845512</v>
      </c>
      <c r="E32" s="584">
        <v>250333.98648412002</v>
      </c>
      <c r="F32" s="584">
        <v>3061.1895301257996</v>
      </c>
      <c r="G32" s="585">
        <v>438647.44664270093</v>
      </c>
    </row>
    <row r="33" spans="2:7">
      <c r="B33" s="499">
        <v>16</v>
      </c>
      <c r="C33" s="500" t="s">
        <v>250</v>
      </c>
      <c r="D33" s="583">
        <v>26991.998424672955</v>
      </c>
      <c r="E33" s="584">
        <v>107947.29675648116</v>
      </c>
      <c r="F33" s="584">
        <v>462.86661023659292</v>
      </c>
      <c r="G33" s="585">
        <v>135402.16179139068</v>
      </c>
    </row>
    <row r="34" spans="2:7">
      <c r="B34" s="499">
        <v>17</v>
      </c>
      <c r="C34" s="500" t="s">
        <v>251</v>
      </c>
      <c r="D34" s="583">
        <v>137492.86597733293</v>
      </c>
      <c r="E34" s="584">
        <v>32696.347963487264</v>
      </c>
      <c r="F34" s="584">
        <v>5508.1017367600789</v>
      </c>
      <c r="G34" s="585">
        <v>175697.31567758028</v>
      </c>
    </row>
    <row r="35" spans="2:7">
      <c r="B35" s="499">
        <v>18</v>
      </c>
      <c r="C35" s="500" t="s">
        <v>252</v>
      </c>
      <c r="D35" s="583">
        <v>53222.911963801671</v>
      </c>
      <c r="E35" s="584">
        <v>71920.865957501082</v>
      </c>
      <c r="F35" s="584">
        <v>879.47867150930983</v>
      </c>
      <c r="G35" s="585">
        <v>126023.25659281206</v>
      </c>
    </row>
    <row r="36" spans="2:7">
      <c r="B36" s="499">
        <v>19</v>
      </c>
      <c r="C36" s="500" t="s">
        <v>253</v>
      </c>
      <c r="D36" s="583">
        <v>30244.176164217799</v>
      </c>
      <c r="E36" s="584">
        <v>40869.378612375825</v>
      </c>
      <c r="F36" s="584">
        <v>499.76799262487867</v>
      </c>
      <c r="G36" s="585">
        <v>71613.322769218503</v>
      </c>
    </row>
    <row r="37" spans="2:7">
      <c r="B37" s="499">
        <v>20</v>
      </c>
      <c r="C37" s="500" t="s">
        <v>295</v>
      </c>
      <c r="D37" s="583">
        <v>34973.7135030461</v>
      </c>
      <c r="E37" s="584">
        <v>39097.763120408847</v>
      </c>
      <c r="F37" s="584">
        <v>903.21578771224711</v>
      </c>
      <c r="G37" s="585">
        <v>74974.692411167198</v>
      </c>
    </row>
    <row r="38" spans="2:7">
      <c r="B38" s="499">
        <v>21</v>
      </c>
      <c r="C38" s="500" t="s">
        <v>255</v>
      </c>
      <c r="D38" s="583">
        <v>25055.064112865002</v>
      </c>
      <c r="E38" s="584">
        <v>100201.04471300814</v>
      </c>
      <c r="F38" s="584">
        <v>429.65149940811949</v>
      </c>
      <c r="G38" s="585">
        <v>125685.76032528127</v>
      </c>
    </row>
    <row r="39" spans="2:7">
      <c r="B39" s="499">
        <v>22</v>
      </c>
      <c r="C39" s="500" t="s">
        <v>332</v>
      </c>
      <c r="D39" s="583">
        <v>470373.11419406685</v>
      </c>
      <c r="E39" s="584">
        <v>635621.77355068957</v>
      </c>
      <c r="F39" s="584">
        <v>7772.6510316919839</v>
      </c>
      <c r="G39" s="585">
        <v>1113767.5387764485</v>
      </c>
    </row>
    <row r="40" spans="2:7">
      <c r="B40" s="499">
        <v>23</v>
      </c>
      <c r="C40" s="500" t="s">
        <v>333</v>
      </c>
      <c r="D40" s="583">
        <v>59117.947370188602</v>
      </c>
      <c r="E40" s="584">
        <v>67702.489746052597</v>
      </c>
      <c r="F40" s="584">
        <v>3206.9447474110298</v>
      </c>
      <c r="G40" s="585">
        <v>130027.38186365223</v>
      </c>
    </row>
    <row r="41" spans="2:7">
      <c r="B41" s="499"/>
      <c r="C41" s="501" t="s">
        <v>334</v>
      </c>
      <c r="D41" s="586">
        <v>1022724.062338647</v>
      </c>
      <c r="E41" s="587">
        <v>1346390.9469041245</v>
      </c>
      <c r="F41" s="587">
        <v>22723.867607480039</v>
      </c>
      <c r="G41" s="588">
        <v>2391838.8768502511</v>
      </c>
    </row>
    <row r="42" spans="2:7">
      <c r="B42" s="499">
        <v>24</v>
      </c>
      <c r="C42" s="500" t="s">
        <v>256</v>
      </c>
      <c r="D42" s="583">
        <v>15988.435231569614</v>
      </c>
      <c r="E42" s="584">
        <v>67658.349985013425</v>
      </c>
      <c r="F42" s="584">
        <v>0</v>
      </c>
      <c r="G42" s="585">
        <v>83646.785216583041</v>
      </c>
    </row>
    <row r="43" spans="2:7">
      <c r="B43" s="499">
        <v>25</v>
      </c>
      <c r="C43" s="500" t="s">
        <v>257</v>
      </c>
      <c r="D43" s="583">
        <v>38764.957332705628</v>
      </c>
      <c r="E43" s="584">
        <v>36013.499683033879</v>
      </c>
      <c r="F43" s="584">
        <v>2224.8650242606363</v>
      </c>
      <c r="G43" s="585">
        <v>77003.322040000145</v>
      </c>
    </row>
    <row r="44" spans="2:7">
      <c r="B44" s="499">
        <v>26</v>
      </c>
      <c r="C44" s="500" t="s">
        <v>258</v>
      </c>
      <c r="D44" s="583">
        <v>67938.055689994493</v>
      </c>
      <c r="E44" s="584">
        <v>124857.98252387544</v>
      </c>
      <c r="F44" s="584">
        <v>1115.1416699999988</v>
      </c>
      <c r="G44" s="585">
        <v>193911.17988386995</v>
      </c>
    </row>
    <row r="45" spans="2:7">
      <c r="B45" s="499"/>
      <c r="C45" s="500" t="s">
        <v>335</v>
      </c>
      <c r="D45" s="583">
        <v>122691.44825426974</v>
      </c>
      <c r="E45" s="584">
        <v>228529.83219192276</v>
      </c>
      <c r="F45" s="584">
        <v>3340.0066942606354</v>
      </c>
      <c r="G45" s="585">
        <v>354561.28714045312</v>
      </c>
    </row>
    <row r="46" spans="2:7">
      <c r="B46" s="499"/>
      <c r="C46" s="501" t="s">
        <v>336</v>
      </c>
      <c r="D46" s="593">
        <v>8.3357404031870299</v>
      </c>
      <c r="E46" s="594">
        <v>5.8915325583112725</v>
      </c>
      <c r="F46" s="594">
        <v>6.8035395397644063</v>
      </c>
      <c r="G46" s="595">
        <v>6.7459109711060101</v>
      </c>
    </row>
    <row r="47" spans="2:7">
      <c r="B47" s="499"/>
      <c r="C47" s="500"/>
      <c r="D47" s="499"/>
      <c r="G47" s="500"/>
    </row>
    <row r="48" spans="2:7">
      <c r="B48" s="496" t="s">
        <v>267</v>
      </c>
      <c r="C48" s="497"/>
      <c r="D48" s="498"/>
      <c r="E48" s="522"/>
      <c r="F48" s="522"/>
      <c r="G48" s="497"/>
    </row>
    <row r="49" spans="2:7">
      <c r="B49" s="499">
        <v>27</v>
      </c>
      <c r="C49" s="500" t="s">
        <v>249</v>
      </c>
      <c r="D49" s="596">
        <v>161126.61067750287</v>
      </c>
      <c r="E49" s="584">
        <v>217859.18532972073</v>
      </c>
      <c r="F49" s="584">
        <v>2661.0255487263571</v>
      </c>
      <c r="G49" s="585">
        <v>381646.82155594998</v>
      </c>
    </row>
    <row r="50" spans="2:7">
      <c r="B50" s="499">
        <v>28</v>
      </c>
      <c r="C50" s="500" t="s">
        <v>250</v>
      </c>
      <c r="D50" s="583">
        <v>12178.845189685178</v>
      </c>
      <c r="E50" s="584">
        <v>48713.931986245705</v>
      </c>
      <c r="F50" s="584">
        <v>208.68155929041609</v>
      </c>
      <c r="G50" s="585">
        <v>61101.458735221298</v>
      </c>
    </row>
    <row r="51" spans="2:7">
      <c r="B51" s="499">
        <v>29</v>
      </c>
      <c r="C51" s="500" t="s">
        <v>251</v>
      </c>
      <c r="D51" s="583">
        <v>119319.40367289716</v>
      </c>
      <c r="E51" s="584">
        <v>28283.328479192682</v>
      </c>
      <c r="F51" s="584">
        <v>4756.9867245646728</v>
      </c>
      <c r="G51" s="585">
        <v>152359.71887665449</v>
      </c>
    </row>
    <row r="52" spans="2:7">
      <c r="B52" s="499">
        <v>30</v>
      </c>
      <c r="C52" s="500" t="s">
        <v>252</v>
      </c>
      <c r="D52" s="596">
        <v>49358.438092803153</v>
      </c>
      <c r="E52" s="584">
        <v>66737.511990295665</v>
      </c>
      <c r="F52" s="584">
        <v>815.16060108199235</v>
      </c>
      <c r="G52" s="585">
        <v>116911.11068418081</v>
      </c>
    </row>
    <row r="53" spans="2:7">
      <c r="B53" s="499">
        <v>31</v>
      </c>
      <c r="C53" s="500" t="s">
        <v>268</v>
      </c>
      <c r="D53" s="583">
        <v>61681.460532396595</v>
      </c>
      <c r="E53" s="584">
        <v>246718.50461916733</v>
      </c>
      <c r="F53" s="584">
        <v>1056.8968701656938</v>
      </c>
      <c r="G53" s="585">
        <v>309456.86202172964</v>
      </c>
    </row>
    <row r="54" spans="2:7">
      <c r="B54" s="499">
        <v>32</v>
      </c>
      <c r="C54" s="500" t="s">
        <v>255</v>
      </c>
      <c r="D54" s="583">
        <v>11505.526329549442</v>
      </c>
      <c r="E54" s="584">
        <v>46020.736642446725</v>
      </c>
      <c r="F54" s="584">
        <v>197.14440388328649</v>
      </c>
      <c r="G54" s="585">
        <v>57723.407375879455</v>
      </c>
    </row>
    <row r="55" spans="2:7">
      <c r="B55" s="499">
        <v>33</v>
      </c>
      <c r="C55" s="500" t="s">
        <v>269</v>
      </c>
      <c r="D55" s="596">
        <v>27950.150673880042</v>
      </c>
      <c r="E55" s="584">
        <v>37791.380517784622</v>
      </c>
      <c r="F55" s="584">
        <v>461.60013371602975</v>
      </c>
      <c r="G55" s="585">
        <v>66203.131325380687</v>
      </c>
    </row>
    <row r="56" spans="2:7">
      <c r="B56" s="499">
        <v>34</v>
      </c>
      <c r="C56" s="500" t="s">
        <v>332</v>
      </c>
      <c r="D56" s="596">
        <v>224441.65577985204</v>
      </c>
      <c r="E56" s="584">
        <v>303467.41656547063</v>
      </c>
      <c r="F56" s="584">
        <v>3706.6812099959516</v>
      </c>
      <c r="G56" s="585">
        <v>531615.75355531869</v>
      </c>
    </row>
    <row r="57" spans="2:7">
      <c r="B57" s="499">
        <v>35</v>
      </c>
      <c r="C57" s="500" t="s">
        <v>337</v>
      </c>
      <c r="D57" s="583">
        <v>33378.104547428331</v>
      </c>
      <c r="E57" s="584">
        <v>49779.599806516206</v>
      </c>
      <c r="F57" s="584">
        <v>693.20885257122018</v>
      </c>
      <c r="G57" s="585">
        <v>83850.913206515761</v>
      </c>
    </row>
    <row r="58" spans="2:7">
      <c r="B58" s="499">
        <v>36</v>
      </c>
      <c r="C58" s="500" t="s">
        <v>410</v>
      </c>
      <c r="D58" s="583">
        <v>7975.5887901613205</v>
      </c>
      <c r="E58" s="584">
        <v>0</v>
      </c>
      <c r="F58" s="584">
        <v>0</v>
      </c>
      <c r="G58" s="585">
        <v>7975.5887901613205</v>
      </c>
    </row>
    <row r="59" spans="2:7">
      <c r="B59" s="499"/>
      <c r="C59" s="501" t="s">
        <v>411</v>
      </c>
      <c r="D59" s="586">
        <v>708915.78428615618</v>
      </c>
      <c r="E59" s="587">
        <v>1045371.5959368403</v>
      </c>
      <c r="F59" s="587">
        <v>14557.385903995622</v>
      </c>
      <c r="G59" s="588">
        <v>1768844.7661269919</v>
      </c>
    </row>
    <row r="60" spans="2:7" ht="15" thickBot="1">
      <c r="B60" s="502"/>
      <c r="C60" s="597" t="s">
        <v>412</v>
      </c>
      <c r="D60" s="598">
        <v>5.7780374620485047</v>
      </c>
      <c r="E60" s="599">
        <v>4.5743331884080742</v>
      </c>
      <c r="F60" s="599">
        <v>4.358490038062075</v>
      </c>
      <c r="G60" s="600">
        <v>4.9888265591338961</v>
      </c>
    </row>
    <row r="63" spans="2:7" ht="15" thickBot="1">
      <c r="B63" s="482" t="s">
        <v>340</v>
      </c>
    </row>
    <row r="64" spans="2:7" ht="20.25" customHeight="1" thickBot="1">
      <c r="B64" s="482" t="s">
        <v>338</v>
      </c>
      <c r="G64" s="601">
        <v>619381.08722074842</v>
      </c>
    </row>
  </sheetData>
  <pageMargins left="0.5" right="0.5" top="0.75" bottom="0.5" header="0.3" footer="0.3"/>
  <pageSetup scale="94" fitToHeight="0" orientation="landscape" r:id="rId1"/>
  <headerFooter>
    <oddHeader xml:space="preserve">&amp;R&amp;16Appendix H - Cost Test&amp;11
</oddHeader>
  </headerFooter>
  <rowBreaks count="1" manualBreakCount="1">
    <brk id="3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heetViews>
  <sheetFormatPr defaultRowHeight="14.5"/>
  <cols>
    <col min="2" max="2" width="22.81640625" bestFit="1" customWidth="1"/>
  </cols>
  <sheetData>
    <row r="2" spans="2:2">
      <c r="B2" s="482" t="s">
        <v>218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96" zoomScaleNormal="96" workbookViewId="0">
      <pane xSplit="4" ySplit="3" topLeftCell="I4" activePane="bottomRight" state="frozen"/>
      <selection activeCell="C1" sqref="C1"/>
      <selection pane="topRight" activeCell="C1" sqref="C1"/>
      <selection pane="bottomLeft" activeCell="C1" sqref="C1"/>
      <selection pane="bottomRight" activeCell="U27" sqref="U27"/>
    </sheetView>
  </sheetViews>
  <sheetFormatPr defaultRowHeight="14.5"/>
  <cols>
    <col min="1" max="1" width="9.81640625" customWidth="1"/>
    <col min="2" max="2" width="12.1796875" bestFit="1" customWidth="1"/>
    <col min="3" max="3" width="36.81640625" bestFit="1" customWidth="1"/>
    <col min="4" max="4" width="20.1796875" bestFit="1" customWidth="1"/>
    <col min="5" max="5" width="16.81640625" bestFit="1" customWidth="1"/>
    <col min="6" max="6" width="15.81640625" customWidth="1"/>
    <col min="7" max="7" width="21.453125" bestFit="1" customWidth="1"/>
    <col min="8" max="8" width="15.81640625" customWidth="1"/>
    <col min="9" max="9" width="15.81640625" bestFit="1" customWidth="1"/>
    <col min="10" max="10" width="16.81640625" customWidth="1"/>
    <col min="11" max="11" width="14.81640625" customWidth="1"/>
    <col min="12" max="12" width="14" bestFit="1" customWidth="1"/>
    <col min="13" max="13" width="16.81640625" customWidth="1"/>
  </cols>
  <sheetData>
    <row r="1" spans="1:13" ht="29">
      <c r="A1" s="468" t="s">
        <v>121</v>
      </c>
      <c r="B1" s="18" t="s">
        <v>283</v>
      </c>
    </row>
    <row r="2" spans="1:13" ht="14.5" customHeight="1">
      <c r="A2" s="787" t="s">
        <v>122</v>
      </c>
      <c r="B2" s="787"/>
      <c r="C2" s="788"/>
      <c r="D2" s="426"/>
      <c r="E2" s="427" t="s">
        <v>123</v>
      </c>
      <c r="F2" s="789" t="s">
        <v>124</v>
      </c>
      <c r="G2" s="790"/>
      <c r="H2" s="790"/>
      <c r="I2" s="791" t="s">
        <v>273</v>
      </c>
      <c r="J2" s="792"/>
      <c r="K2" s="793"/>
      <c r="L2" s="791" t="s">
        <v>294</v>
      </c>
      <c r="M2" s="793"/>
    </row>
    <row r="3" spans="1:13" ht="43.5">
      <c r="A3" s="428" t="s">
        <v>125</v>
      </c>
      <c r="B3" s="429" t="s">
        <v>126</v>
      </c>
      <c r="C3" s="430" t="s">
        <v>127</v>
      </c>
      <c r="D3" s="430" t="s">
        <v>51</v>
      </c>
      <c r="E3" s="431" t="s">
        <v>44</v>
      </c>
      <c r="F3" s="432" t="s">
        <v>128</v>
      </c>
      <c r="G3" s="432" t="s">
        <v>129</v>
      </c>
      <c r="H3" s="432" t="s">
        <v>130</v>
      </c>
      <c r="I3" s="530" t="s">
        <v>274</v>
      </c>
      <c r="J3" s="530" t="s">
        <v>275</v>
      </c>
      <c r="K3" s="531" t="s">
        <v>131</v>
      </c>
      <c r="L3" s="531" t="s">
        <v>132</v>
      </c>
      <c r="M3" s="531" t="s">
        <v>133</v>
      </c>
    </row>
    <row r="4" spans="1:13">
      <c r="A4" s="433" t="s">
        <v>134</v>
      </c>
      <c r="B4" s="434" t="s">
        <v>135</v>
      </c>
      <c r="C4" s="548" t="s">
        <v>15</v>
      </c>
      <c r="D4" s="550" t="s">
        <v>82</v>
      </c>
      <c r="E4" s="546">
        <f>'Ap B - Participant-Spend'!$F$8</f>
        <v>135194</v>
      </c>
      <c r="F4" s="436"/>
      <c r="G4" s="437">
        <f>SUM('Ap C - Qtr LMI'!$F$8:$G$8)</f>
        <v>0</v>
      </c>
      <c r="H4" s="437">
        <f>'Ap B - Participant-Spend'!$J$8</f>
        <v>12388.760070000022</v>
      </c>
      <c r="I4" s="471">
        <f>'Ap B - Qtr Electric Master'!$F$8</f>
        <v>24198.714048961527</v>
      </c>
      <c r="J4" s="471">
        <f>'Ap B - Qtr Electric Master'!$K$8</f>
        <v>253601.24549755224</v>
      </c>
      <c r="K4" s="547">
        <f>'Ap B - Qtr Electric Master'!$I$8</f>
        <v>1.1831542088198395</v>
      </c>
      <c r="L4" s="471">
        <f>'Ap B - Qtr NG Master'!$F$8</f>
        <v>304850.64377247932</v>
      </c>
      <c r="M4" s="471">
        <f>'Ap B - Qtr NG Master'!$K$8</f>
        <v>2332094.82307164</v>
      </c>
    </row>
    <row r="5" spans="1:13" ht="29">
      <c r="A5" s="433" t="s">
        <v>134</v>
      </c>
      <c r="B5" s="434" t="s">
        <v>135</v>
      </c>
      <c r="C5" s="548" t="s">
        <v>15</v>
      </c>
      <c r="D5" s="550" t="s">
        <v>77</v>
      </c>
      <c r="E5" s="546">
        <f>'Ap B - Participant-Spend'!$F$9</f>
        <v>1825582</v>
      </c>
      <c r="F5" s="436"/>
      <c r="G5" s="437">
        <f>SUM('Ap C - Qtr LMI'!$F$9:$G$9)</f>
        <v>81866.504000000015</v>
      </c>
      <c r="H5" s="437">
        <f>'Ap B - Participant-Spend'!$J$9</f>
        <v>97895.646339999163</v>
      </c>
      <c r="I5" s="471">
        <f>'Ap B - Qtr Electric Master'!$F$9</f>
        <v>276146.83709259087</v>
      </c>
      <c r="J5" s="471">
        <f>'Ap B - Qtr Electric Master'!$K$9</f>
        <v>3808992.5361844273</v>
      </c>
      <c r="K5" s="547">
        <f>'Ap B - Qtr Electric Master'!$I$9</f>
        <v>24.615954704154998</v>
      </c>
      <c r="L5" s="471">
        <f>'Ap B - Qtr NG Master'!$F$9</f>
        <v>747462.26733863354</v>
      </c>
      <c r="M5" s="471">
        <f>'Ap B - Qtr NG Master'!$K$9</f>
        <v>7343043.7190666469</v>
      </c>
    </row>
    <row r="6" spans="1:13">
      <c r="A6" s="667" t="s">
        <v>134</v>
      </c>
      <c r="B6" s="668" t="s">
        <v>135</v>
      </c>
      <c r="C6" s="548" t="s">
        <v>15</v>
      </c>
      <c r="D6" s="550"/>
      <c r="E6" s="546"/>
      <c r="F6" s="560">
        <f>'Ap B - Participant-Spend'!$I$10</f>
        <v>58194.815000000002</v>
      </c>
      <c r="G6" s="441"/>
      <c r="H6" s="441"/>
      <c r="I6" s="471"/>
      <c r="J6" s="471"/>
      <c r="K6" s="547"/>
      <c r="L6" s="471"/>
      <c r="M6" s="471"/>
    </row>
    <row r="7" spans="1:13">
      <c r="A7" s="433" t="s">
        <v>134</v>
      </c>
      <c r="B7" s="434" t="s">
        <v>135</v>
      </c>
      <c r="C7" s="549" t="s">
        <v>16</v>
      </c>
      <c r="D7" s="551" t="s">
        <v>54</v>
      </c>
      <c r="E7" s="546"/>
      <c r="F7" s="440"/>
      <c r="G7" s="437">
        <f>SUM('Ap C - Qtr LMI'!$F$11:$G$11)</f>
        <v>40423.451214317953</v>
      </c>
      <c r="H7" s="441"/>
      <c r="I7" s="471">
        <f>'Ap B - Qtr Electric Master'!$F$11</f>
        <v>1488.1788954731469</v>
      </c>
      <c r="J7" s="471">
        <f>'Ap B - Qtr Electric Master'!$K$11</f>
        <v>26107.728640193676</v>
      </c>
      <c r="K7" s="547">
        <f>'Ap B - Qtr Electric Master'!$I$11</f>
        <v>3.6412710591E-2</v>
      </c>
      <c r="L7" s="471">
        <f>'Ap B - Qtr NG Master'!$F$11</f>
        <v>80106.422462128132</v>
      </c>
      <c r="M7" s="471">
        <f>'Ap B - Qtr NG Master'!$K$11</f>
        <v>1643416.3074493001</v>
      </c>
    </row>
    <row r="8" spans="1:13" ht="29">
      <c r="A8" s="433" t="s">
        <v>134</v>
      </c>
      <c r="B8" s="434" t="s">
        <v>135</v>
      </c>
      <c r="C8" s="549" t="s">
        <v>16</v>
      </c>
      <c r="D8" s="551" t="s">
        <v>50</v>
      </c>
      <c r="E8" s="546"/>
      <c r="F8" s="440"/>
      <c r="G8" s="437">
        <f>SUM('Ap C - Qtr LMI'!$F$12:$G$12)</f>
        <v>7817.608369999999</v>
      </c>
      <c r="H8" s="441"/>
      <c r="I8" s="471">
        <f>'Ap B - Qtr Electric Master'!$F$12</f>
        <v>18828.836117099621</v>
      </c>
      <c r="J8" s="471">
        <f>'Ap B - Qtr Electric Master'!$K$12</f>
        <v>259314.29077591293</v>
      </c>
      <c r="K8" s="547">
        <f>'Ap B - Qtr Electric Master'!$I$12</f>
        <v>1.4784024925999999</v>
      </c>
      <c r="L8" s="471">
        <f>'Ap B - Qtr NG Master'!$F$12</f>
        <v>82527.217533140123</v>
      </c>
      <c r="M8" s="471">
        <f>'Ap B - Qtr NG Master'!$K$12</f>
        <v>763987.71566854115</v>
      </c>
    </row>
    <row r="9" spans="1:13">
      <c r="A9" s="667" t="s">
        <v>134</v>
      </c>
      <c r="B9" s="668" t="s">
        <v>135</v>
      </c>
      <c r="C9" s="549" t="s">
        <v>16</v>
      </c>
      <c r="D9" s="551"/>
      <c r="E9" s="561">
        <f>'Ap B - Participant-Spend'!$F$13</f>
        <v>34115</v>
      </c>
      <c r="F9" s="562">
        <f>'Ap B - Participant-Spend'!$I$13</f>
        <v>25665.76642</v>
      </c>
      <c r="G9" s="441"/>
      <c r="H9" s="563">
        <f>'Ap B - Participant-Spend'!$J$13</f>
        <v>54070.180249999787</v>
      </c>
      <c r="I9" s="471"/>
      <c r="J9" s="471"/>
      <c r="K9" s="547"/>
      <c r="L9" s="471"/>
      <c r="M9" s="471"/>
    </row>
    <row r="10" spans="1:13" ht="29">
      <c r="A10" s="433" t="s">
        <v>134</v>
      </c>
      <c r="B10" s="434" t="s">
        <v>135</v>
      </c>
      <c r="C10" s="434" t="s">
        <v>76</v>
      </c>
      <c r="D10" s="442" t="s">
        <v>80</v>
      </c>
      <c r="E10" s="546">
        <f>'Ap B - Participant-Spend'!$F$14</f>
        <v>334691</v>
      </c>
      <c r="F10" s="440">
        <f>'Ap B - Participant-Spend'!$I$14</f>
        <v>23957.25273</v>
      </c>
      <c r="G10" s="437">
        <f>SUM('Ap C - Qtr LMI'!$F$14:$G$14)</f>
        <v>15459.133039999999</v>
      </c>
      <c r="H10" s="437">
        <f>'Ap B - Participant-Spend'!$J$14</f>
        <v>24379.457449999973</v>
      </c>
      <c r="I10" s="471">
        <f>'Ap B - Qtr Electric Master'!$F$14</f>
        <v>50904.439400789997</v>
      </c>
      <c r="J10" s="471">
        <f>'Ap B - Qtr Electric Master'!$K$14</f>
        <v>761816.74153725896</v>
      </c>
      <c r="K10" s="547">
        <f>'Ap B - Qtr Electric Master'!$I$14</f>
        <v>1.845232712566</v>
      </c>
      <c r="L10" s="471">
        <f>'Ap B - Qtr NG Master'!$F$14</f>
        <v>39466.390882729138</v>
      </c>
      <c r="M10" s="471">
        <f>'Ap B - Qtr NG Master'!$K$14</f>
        <v>586588.41491902201</v>
      </c>
    </row>
    <row r="11" spans="1:13">
      <c r="A11" s="433" t="s">
        <v>134</v>
      </c>
      <c r="B11" s="434" t="s">
        <v>135</v>
      </c>
      <c r="C11" s="434" t="s">
        <v>17</v>
      </c>
      <c r="D11" s="439" t="s">
        <v>81</v>
      </c>
      <c r="E11" s="546">
        <f>'Ap B - Participant-Spend'!$F$15</f>
        <v>1335854</v>
      </c>
      <c r="F11" s="440">
        <f>'Ap B - Participant-Spend'!$I$15</f>
        <v>9548.6434300000001</v>
      </c>
      <c r="G11" s="437"/>
      <c r="H11" s="437">
        <f>'Ap B - Participant-Spend'!$J$15</f>
        <v>9367.4922699999825</v>
      </c>
      <c r="I11" s="471">
        <f>'Ap B - Qtr Electric Master'!$F$15</f>
        <v>53272.475999999995</v>
      </c>
      <c r="J11" s="471">
        <f>'Ap B - Qtr Electric Master'!$K$15</f>
        <v>53272.475999999995</v>
      </c>
      <c r="K11" s="547">
        <f>'Ap B - Qtr Electric Master'!$I$15</f>
        <v>0</v>
      </c>
      <c r="L11" s="471">
        <f>'Ap B - Qtr NG Master'!$F$15</f>
        <v>431336.3</v>
      </c>
      <c r="M11" s="471">
        <f>'Ap B - Qtr NG Master'!$K$15</f>
        <v>431336.3</v>
      </c>
    </row>
    <row r="12" spans="1:13" ht="25.5" customHeight="1">
      <c r="A12" s="552" t="s">
        <v>134</v>
      </c>
      <c r="B12" s="553" t="s">
        <v>135</v>
      </c>
      <c r="C12" s="554" t="s">
        <v>150</v>
      </c>
      <c r="D12" s="554" t="s">
        <v>150</v>
      </c>
      <c r="E12" s="555">
        <f>'Tables 3-6'!$C$8</f>
        <v>2587</v>
      </c>
      <c r="F12" s="556">
        <f>'Tables 3-6'!$D$17</f>
        <v>0</v>
      </c>
      <c r="G12" s="557"/>
      <c r="H12" s="557">
        <f>'Tables 3-6'!$C$17</f>
        <v>21368.740490000073</v>
      </c>
      <c r="I12" s="558">
        <f>'Tables 3-6'!$C$27</f>
        <v>2268.0294635419987</v>
      </c>
      <c r="J12" s="558"/>
      <c r="K12" s="559"/>
      <c r="L12" s="558">
        <f>'Tables 3-6'!$C$36</f>
        <v>14854.073626999994</v>
      </c>
      <c r="M12" s="558"/>
    </row>
    <row r="13" spans="1:13">
      <c r="A13" s="433" t="s">
        <v>134</v>
      </c>
      <c r="B13" s="434" t="s">
        <v>136</v>
      </c>
      <c r="C13" s="433" t="s">
        <v>20</v>
      </c>
      <c r="D13" s="442" t="s">
        <v>21</v>
      </c>
      <c r="E13" s="546">
        <f>'Ap B - Participant-Spend'!$F$19</f>
        <v>456.00000000000011</v>
      </c>
      <c r="F13" s="440">
        <f>'Ap B - Participant-Spend'!$I$19</f>
        <v>46111.970849999998</v>
      </c>
      <c r="G13" s="437">
        <f>'Ap D - Qtr Business Class'!$F$8</f>
        <v>39372.686819226263</v>
      </c>
      <c r="H13" s="437">
        <f>'Ap B - Participant-Spend'!$J$19</f>
        <v>46941.364459999968</v>
      </c>
      <c r="I13" s="471">
        <f>'Ap B - Qtr Electric Master'!$F$19</f>
        <v>17059.288771399104</v>
      </c>
      <c r="J13" s="471">
        <f>'Ap B - Qtr Electric Master'!$K$19</f>
        <v>253749.0434256357</v>
      </c>
      <c r="K13" s="547">
        <f>'Ap B - Qtr Electric Master'!$I$19</f>
        <v>4.0250855661845755</v>
      </c>
      <c r="L13" s="471">
        <f>'Ap B - Qtr NG Master'!$F$19</f>
        <v>93903.9258324111</v>
      </c>
      <c r="M13" s="471">
        <f>'Ap B - Qtr NG Master'!$K$19</f>
        <v>1634993.0208795404</v>
      </c>
    </row>
    <row r="14" spans="1:13">
      <c r="A14" s="433" t="s">
        <v>134</v>
      </c>
      <c r="B14" s="434" t="s">
        <v>136</v>
      </c>
      <c r="C14" s="433" t="s">
        <v>22</v>
      </c>
      <c r="D14" s="439" t="s">
        <v>78</v>
      </c>
      <c r="E14" s="546">
        <f>'Ap B - Participant-Spend'!$F$20</f>
        <v>6928.0000000000018</v>
      </c>
      <c r="F14" s="440">
        <f>'Ap B - Participant-Spend'!$I$20</f>
        <v>97166.762650000004</v>
      </c>
      <c r="G14" s="443">
        <f>SUM('Ap D - Qtr Business Class'!$F$9:$G$9)</f>
        <v>89022.964870004202</v>
      </c>
      <c r="H14" s="437">
        <f>'Ap B - Participant-Spend'!$J$20</f>
        <v>104877.35047000006</v>
      </c>
      <c r="I14" s="471">
        <f>'Ap B - Qtr Electric Master'!$F$20</f>
        <v>455772.51728107018</v>
      </c>
      <c r="J14" s="471">
        <f>'Ap B - Qtr Electric Master'!$K$20</f>
        <v>6104872.406108412</v>
      </c>
      <c r="K14" s="547">
        <f>'Ap B - Qtr Electric Master'!$I$20</f>
        <v>89.567633450861933</v>
      </c>
      <c r="L14" s="471">
        <f>'Ap B - Qtr NG Master'!$F$20</f>
        <v>166512.71792000002</v>
      </c>
      <c r="M14" s="471">
        <f>'Ap B - Qtr NG Master'!$K$20</f>
        <v>1267564.2156700001</v>
      </c>
    </row>
    <row r="15" spans="1:13">
      <c r="A15" s="433" t="s">
        <v>134</v>
      </c>
      <c r="B15" s="434" t="s">
        <v>136</v>
      </c>
      <c r="C15" s="433" t="s">
        <v>22</v>
      </c>
      <c r="D15" s="439" t="s">
        <v>84</v>
      </c>
      <c r="E15" s="546">
        <f>'Ap B - Participant-Spend'!$F$21</f>
        <v>114.99999999999999</v>
      </c>
      <c r="F15" s="440">
        <f>'Ap B - Participant-Spend'!$I$21</f>
        <v>31121.660349999998</v>
      </c>
      <c r="G15" s="443">
        <f>SUM('Ap D - Qtr Business Class'!$F$10:$G$10)</f>
        <v>4549.0379311999986</v>
      </c>
      <c r="H15" s="437">
        <f>'Ap B - Participant-Spend'!$J$21</f>
        <v>8036.0331600000063</v>
      </c>
      <c r="I15" s="471">
        <f>'Ap B - Qtr Electric Master'!$F$21</f>
        <v>14563.135311739999</v>
      </c>
      <c r="J15" s="471">
        <f>'Ap B - Qtr Electric Master'!$K$21</f>
        <v>195978.52249482</v>
      </c>
      <c r="K15" s="547">
        <f>'Ap B - Qtr Electric Master'!$I$21</f>
        <v>2.3482867509999998</v>
      </c>
      <c r="L15" s="471">
        <f>'Ap B - Qtr NG Master'!$F$21</f>
        <v>38013.776999999995</v>
      </c>
      <c r="M15" s="471">
        <f>'Ap B - Qtr NG Master'!$K$21</f>
        <v>383560.80400000018</v>
      </c>
    </row>
    <row r="16" spans="1:13">
      <c r="A16" s="433" t="s">
        <v>134</v>
      </c>
      <c r="B16" s="434" t="s">
        <v>136</v>
      </c>
      <c r="C16" s="433" t="s">
        <v>22</v>
      </c>
      <c r="D16" s="439" t="s">
        <v>24</v>
      </c>
      <c r="E16" s="546">
        <f>'Ap B - Participant-Spend'!$F$22</f>
        <v>0</v>
      </c>
      <c r="F16" s="440">
        <f>'Ap B - Participant-Spend'!$I$22</f>
        <v>3472.71306</v>
      </c>
      <c r="G16" s="443">
        <f>SUM('Ap D - Qtr Business Class'!$F$11:$G$11)</f>
        <v>0</v>
      </c>
      <c r="H16" s="437">
        <f>'Ap B - Participant-Spend'!$J$22</f>
        <v>817.70153000001505</v>
      </c>
      <c r="I16" s="471">
        <f>'Ap B - Qtr Electric Master'!$F$22</f>
        <v>0</v>
      </c>
      <c r="J16" s="471">
        <f>'Ap B - Qtr Electric Master'!$K$22</f>
        <v>0</v>
      </c>
      <c r="K16" s="547">
        <f>'Ap B - Qtr Electric Master'!$I$22</f>
        <v>0</v>
      </c>
      <c r="L16" s="471">
        <f>'Ap B - Qtr NG Master'!$F$22</f>
        <v>0</v>
      </c>
      <c r="M16" s="471">
        <f>'Ap B - Qtr NG Master'!$K$22</f>
        <v>0</v>
      </c>
    </row>
    <row r="17" spans="1:13">
      <c r="A17" s="433" t="s">
        <v>134</v>
      </c>
      <c r="B17" s="434" t="s">
        <v>136</v>
      </c>
      <c r="C17" s="433" t="s">
        <v>22</v>
      </c>
      <c r="D17" s="439" t="s">
        <v>25</v>
      </c>
      <c r="E17" s="546">
        <f>'Ap B - Participant-Spend'!$F$23</f>
        <v>5</v>
      </c>
      <c r="F17" s="440">
        <f>'Ap B - Participant-Spend'!$I$23</f>
        <v>102136.10726999999</v>
      </c>
      <c r="G17" s="443">
        <f>SUM('Ap D - Qtr Business Class'!$F$12:$G$12)</f>
        <v>2756.8754254103878</v>
      </c>
      <c r="H17" s="437">
        <f>'Ap B - Participant-Spend'!$J$23</f>
        <v>18375.388530000026</v>
      </c>
      <c r="I17" s="471">
        <f>'Ap B - Qtr Electric Master'!$F$23</f>
        <v>2022.427167808632</v>
      </c>
      <c r="J17" s="471">
        <f>'Ap B - Qtr Electric Master'!$K$23</f>
        <v>31238.325199923711</v>
      </c>
      <c r="K17" s="547">
        <f>'Ap B - Qtr Electric Master'!$I$23</f>
        <v>0.352358458333</v>
      </c>
      <c r="L17" s="471">
        <f>'Ap B - Qtr NG Master'!$F$23</f>
        <v>-23.1274090689</v>
      </c>
      <c r="M17" s="471">
        <f>'Ap B - Qtr NG Master'!$K$23</f>
        <v>-235.80539030790001</v>
      </c>
    </row>
    <row r="18" spans="1:13">
      <c r="A18" s="433" t="s">
        <v>134</v>
      </c>
      <c r="B18" s="434" t="s">
        <v>67</v>
      </c>
      <c r="C18" s="433" t="s">
        <v>67</v>
      </c>
      <c r="D18" s="439" t="s">
        <v>21</v>
      </c>
      <c r="E18" s="546">
        <f>'Ap B - Participant-Spend'!$F$27</f>
        <v>14650</v>
      </c>
      <c r="F18" s="440">
        <f>'Ap B - Participant-Spend'!$I$27</f>
        <v>4970.1101200000003</v>
      </c>
      <c r="G18" s="437">
        <f>SUM('Ap C - Qtr LMI'!F19:G19)</f>
        <v>2333.8546900000001</v>
      </c>
      <c r="H18" s="437">
        <f>'Ap B - Participant-Spend'!$J$27</f>
        <v>4271.4230499999794</v>
      </c>
      <c r="I18" s="471">
        <f>'Ap B - Qtr Electric Master'!$F$27</f>
        <v>6321.9126438931025</v>
      </c>
      <c r="J18" s="471">
        <f>'Ap B - Qtr Electric Master'!$K$27</f>
        <v>83805.04835534672</v>
      </c>
      <c r="K18" s="547">
        <f>'Ap B - Qtr Electric Master'!$I$27</f>
        <v>0.49472492353300002</v>
      </c>
      <c r="L18" s="471">
        <f>'Ap B - Qtr NG Master'!$F$27</f>
        <v>64074.74496827423</v>
      </c>
      <c r="M18" s="471">
        <f>'Ap B - Qtr NG Master'!$K$27</f>
        <v>615869.90617131395</v>
      </c>
    </row>
    <row r="19" spans="1:13">
      <c r="A19" s="667" t="s">
        <v>134</v>
      </c>
      <c r="B19" s="668"/>
      <c r="C19" s="667" t="s">
        <v>32</v>
      </c>
      <c r="D19" s="669"/>
      <c r="E19" s="670"/>
      <c r="F19" s="671">
        <f>'Ap B - Participant-Spend'!I36</f>
        <v>17397.243999999999</v>
      </c>
      <c r="G19" s="672"/>
      <c r="H19" s="671">
        <f>'Ap B - Participant-Spend'!J36</f>
        <v>12600.004619999992</v>
      </c>
      <c r="I19" s="438"/>
      <c r="J19" s="438"/>
      <c r="K19" s="438"/>
      <c r="L19" s="438"/>
      <c r="M19" s="438"/>
    </row>
    <row r="20" spans="1:13">
      <c r="A20" s="433"/>
      <c r="B20" s="434"/>
      <c r="C20" s="433"/>
      <c r="D20" s="439"/>
      <c r="E20" s="435"/>
      <c r="F20" s="436"/>
      <c r="G20" s="441"/>
      <c r="H20" s="441"/>
      <c r="I20" s="438"/>
      <c r="J20" s="438"/>
      <c r="K20" s="438"/>
      <c r="L20" s="438"/>
      <c r="M20" s="438"/>
    </row>
    <row r="21" spans="1:13">
      <c r="A21" s="433"/>
      <c r="B21" s="434"/>
      <c r="C21" s="433"/>
      <c r="D21" s="439"/>
      <c r="E21" s="435"/>
      <c r="F21" s="436"/>
      <c r="G21" s="441"/>
      <c r="H21" s="441"/>
      <c r="I21" s="438"/>
      <c r="J21" s="438"/>
      <c r="K21" s="438"/>
      <c r="L21" s="438"/>
      <c r="M21" s="438"/>
    </row>
    <row r="22" spans="1:13">
      <c r="A22" s="433"/>
      <c r="B22" s="434"/>
      <c r="C22" s="433"/>
      <c r="D22" s="439"/>
      <c r="E22" s="435"/>
      <c r="F22" s="436"/>
      <c r="G22" s="441"/>
      <c r="H22" s="441"/>
      <c r="I22" s="438"/>
      <c r="J22" s="438"/>
      <c r="K22" s="438"/>
      <c r="L22" s="438"/>
      <c r="M22" s="438"/>
    </row>
    <row r="23" spans="1:13">
      <c r="A23" s="433"/>
      <c r="B23" s="434"/>
      <c r="C23" s="433"/>
      <c r="D23" s="439"/>
      <c r="E23" s="435"/>
      <c r="F23" s="436"/>
      <c r="G23" s="441"/>
      <c r="H23" s="441"/>
      <c r="I23" s="438"/>
      <c r="J23" s="438"/>
      <c r="K23" s="438"/>
      <c r="L23" s="438"/>
      <c r="M23" s="438"/>
    </row>
    <row r="24" spans="1:13">
      <c r="A24" s="433"/>
      <c r="B24" s="434"/>
      <c r="C24" s="433"/>
      <c r="D24" s="439"/>
      <c r="E24" s="435"/>
      <c r="F24" s="436"/>
      <c r="G24" s="441"/>
      <c r="H24" s="441"/>
      <c r="I24" s="438"/>
      <c r="J24" s="438"/>
      <c r="K24" s="438"/>
      <c r="L24" s="438"/>
      <c r="M24" s="438"/>
    </row>
    <row r="25" spans="1:13">
      <c r="A25" s="433"/>
      <c r="B25" s="434"/>
      <c r="C25" s="433"/>
      <c r="D25" s="439"/>
      <c r="E25" s="435"/>
      <c r="F25" s="436"/>
      <c r="G25" s="441"/>
      <c r="H25" s="441"/>
      <c r="I25" s="438"/>
      <c r="J25" s="438"/>
      <c r="K25" s="438"/>
      <c r="L25" s="438"/>
      <c r="M25" s="438"/>
    </row>
    <row r="26" spans="1:13">
      <c r="A26" s="433"/>
      <c r="B26" s="434"/>
      <c r="C26" s="433"/>
      <c r="D26" s="439"/>
      <c r="E26" s="435"/>
      <c r="F26" s="436"/>
      <c r="G26" s="441"/>
      <c r="H26" s="441"/>
      <c r="I26" s="438"/>
      <c r="J26" s="438"/>
      <c r="K26" s="438"/>
      <c r="L26" s="438"/>
      <c r="M26" s="438"/>
    </row>
    <row r="27" spans="1:13">
      <c r="A27" s="433"/>
      <c r="B27" s="434"/>
      <c r="C27" s="433"/>
      <c r="D27" s="439"/>
      <c r="E27" s="435"/>
      <c r="F27" s="436"/>
      <c r="G27" s="441"/>
      <c r="H27" s="441"/>
      <c r="I27" s="438"/>
      <c r="J27" s="438"/>
      <c r="K27" s="438"/>
      <c r="L27" s="438"/>
      <c r="M27" s="438"/>
    </row>
  </sheetData>
  <mergeCells count="4">
    <mergeCell ref="A2:C2"/>
    <mergeCell ref="F2:H2"/>
    <mergeCell ref="I2:K2"/>
    <mergeCell ref="L2:M2"/>
  </mergeCells>
  <conditionalFormatting sqref="G4:H18 G19 G20:H27">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Lookup_Sheet!$A$24:$A$30</xm:f>
          </x14:formula1>
          <xm:sqref>A4:A27</xm:sqref>
        </x14:dataValidation>
        <x14:dataValidation type="list" allowBlank="1" showInputMessage="1" showErrorMessage="1">
          <x14:formula1>
            <xm:f>Lookup_Sheet!$A$2:$A$5</xm:f>
          </x14:formula1>
          <xm:sqref>B4:B27</xm:sqref>
        </x14:dataValidation>
        <x14:dataValidation type="list" allowBlank="1" showInputMessage="1" showErrorMessage="1">
          <x14:formula1>
            <xm:f>Lookup_Sheet!$A$34:$A$45</xm:f>
          </x14:formula1>
          <xm:sqref>B1</xm:sqref>
        </x14:dataValidation>
        <x14:dataValidation type="list" allowBlank="1" showInputMessage="1">
          <x14:formula1>
            <xm:f>Lookup_Sheet!$A$8:$A$16</xm:f>
          </x14:formula1>
          <xm:sqref>C4:C27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workbookViewId="0">
      <selection activeCell="C1" sqref="C1"/>
    </sheetView>
  </sheetViews>
  <sheetFormatPr defaultRowHeight="14.5"/>
  <cols>
    <col min="1" max="1" width="51.81640625" bestFit="1" customWidth="1"/>
  </cols>
  <sheetData>
    <row r="1" spans="1:1">
      <c r="A1" s="444" t="s">
        <v>126</v>
      </c>
    </row>
    <row r="2" spans="1:1">
      <c r="A2" s="21" t="s">
        <v>135</v>
      </c>
    </row>
    <row r="3" spans="1:1">
      <c r="A3" s="21" t="s">
        <v>136</v>
      </c>
    </row>
    <row r="4" spans="1:1">
      <c r="A4" s="21" t="s">
        <v>67</v>
      </c>
    </row>
    <row r="5" spans="1:1">
      <c r="A5" s="21" t="s">
        <v>137</v>
      </c>
    </row>
    <row r="7" spans="1:1">
      <c r="A7" s="444" t="s">
        <v>127</v>
      </c>
    </row>
    <row r="8" spans="1:1">
      <c r="A8" s="21" t="s">
        <v>15</v>
      </c>
    </row>
    <row r="9" spans="1:1">
      <c r="A9" s="21" t="s">
        <v>16</v>
      </c>
    </row>
    <row r="10" spans="1:1">
      <c r="A10" s="21" t="s">
        <v>76</v>
      </c>
    </row>
    <row r="11" spans="1:1">
      <c r="A11" s="21" t="s">
        <v>17</v>
      </c>
    </row>
    <row r="12" spans="1:1">
      <c r="A12" s="21" t="s">
        <v>20</v>
      </c>
    </row>
    <row r="13" spans="1:1">
      <c r="A13" s="21" t="s">
        <v>22</v>
      </c>
    </row>
    <row r="14" spans="1:1">
      <c r="A14" s="21" t="s">
        <v>67</v>
      </c>
    </row>
    <row r="15" spans="1:1">
      <c r="A15" s="21" t="s">
        <v>150</v>
      </c>
    </row>
    <row r="16" spans="1:1">
      <c r="A16" s="21" t="s">
        <v>32</v>
      </c>
    </row>
    <row r="18" spans="1:1">
      <c r="A18" s="444" t="s">
        <v>51</v>
      </c>
    </row>
    <row r="19" spans="1:1">
      <c r="A19" s="21" t="s">
        <v>54</v>
      </c>
    </row>
    <row r="20" spans="1:1">
      <c r="A20" s="21" t="s">
        <v>23</v>
      </c>
    </row>
    <row r="21" spans="1:1">
      <c r="A21" s="21" t="s">
        <v>21</v>
      </c>
    </row>
    <row r="23" spans="1:1">
      <c r="A23" s="444" t="s">
        <v>138</v>
      </c>
    </row>
    <row r="24" spans="1:1">
      <c r="A24" s="445" t="s">
        <v>139</v>
      </c>
    </row>
    <row r="25" spans="1:1">
      <c r="A25" s="445" t="s">
        <v>140</v>
      </c>
    </row>
    <row r="26" spans="1:1">
      <c r="A26" s="445" t="s">
        <v>141</v>
      </c>
    </row>
    <row r="27" spans="1:1">
      <c r="A27" s="445" t="s">
        <v>142</v>
      </c>
    </row>
    <row r="28" spans="1:1">
      <c r="A28" s="445" t="s">
        <v>134</v>
      </c>
    </row>
    <row r="29" spans="1:1">
      <c r="A29" s="445" t="s">
        <v>143</v>
      </c>
    </row>
    <row r="30" spans="1:1">
      <c r="A30" s="445" t="s">
        <v>144</v>
      </c>
    </row>
    <row r="33" spans="1:1">
      <c r="A33" s="446" t="s">
        <v>145</v>
      </c>
    </row>
    <row r="34" spans="1:1">
      <c r="A34" s="447" t="s">
        <v>276</v>
      </c>
    </row>
    <row r="35" spans="1:1">
      <c r="A35" s="447" t="s">
        <v>277</v>
      </c>
    </row>
    <row r="36" spans="1:1">
      <c r="A36" s="447" t="s">
        <v>278</v>
      </c>
    </row>
    <row r="37" spans="1:1">
      <c r="A37" s="447" t="s">
        <v>279</v>
      </c>
    </row>
    <row r="38" spans="1:1">
      <c r="A38" s="447" t="s">
        <v>280</v>
      </c>
    </row>
    <row r="39" spans="1:1">
      <c r="A39" s="447" t="s">
        <v>281</v>
      </c>
    </row>
    <row r="40" spans="1:1">
      <c r="A40" s="447" t="s">
        <v>282</v>
      </c>
    </row>
    <row r="41" spans="1:1">
      <c r="A41" s="447" t="s">
        <v>283</v>
      </c>
    </row>
    <row r="42" spans="1:1">
      <c r="A42" s="447" t="s">
        <v>284</v>
      </c>
    </row>
    <row r="43" spans="1:1">
      <c r="A43" s="447" t="s">
        <v>285</v>
      </c>
    </row>
    <row r="44" spans="1:1">
      <c r="A44" s="447" t="s">
        <v>286</v>
      </c>
    </row>
    <row r="45" spans="1:1">
      <c r="A45" s="447" t="s">
        <v>287</v>
      </c>
    </row>
  </sheetData>
  <dataConsolid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22"/>
  <sheetViews>
    <sheetView showGridLines="0" zoomScaleNormal="100" workbookViewId="0"/>
  </sheetViews>
  <sheetFormatPr defaultRowHeight="14.5"/>
  <cols>
    <col min="1" max="1" width="28.1796875" customWidth="1"/>
    <col min="2" max="2" width="12.1796875" customWidth="1"/>
    <col min="3" max="4" width="10.81640625" customWidth="1"/>
    <col min="5" max="5" width="12.1796875" customWidth="1"/>
    <col min="6" max="6" width="13.1796875" customWidth="1"/>
    <col min="7" max="8" width="10.81640625" customWidth="1"/>
    <col min="9" max="9" width="13.1796875" customWidth="1"/>
    <col min="10" max="10" width="12.81640625" bestFit="1" customWidth="1"/>
    <col min="11" max="11" width="9.1796875" customWidth="1"/>
    <col min="12" max="12" width="4.81640625" customWidth="1"/>
    <col min="13" max="13" width="29.1796875" bestFit="1" customWidth="1"/>
    <col min="14" max="14" width="26" bestFit="1" customWidth="1"/>
    <col min="15" max="15" width="19.81640625" customWidth="1"/>
    <col min="16" max="16" width="3.453125" customWidth="1"/>
  </cols>
  <sheetData>
    <row r="1" spans="1:16" ht="28" customHeight="1" thickBot="1">
      <c r="A1" s="614" t="s">
        <v>158</v>
      </c>
      <c r="M1" s="719" t="s">
        <v>311</v>
      </c>
      <c r="N1" s="720"/>
      <c r="O1" s="721"/>
    </row>
    <row r="2" spans="1:16" ht="17.149999999999999" customHeight="1" thickBot="1">
      <c r="A2" s="701" t="s">
        <v>224</v>
      </c>
      <c r="B2" s="722" t="s">
        <v>364</v>
      </c>
      <c r="C2" s="723"/>
      <c r="D2" s="723"/>
      <c r="E2" s="724"/>
      <c r="F2" s="722" t="s">
        <v>375</v>
      </c>
      <c r="G2" s="723"/>
      <c r="H2" s="723"/>
      <c r="I2" s="724"/>
      <c r="J2" s="699"/>
      <c r="K2" s="700" t="s">
        <v>407</v>
      </c>
      <c r="M2" s="565" t="s">
        <v>219</v>
      </c>
      <c r="N2" s="565" t="s">
        <v>220</v>
      </c>
      <c r="O2" s="565" t="s">
        <v>159</v>
      </c>
      <c r="P2" s="465"/>
    </row>
    <row r="3" spans="1:16" ht="62.15" customHeight="1">
      <c r="A3" s="628"/>
      <c r="B3" s="625" t="s">
        <v>367</v>
      </c>
      <c r="C3" s="626" t="s">
        <v>368</v>
      </c>
      <c r="D3" s="626" t="s">
        <v>369</v>
      </c>
      <c r="E3" s="627" t="s">
        <v>370</v>
      </c>
      <c r="F3" s="625" t="s">
        <v>371</v>
      </c>
      <c r="G3" s="626" t="s">
        <v>372</v>
      </c>
      <c r="H3" s="626" t="s">
        <v>373</v>
      </c>
      <c r="I3" s="627" t="s">
        <v>374</v>
      </c>
      <c r="J3" s="625" t="s">
        <v>376</v>
      </c>
      <c r="K3" s="627" t="s">
        <v>160</v>
      </c>
      <c r="M3" s="636">
        <v>1.91</v>
      </c>
      <c r="N3" s="636">
        <v>1.06</v>
      </c>
      <c r="O3" s="636">
        <v>0.94799999999999995</v>
      </c>
      <c r="P3" s="468"/>
    </row>
    <row r="4" spans="1:16" ht="18" customHeight="1">
      <c r="A4" s="507" t="s">
        <v>161</v>
      </c>
      <c r="B4" s="642">
        <v>240631.93944278397</v>
      </c>
      <c r="C4" s="675">
        <v>625.04515250999907</v>
      </c>
      <c r="D4" s="675">
        <v>3917.3079401000009</v>
      </c>
      <c r="E4" s="689">
        <v>245174.29253539396</v>
      </c>
      <c r="F4" s="642">
        <v>920578.76273082627</v>
      </c>
      <c r="G4" s="675">
        <v>2268.0294635419987</v>
      </c>
      <c r="H4" s="675">
        <v>6093.0215258956478</v>
      </c>
      <c r="I4" s="644">
        <v>928939.81372026401</v>
      </c>
      <c r="J4" s="642">
        <v>487189.790248</v>
      </c>
      <c r="K4" s="641">
        <v>1.91</v>
      </c>
      <c r="P4" s="468"/>
    </row>
    <row r="5" spans="1:16" ht="18" customHeight="1">
      <c r="A5" s="507" t="s">
        <v>12</v>
      </c>
      <c r="B5" s="695">
        <v>3143976.9622446876</v>
      </c>
      <c r="C5" s="675">
        <v>9447.9871106499868</v>
      </c>
      <c r="D5" s="675">
        <v>60627.64125239999</v>
      </c>
      <c r="E5" s="689">
        <v>3214052.5906077377</v>
      </c>
      <c r="F5" s="693">
        <v>11832748.364219481</v>
      </c>
      <c r="G5" s="675">
        <v>33844.314586629975</v>
      </c>
      <c r="H5" s="675">
        <v>99607.756016308107</v>
      </c>
      <c r="I5" s="689">
        <v>11966200.43482242</v>
      </c>
      <c r="J5" s="642">
        <v>4705957.5698000006</v>
      </c>
      <c r="K5" s="692">
        <v>2.54</v>
      </c>
      <c r="P5" s="468"/>
    </row>
    <row r="6" spans="1:16" ht="18" customHeight="1">
      <c r="A6" s="507" t="s">
        <v>162</v>
      </c>
      <c r="B6" s="696">
        <v>35.07</v>
      </c>
      <c r="C6" s="677">
        <v>0.10256004599999997</v>
      </c>
      <c r="D6" s="677">
        <v>0.42214999999999997</v>
      </c>
      <c r="E6" s="690">
        <v>35.594710046000003</v>
      </c>
      <c r="F6" s="688">
        <v>125.94724597864435</v>
      </c>
      <c r="G6" s="677">
        <v>0.3677809749999999</v>
      </c>
      <c r="H6" s="677">
        <v>0.62287123803363964</v>
      </c>
      <c r="I6" s="690">
        <v>126.93789819167799</v>
      </c>
      <c r="J6" s="647"/>
      <c r="K6" s="648"/>
      <c r="P6" s="468"/>
    </row>
    <row r="7" spans="1:16" ht="31">
      <c r="A7" s="507" t="s">
        <v>377</v>
      </c>
      <c r="B7" s="697">
        <v>290946.82799999998</v>
      </c>
      <c r="C7" s="675">
        <v>9447.9871106499868</v>
      </c>
      <c r="D7" s="694">
        <v>0</v>
      </c>
      <c r="E7" s="689">
        <v>300394.81511064997</v>
      </c>
      <c r="F7" s="642">
        <v>850857.56099999999</v>
      </c>
      <c r="G7" s="675">
        <v>33844.314586629975</v>
      </c>
      <c r="H7" s="694">
        <v>0</v>
      </c>
      <c r="I7" s="689">
        <v>884701.87558662996</v>
      </c>
      <c r="J7" s="647"/>
      <c r="K7" s="648"/>
      <c r="L7" s="468"/>
      <c r="M7" s="468"/>
      <c r="N7" s="468"/>
      <c r="O7" s="468"/>
      <c r="P7" s="468"/>
    </row>
    <row r="8" spans="1:16" ht="31.5" thickBot="1">
      <c r="A8" s="629" t="s">
        <v>378</v>
      </c>
      <c r="B8" s="650">
        <v>1609421.129</v>
      </c>
      <c r="C8" s="698">
        <v>0</v>
      </c>
      <c r="D8" s="698">
        <v>0</v>
      </c>
      <c r="E8" s="691">
        <v>1609421.129</v>
      </c>
      <c r="F8" s="650">
        <v>5033279.5559999999</v>
      </c>
      <c r="G8" s="698">
        <v>0</v>
      </c>
      <c r="H8" s="698">
        <v>8220.4652599603432</v>
      </c>
      <c r="I8" s="691">
        <v>5041500.0212599598</v>
      </c>
      <c r="J8" s="651"/>
      <c r="K8" s="652"/>
      <c r="L8" s="468"/>
      <c r="M8" s="468"/>
      <c r="N8" s="468"/>
      <c r="O8" s="468"/>
      <c r="P8" s="468"/>
    </row>
    <row r="9" spans="1:16" ht="12" customHeight="1">
      <c r="L9" s="468"/>
      <c r="M9" s="468"/>
      <c r="N9" s="468"/>
      <c r="O9" s="468"/>
      <c r="P9" s="468"/>
    </row>
    <row r="10" spans="1:16" ht="12" customHeight="1">
      <c r="L10" s="468"/>
      <c r="M10" s="468"/>
      <c r="N10" s="468"/>
      <c r="O10" s="468"/>
      <c r="P10" s="468"/>
    </row>
    <row r="11" spans="1:16" ht="12" customHeight="1" thickBot="1">
      <c r="L11" s="468"/>
      <c r="M11" s="468"/>
      <c r="N11" s="468"/>
      <c r="O11" s="468"/>
      <c r="P11" s="468"/>
    </row>
    <row r="12" spans="1:16" ht="17.149999999999999" customHeight="1" thickBot="1">
      <c r="A12" s="701" t="s">
        <v>225</v>
      </c>
      <c r="B12" s="722" t="s">
        <v>364</v>
      </c>
      <c r="C12" s="723"/>
      <c r="D12" s="723"/>
      <c r="E12" s="724"/>
      <c r="F12" s="725" t="s">
        <v>375</v>
      </c>
      <c r="G12" s="726"/>
      <c r="H12" s="726"/>
      <c r="I12" s="727"/>
      <c r="J12" s="699"/>
      <c r="K12" s="700" t="s">
        <v>407</v>
      </c>
      <c r="L12" s="468"/>
      <c r="M12" s="468"/>
      <c r="N12" s="468"/>
      <c r="O12" s="468"/>
      <c r="P12" s="468"/>
    </row>
    <row r="13" spans="1:16" ht="62.15" customHeight="1">
      <c r="A13" s="628"/>
      <c r="B13" s="625" t="s">
        <v>367</v>
      </c>
      <c r="C13" s="626" t="s">
        <v>368</v>
      </c>
      <c r="D13" s="626" t="s">
        <v>369</v>
      </c>
      <c r="E13" s="627" t="s">
        <v>370</v>
      </c>
      <c r="F13" s="625" t="s">
        <v>371</v>
      </c>
      <c r="G13" s="626" t="s">
        <v>372</v>
      </c>
      <c r="H13" s="626" t="s">
        <v>373</v>
      </c>
      <c r="I13" s="627" t="s">
        <v>374</v>
      </c>
      <c r="J13" s="625" t="s">
        <v>376</v>
      </c>
      <c r="K13" s="627" t="s">
        <v>160</v>
      </c>
      <c r="L13" s="468"/>
      <c r="M13" s="468"/>
      <c r="N13" s="468"/>
      <c r="O13" s="468"/>
      <c r="P13" s="468"/>
    </row>
    <row r="14" spans="1:16" ht="18" customHeight="1">
      <c r="A14" s="507" t="s">
        <v>221</v>
      </c>
      <c r="B14" s="642">
        <v>520999.74007997377</v>
      </c>
      <c r="C14" s="643">
        <v>5053.9396069999957</v>
      </c>
      <c r="D14" s="675">
        <v>4438.9540400000042</v>
      </c>
      <c r="E14" s="644">
        <v>530492.63372697379</v>
      </c>
      <c r="F14" s="642">
        <v>2048231.2803007266</v>
      </c>
      <c r="G14" s="643">
        <v>14854.073626999994</v>
      </c>
      <c r="H14" s="675">
        <v>33618.922629075343</v>
      </c>
      <c r="I14" s="644">
        <v>2096704.276556802</v>
      </c>
      <c r="J14" s="642">
        <v>1973667.2592119998</v>
      </c>
      <c r="K14" s="641">
        <v>1.06</v>
      </c>
      <c r="L14" s="468"/>
      <c r="M14" s="468"/>
      <c r="N14" s="468"/>
      <c r="O14" s="468"/>
      <c r="P14" s="468"/>
    </row>
    <row r="15" spans="1:16" ht="18" customHeight="1">
      <c r="A15" s="507" t="s">
        <v>222</v>
      </c>
      <c r="B15" s="642">
        <v>4607838.6682630284</v>
      </c>
      <c r="C15" s="643">
        <v>94205.742972000109</v>
      </c>
      <c r="D15" s="675">
        <v>76346.166299999983</v>
      </c>
      <c r="E15" s="644">
        <v>4778390.5775350286</v>
      </c>
      <c r="F15" s="645">
        <v>17002219.421505697</v>
      </c>
      <c r="G15" s="675">
        <v>267631.04503600014</v>
      </c>
      <c r="H15" s="675">
        <v>555340.65133422229</v>
      </c>
      <c r="I15" s="644">
        <v>17825191.117875919</v>
      </c>
      <c r="J15" s="642">
        <v>15163129.65</v>
      </c>
      <c r="K15" s="646">
        <v>1.18</v>
      </c>
      <c r="L15" s="468"/>
      <c r="M15" s="468"/>
      <c r="N15" s="468"/>
      <c r="O15" s="468"/>
      <c r="P15" s="468"/>
    </row>
    <row r="16" spans="1:16" ht="29">
      <c r="A16" s="507" t="s">
        <v>223</v>
      </c>
      <c r="B16" s="647"/>
      <c r="C16" s="653"/>
      <c r="D16" s="653"/>
      <c r="E16" s="654"/>
      <c r="F16" s="647"/>
      <c r="G16" s="653"/>
      <c r="H16" s="653"/>
      <c r="I16" s="654"/>
      <c r="J16" s="647"/>
      <c r="K16" s="648"/>
      <c r="L16" s="468"/>
      <c r="M16" s="468"/>
      <c r="N16" s="468"/>
      <c r="O16" s="468"/>
      <c r="P16" s="468"/>
    </row>
    <row r="17" spans="1:16" ht="31">
      <c r="A17" s="507" t="s">
        <v>379</v>
      </c>
      <c r="B17" s="642">
        <v>287147.09999999998</v>
      </c>
      <c r="C17" s="643">
        <v>94205.742972000109</v>
      </c>
      <c r="D17" s="694">
        <v>0</v>
      </c>
      <c r="E17" s="644">
        <v>381352.84297200007</v>
      </c>
      <c r="F17" s="642">
        <v>1458284.1</v>
      </c>
      <c r="G17" s="643">
        <v>267631.04503600014</v>
      </c>
      <c r="H17" s="694">
        <v>0</v>
      </c>
      <c r="I17" s="644">
        <v>1725915.1450360003</v>
      </c>
      <c r="J17" s="647"/>
      <c r="K17" s="648"/>
      <c r="L17" s="468"/>
      <c r="M17" s="468"/>
      <c r="N17" s="468"/>
      <c r="O17" s="468"/>
      <c r="P17" s="468"/>
    </row>
    <row r="18" spans="1:16" ht="31.5" thickBot="1">
      <c r="A18" s="629" t="s">
        <v>380</v>
      </c>
      <c r="B18" s="650">
        <v>1484131.3</v>
      </c>
      <c r="C18" s="698">
        <v>0</v>
      </c>
      <c r="D18" s="698">
        <v>0</v>
      </c>
      <c r="E18" s="649">
        <v>1484131.3</v>
      </c>
      <c r="F18" s="650">
        <v>3186406.2</v>
      </c>
      <c r="G18" s="698">
        <v>0</v>
      </c>
      <c r="H18" s="676">
        <v>12680.591355651493</v>
      </c>
      <c r="I18" s="649">
        <v>3199086.7913556518</v>
      </c>
      <c r="J18" s="651"/>
      <c r="K18" s="652"/>
      <c r="L18" s="468"/>
      <c r="M18" s="468"/>
      <c r="N18" s="468"/>
      <c r="O18" s="468"/>
      <c r="P18" s="468"/>
    </row>
    <row r="20" spans="1:16" ht="17.5">
      <c r="A20" t="s">
        <v>366</v>
      </c>
    </row>
    <row r="21" spans="1:16" ht="17.5">
      <c r="A21" t="s">
        <v>381</v>
      </c>
    </row>
    <row r="22" spans="1:16" ht="17.5">
      <c r="A22" t="s">
        <v>382</v>
      </c>
    </row>
  </sheetData>
  <mergeCells count="5">
    <mergeCell ref="M1:O1"/>
    <mergeCell ref="B2:E2"/>
    <mergeCell ref="F2:I2"/>
    <mergeCell ref="B12:E12"/>
    <mergeCell ref="F12:I1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49"/>
  <sheetViews>
    <sheetView workbookViewId="0"/>
  </sheetViews>
  <sheetFormatPr defaultRowHeight="14.5"/>
  <cols>
    <col min="1" max="1" width="47.81640625" customWidth="1"/>
    <col min="2" max="2" width="13.54296875" customWidth="1"/>
    <col min="3" max="5" width="13.81640625" customWidth="1"/>
  </cols>
  <sheetData>
    <row r="1" spans="1:5" ht="15.5">
      <c r="A1" s="630"/>
      <c r="B1" s="632"/>
      <c r="C1" s="632"/>
      <c r="D1" s="632"/>
      <c r="E1" s="631" t="s">
        <v>407</v>
      </c>
    </row>
    <row r="2" spans="1:5" ht="20.149999999999999" customHeight="1">
      <c r="A2" s="630" t="s">
        <v>163</v>
      </c>
      <c r="B2" s="632"/>
      <c r="C2" s="632"/>
      <c r="D2" s="632"/>
      <c r="E2" s="632"/>
    </row>
    <row r="3" spans="1:5" ht="24">
      <c r="A3" s="521" t="s">
        <v>164</v>
      </c>
      <c r="B3" s="521" t="s">
        <v>298</v>
      </c>
      <c r="C3" s="476" t="s">
        <v>165</v>
      </c>
      <c r="D3" s="476" t="s">
        <v>166</v>
      </c>
      <c r="E3" s="476" t="s">
        <v>167</v>
      </c>
    </row>
    <row r="4" spans="1:5">
      <c r="A4" s="469" t="s">
        <v>135</v>
      </c>
      <c r="B4" s="637">
        <v>1899962</v>
      </c>
      <c r="C4" s="637">
        <v>3665436</v>
      </c>
      <c r="D4" s="637">
        <v>3787000</v>
      </c>
      <c r="E4" s="633">
        <v>0.96799999999999997</v>
      </c>
    </row>
    <row r="5" spans="1:5">
      <c r="A5" s="469" t="s">
        <v>27</v>
      </c>
      <c r="B5" s="637">
        <v>4220</v>
      </c>
      <c r="C5" s="637">
        <v>14650</v>
      </c>
      <c r="D5" s="637">
        <v>19200</v>
      </c>
      <c r="E5" s="633">
        <v>0.76300000000000001</v>
      </c>
    </row>
    <row r="6" spans="1:5">
      <c r="A6" s="469" t="s">
        <v>168</v>
      </c>
      <c r="B6" s="637">
        <v>2553</v>
      </c>
      <c r="C6" s="637">
        <v>7504.0000000000018</v>
      </c>
      <c r="D6" s="637">
        <v>6968</v>
      </c>
      <c r="E6" s="633">
        <v>1.077</v>
      </c>
    </row>
    <row r="7" spans="1:5">
      <c r="A7" s="472" t="s">
        <v>169</v>
      </c>
      <c r="B7" s="638">
        <v>1906735</v>
      </c>
      <c r="C7" s="638">
        <v>3687590</v>
      </c>
      <c r="D7" s="638">
        <v>3813168</v>
      </c>
      <c r="E7" s="634">
        <v>0.96699999999999997</v>
      </c>
    </row>
    <row r="8" spans="1:5">
      <c r="A8" s="469" t="s">
        <v>150</v>
      </c>
      <c r="B8" s="637">
        <v>744</v>
      </c>
      <c r="C8" s="637">
        <v>2587</v>
      </c>
      <c r="D8" s="637">
        <v>2800</v>
      </c>
      <c r="E8" s="633">
        <v>0.92400000000000004</v>
      </c>
    </row>
    <row r="9" spans="1:5">
      <c r="A9" s="472" t="s">
        <v>413</v>
      </c>
      <c r="B9" s="638">
        <v>1907479</v>
      </c>
      <c r="C9" s="638">
        <v>3690177</v>
      </c>
      <c r="D9" s="638">
        <v>3815968</v>
      </c>
      <c r="E9" s="634">
        <v>0.96699999999999997</v>
      </c>
    </row>
    <row r="11" spans="1:5" ht="20.149999999999999" customHeight="1">
      <c r="A11" s="510" t="s">
        <v>170</v>
      </c>
    </row>
    <row r="12" spans="1:5" ht="36">
      <c r="A12" s="521" t="s">
        <v>171</v>
      </c>
      <c r="B12" s="521" t="s">
        <v>299</v>
      </c>
      <c r="C12" s="476" t="s">
        <v>172</v>
      </c>
      <c r="D12" s="476" t="s">
        <v>173</v>
      </c>
      <c r="E12" s="476" t="s">
        <v>174</v>
      </c>
    </row>
    <row r="13" spans="1:5">
      <c r="A13" s="469" t="s">
        <v>135</v>
      </c>
      <c r="B13" s="639">
        <v>52018.323100000001</v>
      </c>
      <c r="C13" s="639">
        <v>198101.53637999893</v>
      </c>
      <c r="D13" s="639">
        <v>117366.478</v>
      </c>
      <c r="E13" s="633">
        <v>1.6879999999999999</v>
      </c>
    </row>
    <row r="14" spans="1:5">
      <c r="A14" s="469" t="s">
        <v>27</v>
      </c>
      <c r="B14" s="639">
        <v>1255.0998300000006</v>
      </c>
      <c r="C14" s="639">
        <v>4271.4230499999794</v>
      </c>
      <c r="D14" s="639">
        <v>4970.1099999999997</v>
      </c>
      <c r="E14" s="633">
        <v>0.85899999999999999</v>
      </c>
    </row>
    <row r="15" spans="1:5">
      <c r="A15" s="469" t="s">
        <v>168</v>
      </c>
      <c r="B15" s="639">
        <v>59525.28386000012</v>
      </c>
      <c r="C15" s="639">
        <v>179047.83815000005</v>
      </c>
      <c r="D15" s="639">
        <v>280009.21399999998</v>
      </c>
      <c r="E15" s="633">
        <v>0.63900000000000001</v>
      </c>
    </row>
    <row r="16" spans="1:5">
      <c r="A16" s="472" t="s">
        <v>169</v>
      </c>
      <c r="B16" s="640">
        <v>112798.70679000011</v>
      </c>
      <c r="C16" s="640">
        <v>381420.79757999897</v>
      </c>
      <c r="D16" s="640">
        <v>402345.80199999997</v>
      </c>
      <c r="E16" s="635">
        <v>0.94799999999999995</v>
      </c>
    </row>
    <row r="17" spans="1:5">
      <c r="A17" s="469" t="s">
        <v>150</v>
      </c>
      <c r="B17" s="639">
        <v>7155.0039800000122</v>
      </c>
      <c r="C17" s="639">
        <v>21368.740490000073</v>
      </c>
      <c r="D17" s="639"/>
      <c r="E17" s="633" t="s">
        <v>405</v>
      </c>
    </row>
    <row r="18" spans="1:5">
      <c r="A18" s="472" t="s">
        <v>413</v>
      </c>
      <c r="B18" s="473">
        <v>119953.71077000012</v>
      </c>
      <c r="C18" s="473">
        <v>402789.53806999902</v>
      </c>
      <c r="D18" s="473">
        <v>402345.80199999997</v>
      </c>
      <c r="E18" s="634">
        <v>1.0009999999999999</v>
      </c>
    </row>
    <row r="20" spans="1:5" ht="20.149999999999999" customHeight="1">
      <c r="A20" s="510" t="s">
        <v>175</v>
      </c>
    </row>
    <row r="21" spans="1:5" ht="15.5">
      <c r="A21" s="510" t="s">
        <v>224</v>
      </c>
    </row>
    <row r="22" spans="1:5" ht="36">
      <c r="A22" s="521" t="s">
        <v>176</v>
      </c>
      <c r="B22" s="521" t="s">
        <v>177</v>
      </c>
      <c r="C22" s="476" t="s">
        <v>178</v>
      </c>
      <c r="D22" s="476" t="s">
        <v>179</v>
      </c>
      <c r="E22" s="476" t="s">
        <v>180</v>
      </c>
    </row>
    <row r="23" spans="1:5">
      <c r="A23" s="469" t="s">
        <v>135</v>
      </c>
      <c r="B23" s="637">
        <v>88756.350237555132</v>
      </c>
      <c r="C23" s="637">
        <v>424839.4815549152</v>
      </c>
      <c r="D23" s="637">
        <v>175806.13761500001</v>
      </c>
      <c r="E23" s="633">
        <v>2.4169999999999998</v>
      </c>
    </row>
    <row r="24" spans="1:5">
      <c r="A24" s="469" t="s">
        <v>27</v>
      </c>
      <c r="B24" s="637">
        <v>2167.2749518553242</v>
      </c>
      <c r="C24" s="637">
        <v>6321.9126438931025</v>
      </c>
      <c r="D24" s="637">
        <v>17675.226332999999</v>
      </c>
      <c r="E24" s="633">
        <v>0.35799999999999998</v>
      </c>
    </row>
    <row r="25" spans="1:5">
      <c r="A25" s="469" t="s">
        <v>168</v>
      </c>
      <c r="B25" s="637">
        <v>149708.31425337351</v>
      </c>
      <c r="C25" s="637">
        <v>489417.36853201792</v>
      </c>
      <c r="D25" s="637">
        <v>293708.42629999999</v>
      </c>
      <c r="E25" s="633">
        <v>1.6659999999999999</v>
      </c>
    </row>
    <row r="26" spans="1:5">
      <c r="A26" s="472" t="s">
        <v>169</v>
      </c>
      <c r="B26" s="638">
        <v>240631.93944278394</v>
      </c>
      <c r="C26" s="638">
        <v>920578.76273082616</v>
      </c>
      <c r="D26" s="638">
        <v>487189.790248</v>
      </c>
      <c r="E26" s="634">
        <v>1.89</v>
      </c>
    </row>
    <row r="27" spans="1:5">
      <c r="A27" s="469" t="s">
        <v>150</v>
      </c>
      <c r="B27" s="637">
        <v>625.04515250999907</v>
      </c>
      <c r="C27" s="637">
        <v>2268.0294635419987</v>
      </c>
      <c r="D27" s="637">
        <v>3485</v>
      </c>
      <c r="E27" s="633">
        <v>0.65100000000000002</v>
      </c>
    </row>
    <row r="28" spans="1:5">
      <c r="A28" s="472" t="s">
        <v>413</v>
      </c>
      <c r="B28" s="638">
        <v>241256.98459529394</v>
      </c>
      <c r="C28" s="638">
        <v>922846.7921943682</v>
      </c>
      <c r="D28" s="638">
        <v>490674.790248</v>
      </c>
      <c r="E28" s="634">
        <v>1.881</v>
      </c>
    </row>
    <row r="30" spans="1:5" ht="15.5">
      <c r="A30" s="510" t="s">
        <v>225</v>
      </c>
    </row>
    <row r="31" spans="1:5" ht="24">
      <c r="A31" s="521" t="s">
        <v>176</v>
      </c>
      <c r="B31" s="521" t="s">
        <v>226</v>
      </c>
      <c r="C31" s="476" t="s">
        <v>227</v>
      </c>
      <c r="D31" s="476" t="s">
        <v>228</v>
      </c>
      <c r="E31" s="476" t="s">
        <v>180</v>
      </c>
    </row>
    <row r="32" spans="1:5">
      <c r="A32" s="469" t="s">
        <v>135</v>
      </c>
      <c r="B32" s="637">
        <v>353448.00508082437</v>
      </c>
      <c r="C32" s="637">
        <v>1685749.2419891104</v>
      </c>
      <c r="D32" s="637">
        <v>1358502.092249</v>
      </c>
      <c r="E32" s="633">
        <v>1.2410000000000001</v>
      </c>
    </row>
    <row r="33" spans="1:5">
      <c r="A33" s="469" t="s">
        <v>27</v>
      </c>
      <c r="B33" s="637">
        <v>23213.614394061649</v>
      </c>
      <c r="C33" s="637">
        <v>64074.74496827423</v>
      </c>
      <c r="D33" s="637">
        <v>27715.937621000001</v>
      </c>
      <c r="E33" s="633">
        <v>2.3119999999999998</v>
      </c>
    </row>
    <row r="34" spans="1:5">
      <c r="A34" s="469" t="s">
        <v>168</v>
      </c>
      <c r="B34" s="637">
        <v>144338.12060508772</v>
      </c>
      <c r="C34" s="637">
        <v>298407.2933433422</v>
      </c>
      <c r="D34" s="637">
        <v>587449.22934199998</v>
      </c>
      <c r="E34" s="633">
        <v>0.50800000000000001</v>
      </c>
    </row>
    <row r="35" spans="1:5">
      <c r="A35" s="472" t="s">
        <v>169</v>
      </c>
      <c r="B35" s="638">
        <v>520999.74007997377</v>
      </c>
      <c r="C35" s="638">
        <v>2048231.2803007266</v>
      </c>
      <c r="D35" s="638">
        <v>1973667.2592119998</v>
      </c>
      <c r="E35" s="634">
        <v>1.038</v>
      </c>
    </row>
    <row r="36" spans="1:5">
      <c r="A36" s="469" t="s">
        <v>150</v>
      </c>
      <c r="B36" s="637">
        <v>5053.9396069999957</v>
      </c>
      <c r="C36" s="637">
        <v>14854.073626999994</v>
      </c>
      <c r="D36" s="637">
        <v>18665</v>
      </c>
      <c r="E36" s="633">
        <v>0.79600000000000004</v>
      </c>
    </row>
    <row r="37" spans="1:5">
      <c r="A37" s="472" t="s">
        <v>413</v>
      </c>
      <c r="B37" s="638">
        <v>526053.6796869738</v>
      </c>
      <c r="C37" s="638">
        <v>2063085.3539277266</v>
      </c>
      <c r="D37" s="638">
        <v>1992332.2592119998</v>
      </c>
      <c r="E37" s="634">
        <v>1.036</v>
      </c>
    </row>
    <row r="39" spans="1:5" ht="20.149999999999999" customHeight="1">
      <c r="A39" s="510" t="s">
        <v>181</v>
      </c>
    </row>
    <row r="40" spans="1:5" ht="24">
      <c r="A40" s="521" t="s">
        <v>182</v>
      </c>
      <c r="B40" s="521" t="s">
        <v>183</v>
      </c>
      <c r="C40" s="476" t="s">
        <v>184</v>
      </c>
      <c r="D40" s="476" t="s">
        <v>185</v>
      </c>
      <c r="E40" s="476" t="s">
        <v>186</v>
      </c>
    </row>
    <row r="41" spans="1:5">
      <c r="A41" s="469" t="s">
        <v>187</v>
      </c>
      <c r="B41" s="639">
        <v>266.81337999999977</v>
      </c>
      <c r="C41" s="639">
        <v>4745.7966900000019</v>
      </c>
      <c r="D41" s="639">
        <v>0</v>
      </c>
      <c r="E41" s="539" t="s">
        <v>405</v>
      </c>
    </row>
    <row r="42" spans="1:5">
      <c r="A42" s="469" t="s">
        <v>188</v>
      </c>
      <c r="B42" s="639">
        <v>4302.459789999818</v>
      </c>
      <c r="C42" s="639">
        <v>16513.969280000838</v>
      </c>
      <c r="D42" s="639">
        <v>58603.784</v>
      </c>
      <c r="E42" s="539">
        <v>0.28199999999999997</v>
      </c>
    </row>
    <row r="43" spans="1:5">
      <c r="A43" s="469" t="s">
        <v>189</v>
      </c>
      <c r="B43" s="639">
        <v>1778.2526300000004</v>
      </c>
      <c r="C43" s="639">
        <v>7819.0014300000012</v>
      </c>
      <c r="D43" s="639">
        <v>3586.6590000000001</v>
      </c>
      <c r="E43" s="539">
        <v>2.1800000000000002</v>
      </c>
    </row>
    <row r="44" spans="1:5">
      <c r="A44" s="469" t="s">
        <v>190</v>
      </c>
      <c r="B44" s="639">
        <v>41707.451299999972</v>
      </c>
      <c r="C44" s="639">
        <v>78826.636000000086</v>
      </c>
      <c r="D44" s="639">
        <v>0</v>
      </c>
      <c r="E44" s="539" t="s">
        <v>405</v>
      </c>
    </row>
    <row r="45" spans="1:5">
      <c r="A45" s="469" t="s">
        <v>191</v>
      </c>
      <c r="B45" s="639">
        <v>41021.879869999982</v>
      </c>
      <c r="C45" s="639">
        <v>191580.68312999987</v>
      </c>
      <c r="D45" s="639">
        <v>183755.761</v>
      </c>
      <c r="E45" s="539">
        <v>1.0429999999999999</v>
      </c>
    </row>
    <row r="46" spans="1:5">
      <c r="A46" s="469" t="s">
        <v>192</v>
      </c>
      <c r="B46" s="639">
        <v>24290.258569999998</v>
      </c>
      <c r="C46" s="639">
        <v>87154.007909999971</v>
      </c>
      <c r="D46" s="639">
        <v>158988.16399999999</v>
      </c>
      <c r="E46" s="539">
        <v>0.54800000000000004</v>
      </c>
    </row>
    <row r="47" spans="1:5">
      <c r="A47" s="469" t="s">
        <v>193</v>
      </c>
      <c r="B47" s="639">
        <v>986.6200600000102</v>
      </c>
      <c r="C47" s="639">
        <v>4015.7920999999001</v>
      </c>
      <c r="D47" s="639">
        <v>7018.4229999999998</v>
      </c>
      <c r="E47" s="539">
        <v>0.57199999999999995</v>
      </c>
    </row>
    <row r="48" spans="1:5">
      <c r="A48" s="469" t="s">
        <v>194</v>
      </c>
      <c r="B48" s="639">
        <v>750.93020000000399</v>
      </c>
      <c r="C48" s="639">
        <v>3364.9156600000101</v>
      </c>
      <c r="D48" s="639">
        <v>7790.2550000000001</v>
      </c>
      <c r="E48" s="539">
        <v>0.432</v>
      </c>
    </row>
    <row r="49" spans="1:5">
      <c r="A49" s="472" t="s">
        <v>414</v>
      </c>
      <c r="B49" s="640">
        <v>115104.66579999978</v>
      </c>
      <c r="C49" s="640">
        <v>394020.80220000067</v>
      </c>
      <c r="D49" s="640">
        <v>419743.04600000003</v>
      </c>
      <c r="E49" s="634">
        <v>0.93899999999999995</v>
      </c>
    </row>
  </sheetData>
  <pageMargins left="0.7" right="0.7" top="0.75" bottom="0.75" header="0.3" footer="0.3"/>
  <pageSetup scale="88" fitToHeight="0" orientation="portrait"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I78"/>
  <sheetViews>
    <sheetView zoomScaleNormal="100" workbookViewId="0">
      <pane ySplit="9" topLeftCell="A10" activePane="bottomLeft" state="frozen"/>
      <selection pane="bottomLeft"/>
    </sheetView>
  </sheetViews>
  <sheetFormatPr defaultRowHeight="14.5"/>
  <cols>
    <col min="1" max="1" width="3.81640625" customWidth="1"/>
    <col min="2" max="2" width="41.54296875" bestFit="1" customWidth="1"/>
    <col min="3" max="3" width="13" bestFit="1" customWidth="1"/>
    <col min="4" max="4" width="14.81640625" bestFit="1" customWidth="1"/>
    <col min="5" max="5" width="11.1796875" customWidth="1"/>
    <col min="6" max="6" width="7.1796875" customWidth="1"/>
    <col min="7" max="7" width="13.1796875" customWidth="1"/>
    <col min="8" max="8" width="12.1796875" bestFit="1" customWidth="1"/>
    <col min="9" max="9" width="9.81640625" customWidth="1"/>
    <col min="10" max="10" width="2.81640625" customWidth="1"/>
  </cols>
  <sheetData>
    <row r="1" spans="2:9" ht="15.5">
      <c r="B1" s="630" t="s">
        <v>195</v>
      </c>
      <c r="I1" s="631" t="s">
        <v>407</v>
      </c>
    </row>
    <row r="2" spans="2:9" ht="27" customHeight="1">
      <c r="B2" s="602" t="s">
        <v>196</v>
      </c>
      <c r="C2" s="613" t="s">
        <v>352</v>
      </c>
      <c r="D2" s="476" t="s">
        <v>197</v>
      </c>
      <c r="E2" s="613" t="s">
        <v>351</v>
      </c>
      <c r="F2" s="465"/>
    </row>
    <row r="3" spans="2:9">
      <c r="B3" s="477" t="s">
        <v>198</v>
      </c>
      <c r="C3" s="673">
        <v>1070412</v>
      </c>
      <c r="D3" s="673">
        <v>3514612</v>
      </c>
      <c r="E3" s="686">
        <v>0.23345831995644953</v>
      </c>
      <c r="F3" s="478"/>
    </row>
    <row r="4" spans="2:9" ht="16.5">
      <c r="B4" s="479" t="s">
        <v>355</v>
      </c>
      <c r="C4" s="673">
        <v>926443</v>
      </c>
      <c r="D4" s="673">
        <v>3196353</v>
      </c>
      <c r="E4" s="686">
        <v>0.22471230689076055</v>
      </c>
      <c r="F4" s="478"/>
    </row>
    <row r="5" spans="2:9" ht="16.5">
      <c r="B5" s="477" t="s">
        <v>356</v>
      </c>
      <c r="C5" s="673">
        <v>143969</v>
      </c>
      <c r="D5" s="673">
        <v>318259</v>
      </c>
      <c r="E5" s="686">
        <v>0.31146750088700814</v>
      </c>
      <c r="F5" s="478"/>
    </row>
    <row r="6" spans="2:9" ht="16.5">
      <c r="B6" s="611" t="s">
        <v>357</v>
      </c>
      <c r="C6" s="674">
        <v>9071100.4399999995</v>
      </c>
      <c r="D6" s="674">
        <v>30739957.431529246</v>
      </c>
      <c r="E6" s="686">
        <v>0.22785379050394863</v>
      </c>
      <c r="F6" s="478"/>
    </row>
    <row r="7" spans="2:9" ht="16.5">
      <c r="B7" s="611" t="s">
        <v>358</v>
      </c>
      <c r="C7" s="674">
        <v>58585596.450000003</v>
      </c>
      <c r="D7" s="674">
        <v>263846446.59787941</v>
      </c>
      <c r="E7" s="686">
        <v>0.18169905167055733</v>
      </c>
      <c r="F7" s="480"/>
    </row>
    <row r="8" spans="2:9" ht="12" customHeight="1">
      <c r="H8" s="468"/>
      <c r="I8" s="468"/>
    </row>
    <row r="9" spans="2:9" ht="28.5">
      <c r="B9" s="702" t="s">
        <v>407</v>
      </c>
      <c r="C9" s="679" t="s">
        <v>343</v>
      </c>
      <c r="D9" s="680" t="s">
        <v>353</v>
      </c>
      <c r="E9" s="476" t="s">
        <v>344</v>
      </c>
      <c r="F9" s="681" t="s">
        <v>351</v>
      </c>
      <c r="G9" s="521" t="s">
        <v>354</v>
      </c>
      <c r="H9" s="476" t="s">
        <v>199</v>
      </c>
      <c r="I9" s="682" t="s">
        <v>351</v>
      </c>
    </row>
    <row r="10" spans="2:9" ht="18" customHeight="1">
      <c r="B10" s="728" t="s">
        <v>3</v>
      </c>
      <c r="C10" s="729"/>
      <c r="D10" s="615"/>
      <c r="E10" s="615"/>
      <c r="F10" s="615"/>
      <c r="G10" s="615"/>
      <c r="H10" s="615"/>
      <c r="I10" s="678"/>
    </row>
    <row r="11" spans="2:9" ht="16.5">
      <c r="B11" s="469" t="s">
        <v>359</v>
      </c>
      <c r="C11" s="469" t="s">
        <v>324</v>
      </c>
      <c r="D11" s="610">
        <v>1629</v>
      </c>
      <c r="E11" s="610">
        <v>14927</v>
      </c>
      <c r="F11" s="686">
        <v>9.8393331722638325E-2</v>
      </c>
      <c r="G11" s="610">
        <v>7476</v>
      </c>
      <c r="H11" s="610">
        <v>73049</v>
      </c>
      <c r="I11" s="686">
        <v>9.2840732691710642E-2</v>
      </c>
    </row>
    <row r="12" spans="2:9" ht="16.5">
      <c r="B12" s="469" t="s">
        <v>360</v>
      </c>
      <c r="C12" s="469" t="s">
        <v>324</v>
      </c>
      <c r="D12" s="610">
        <v>2518</v>
      </c>
      <c r="E12" s="610">
        <v>34819</v>
      </c>
      <c r="F12" s="686">
        <v>6.7439805019149909E-2</v>
      </c>
      <c r="G12" s="610">
        <v>35058</v>
      </c>
      <c r="H12" s="610">
        <v>178053</v>
      </c>
      <c r="I12" s="686">
        <v>0.16450582091022989</v>
      </c>
    </row>
    <row r="13" spans="2:9">
      <c r="B13" s="469" t="s">
        <v>200</v>
      </c>
      <c r="C13" s="469" t="s">
        <v>324</v>
      </c>
      <c r="D13" s="610">
        <v>14</v>
      </c>
      <c r="E13" s="610">
        <v>663</v>
      </c>
      <c r="F13" s="686">
        <v>2.0679468242245199E-2</v>
      </c>
      <c r="G13" s="610">
        <v>64</v>
      </c>
      <c r="H13" s="610">
        <v>2279</v>
      </c>
      <c r="I13" s="686">
        <v>2.7315407597097739E-2</v>
      </c>
    </row>
    <row r="14" spans="2:9">
      <c r="B14" s="469" t="s">
        <v>201</v>
      </c>
      <c r="C14" s="469" t="s">
        <v>325</v>
      </c>
      <c r="D14" s="610">
        <v>2478</v>
      </c>
      <c r="E14" s="610">
        <v>6385</v>
      </c>
      <c r="F14" s="686">
        <v>0.27958930384745573</v>
      </c>
      <c r="G14" s="610">
        <v>8144</v>
      </c>
      <c r="H14" s="610">
        <v>22466</v>
      </c>
      <c r="I14" s="686">
        <v>0.26605684416857234</v>
      </c>
    </row>
    <row r="15" spans="2:9">
      <c r="B15" s="469" t="s">
        <v>202</v>
      </c>
      <c r="C15" s="469" t="s">
        <v>325</v>
      </c>
      <c r="D15" s="610">
        <v>498</v>
      </c>
      <c r="E15" s="610">
        <v>1532</v>
      </c>
      <c r="F15" s="686">
        <v>0.24532019704433497</v>
      </c>
      <c r="G15" s="610">
        <v>1762</v>
      </c>
      <c r="H15" s="610">
        <v>4652</v>
      </c>
      <c r="I15" s="686">
        <v>0.27471156844402866</v>
      </c>
    </row>
    <row r="16" spans="2:9">
      <c r="B16" s="469" t="s">
        <v>203</v>
      </c>
      <c r="C16" s="469" t="s">
        <v>325</v>
      </c>
      <c r="D16" s="610">
        <v>259464</v>
      </c>
      <c r="E16" s="610">
        <v>1069415</v>
      </c>
      <c r="F16" s="686">
        <v>0.19525028238086387</v>
      </c>
      <c r="G16" s="610">
        <v>259464</v>
      </c>
      <c r="H16" s="610">
        <v>1069415</v>
      </c>
      <c r="I16" s="686">
        <v>0.19525028238086387</v>
      </c>
    </row>
    <row r="17" spans="2:9">
      <c r="B17" s="469" t="s">
        <v>322</v>
      </c>
      <c r="C17" s="469" t="s">
        <v>324</v>
      </c>
      <c r="D17" s="610">
        <v>184</v>
      </c>
      <c r="E17" s="610">
        <v>596</v>
      </c>
      <c r="F17" s="686">
        <v>0.23589743589743589</v>
      </c>
      <c r="G17" s="610">
        <v>1103</v>
      </c>
      <c r="H17" s="610">
        <v>3345</v>
      </c>
      <c r="I17" s="686">
        <v>0.24797661870503598</v>
      </c>
    </row>
    <row r="18" spans="2:9">
      <c r="B18" s="469" t="s">
        <v>323</v>
      </c>
      <c r="C18" s="469" t="s">
        <v>324</v>
      </c>
      <c r="D18" s="610">
        <v>0</v>
      </c>
      <c r="E18" s="610">
        <v>2</v>
      </c>
      <c r="F18" s="686">
        <v>0</v>
      </c>
      <c r="G18" s="610">
        <v>15</v>
      </c>
      <c r="H18" s="610">
        <v>33</v>
      </c>
      <c r="I18" s="686">
        <v>0.3125</v>
      </c>
    </row>
    <row r="19" spans="2:9">
      <c r="B19" s="469" t="s">
        <v>204</v>
      </c>
      <c r="C19" s="21" t="s">
        <v>324</v>
      </c>
      <c r="D19" s="610">
        <v>21</v>
      </c>
      <c r="E19" s="610">
        <v>30</v>
      </c>
      <c r="F19" s="686">
        <v>0.41176470588235292</v>
      </c>
      <c r="G19" s="610">
        <v>58</v>
      </c>
      <c r="H19" s="610">
        <v>130</v>
      </c>
      <c r="I19" s="686">
        <v>0.30851063829787234</v>
      </c>
    </row>
    <row r="20" spans="2:9" ht="16" customHeight="1">
      <c r="B20" s="578" t="s">
        <v>205</v>
      </c>
      <c r="C20" s="579"/>
      <c r="D20" s="609">
        <v>4366</v>
      </c>
      <c r="E20" s="609">
        <v>51037</v>
      </c>
      <c r="F20" s="582">
        <v>7.8804396873815491E-2</v>
      </c>
      <c r="G20" s="609">
        <v>43774</v>
      </c>
      <c r="H20" s="609">
        <v>256889</v>
      </c>
      <c r="I20" s="582">
        <v>0.14559157595048278</v>
      </c>
    </row>
    <row r="21" spans="2:9" ht="16" customHeight="1">
      <c r="B21" s="578" t="s">
        <v>206</v>
      </c>
      <c r="C21" s="580"/>
      <c r="D21" s="609">
        <v>262440</v>
      </c>
      <c r="E21" s="609">
        <v>1077332</v>
      </c>
      <c r="F21" s="582">
        <v>0.1958840757979716</v>
      </c>
      <c r="G21" s="609">
        <v>269370</v>
      </c>
      <c r="H21" s="609">
        <v>1096533</v>
      </c>
      <c r="I21" s="582">
        <v>0.1972101972101972</v>
      </c>
    </row>
    <row r="22" spans="2:9" ht="16" customHeight="1">
      <c r="B22" s="578" t="s">
        <v>207</v>
      </c>
      <c r="C22" s="581"/>
      <c r="D22" s="609">
        <v>266806</v>
      </c>
      <c r="E22" s="609">
        <v>1128369</v>
      </c>
      <c r="F22" s="582">
        <v>0.19123479133442042</v>
      </c>
      <c r="G22" s="609">
        <v>313144</v>
      </c>
      <c r="H22" s="609">
        <v>1353422</v>
      </c>
      <c r="I22" s="582">
        <v>0.18789774902404105</v>
      </c>
    </row>
    <row r="23" spans="2:9" ht="18" customHeight="1">
      <c r="B23" s="729" t="s">
        <v>229</v>
      </c>
      <c r="C23" s="729"/>
      <c r="D23" s="616"/>
      <c r="E23" s="616"/>
      <c r="F23" s="615"/>
      <c r="G23" s="615"/>
      <c r="H23" s="615"/>
      <c r="I23" s="615"/>
    </row>
    <row r="24" spans="2:9" ht="16.5">
      <c r="B24" s="469" t="s">
        <v>359</v>
      </c>
      <c r="C24" s="469" t="s">
        <v>324</v>
      </c>
      <c r="D24" s="610">
        <v>372.54505979599998</v>
      </c>
      <c r="E24" s="610">
        <v>4209.1964470186658</v>
      </c>
      <c r="F24" s="686">
        <v>8.1310798359508954E-2</v>
      </c>
      <c r="G24" s="610">
        <v>1776.198873523</v>
      </c>
      <c r="H24" s="610">
        <v>22422.515175438526</v>
      </c>
      <c r="I24" s="686">
        <v>7.3400548059256249E-2</v>
      </c>
    </row>
    <row r="25" spans="2:9" ht="16.5">
      <c r="B25" s="469" t="s">
        <v>360</v>
      </c>
      <c r="C25" s="469" t="s">
        <v>324</v>
      </c>
      <c r="D25" s="610">
        <v>626.60385399999996</v>
      </c>
      <c r="E25" s="610">
        <v>46950.241108844435</v>
      </c>
      <c r="F25" s="686">
        <v>1.3170353235683279E-2</v>
      </c>
      <c r="G25" s="610">
        <v>8020.0653008999998</v>
      </c>
      <c r="H25" s="610">
        <v>268126.77179169084</v>
      </c>
      <c r="I25" s="686">
        <v>2.9042756329709131E-2</v>
      </c>
    </row>
    <row r="26" spans="2:9">
      <c r="B26" s="469" t="s">
        <v>200</v>
      </c>
      <c r="C26" s="469" t="s">
        <v>324</v>
      </c>
      <c r="D26" s="610">
        <v>10.451576943999999</v>
      </c>
      <c r="E26" s="610">
        <v>359.48078566255896</v>
      </c>
      <c r="F26" s="686">
        <v>2.8252669948521804E-2</v>
      </c>
      <c r="G26" s="610">
        <v>29.039949894999999</v>
      </c>
      <c r="H26" s="610">
        <v>1459.1389455781468</v>
      </c>
      <c r="I26" s="686">
        <v>1.9513749310204491E-2</v>
      </c>
    </row>
    <row r="27" spans="2:9">
      <c r="B27" s="469" t="s">
        <v>201</v>
      </c>
      <c r="C27" s="469" t="s">
        <v>325</v>
      </c>
      <c r="D27" s="610">
        <v>975.029714926</v>
      </c>
      <c r="E27" s="610">
        <v>3761.1715650404626</v>
      </c>
      <c r="F27" s="686">
        <v>0.20586745733342318</v>
      </c>
      <c r="G27" s="610">
        <v>3585.5974973070001</v>
      </c>
      <c r="H27" s="610">
        <v>15243.238619792621</v>
      </c>
      <c r="I27" s="686">
        <v>0.19043118092948397</v>
      </c>
    </row>
    <row r="28" spans="2:9">
      <c r="B28" s="469" t="s">
        <v>202</v>
      </c>
      <c r="C28" s="469" t="s">
        <v>325</v>
      </c>
      <c r="D28" s="610">
        <v>137.49900030800001</v>
      </c>
      <c r="E28" s="610">
        <v>18637.031125015001</v>
      </c>
      <c r="F28" s="686">
        <v>7.3236986166989072E-3</v>
      </c>
      <c r="G28" s="610">
        <v>837.16629958600004</v>
      </c>
      <c r="H28" s="610">
        <v>50067.273101203995</v>
      </c>
      <c r="I28" s="686">
        <v>1.6445840666168065E-2</v>
      </c>
    </row>
    <row r="29" spans="2:9">
      <c r="B29" s="469" t="s">
        <v>322</v>
      </c>
      <c r="C29" s="469" t="s">
        <v>324</v>
      </c>
      <c r="D29" s="610">
        <v>17694.772940499999</v>
      </c>
      <c r="E29" s="610">
        <v>123156.65392559927</v>
      </c>
      <c r="F29" s="686">
        <v>0.12562721822705833</v>
      </c>
      <c r="G29" s="610">
        <v>96135.239276687993</v>
      </c>
      <c r="H29" s="610">
        <v>359637.27800438215</v>
      </c>
      <c r="I29" s="686">
        <v>0.21092811793520758</v>
      </c>
    </row>
    <row r="30" spans="2:9">
      <c r="B30" s="469" t="s">
        <v>323</v>
      </c>
      <c r="C30" s="469" t="s">
        <v>324</v>
      </c>
      <c r="D30" s="610">
        <v>0</v>
      </c>
      <c r="E30" s="610">
        <v>3118.2438499999998</v>
      </c>
      <c r="F30" s="686">
        <v>0</v>
      </c>
      <c r="G30" s="610">
        <v>527.52733462000003</v>
      </c>
      <c r="H30" s="610">
        <v>14035.60797712</v>
      </c>
      <c r="I30" s="686">
        <v>3.622347271570954E-2</v>
      </c>
    </row>
    <row r="31" spans="2:9">
      <c r="B31" s="469" t="s">
        <v>204</v>
      </c>
      <c r="C31" s="469" t="s">
        <v>324</v>
      </c>
      <c r="D31" s="610">
        <v>736.38521790000004</v>
      </c>
      <c r="E31" s="610">
        <v>5002.2583193742521</v>
      </c>
      <c r="F31" s="686">
        <v>0.12832043201794149</v>
      </c>
      <c r="G31" s="610">
        <v>2971.6945074999999</v>
      </c>
      <c r="H31" s="610">
        <v>14087.594263899104</v>
      </c>
      <c r="I31" s="686">
        <v>0.17419803060501676</v>
      </c>
    </row>
    <row r="32" spans="2:9" ht="16" customHeight="1">
      <c r="B32" s="578" t="s">
        <v>208</v>
      </c>
      <c r="C32" s="579"/>
      <c r="D32" s="609">
        <v>19440.758649139996</v>
      </c>
      <c r="E32" s="609">
        <v>182796.07443649918</v>
      </c>
      <c r="F32" s="582">
        <v>9.6128674250489363E-2</v>
      </c>
      <c r="G32" s="609">
        <v>109459.76524312599</v>
      </c>
      <c r="H32" s="609">
        <v>679768.90615810873</v>
      </c>
      <c r="I32" s="582">
        <v>0.13869207900010252</v>
      </c>
    </row>
    <row r="33" spans="2:9" ht="16" customHeight="1">
      <c r="B33" s="578" t="s">
        <v>209</v>
      </c>
      <c r="C33" s="580"/>
      <c r="D33" s="609">
        <v>1112.5287152339999</v>
      </c>
      <c r="E33" s="609">
        <v>22398.202690055463</v>
      </c>
      <c r="F33" s="582">
        <v>4.7320038498832172E-2</v>
      </c>
      <c r="G33" s="609">
        <v>4422.7637968930003</v>
      </c>
      <c r="H33" s="609">
        <v>65310.511720996612</v>
      </c>
      <c r="I33" s="582">
        <v>6.3424007606789803E-2</v>
      </c>
    </row>
    <row r="34" spans="2:9" ht="16" customHeight="1">
      <c r="B34" s="578" t="s">
        <v>231</v>
      </c>
      <c r="C34" s="581"/>
      <c r="D34" s="609">
        <v>20553.287364373999</v>
      </c>
      <c r="E34" s="609">
        <v>205194.27712655463</v>
      </c>
      <c r="F34" s="582">
        <v>9.104544454653421E-2</v>
      </c>
      <c r="G34" s="609">
        <v>113882.52904001898</v>
      </c>
      <c r="H34" s="609">
        <v>745079.41787910543</v>
      </c>
      <c r="I34" s="582">
        <v>0.13258157645805652</v>
      </c>
    </row>
    <row r="35" spans="2:9" ht="18" customHeight="1">
      <c r="B35" s="728" t="s">
        <v>315</v>
      </c>
      <c r="C35" s="729"/>
      <c r="D35" s="615"/>
      <c r="E35" s="615"/>
      <c r="F35" s="615"/>
      <c r="G35" s="615"/>
      <c r="H35" s="615"/>
      <c r="I35" s="678"/>
    </row>
    <row r="36" spans="2:9" ht="16.5">
      <c r="B36" s="469" t="s">
        <v>359</v>
      </c>
      <c r="C36" s="469" t="s">
        <v>324</v>
      </c>
      <c r="D36" s="610">
        <v>3818.9426975219999</v>
      </c>
      <c r="E36" s="610">
        <v>43475.141625659278</v>
      </c>
      <c r="F36" s="686">
        <v>8.0748845276831765E-2</v>
      </c>
      <c r="G36" s="610">
        <v>18435.027881651</v>
      </c>
      <c r="H36" s="610">
        <v>235166.21761590123</v>
      </c>
      <c r="I36" s="686">
        <v>7.269297059437721E-2</v>
      </c>
    </row>
    <row r="37" spans="2:9" ht="16.5">
      <c r="B37" s="469" t="s">
        <v>360</v>
      </c>
      <c r="C37" s="469" t="s">
        <v>324</v>
      </c>
      <c r="D37" s="610">
        <v>6652.9432336</v>
      </c>
      <c r="E37" s="610">
        <v>643437.93966357049</v>
      </c>
      <c r="F37" s="686">
        <v>1.0233866384882594E-2</v>
      </c>
      <c r="G37" s="610">
        <v>95397.7685852</v>
      </c>
      <c r="H37" s="610">
        <v>3713594.7675992274</v>
      </c>
      <c r="I37" s="686">
        <v>2.5045407067340323E-2</v>
      </c>
    </row>
    <row r="38" spans="2:9">
      <c r="B38" s="469" t="s">
        <v>200</v>
      </c>
      <c r="C38" s="469" t="s">
        <v>324</v>
      </c>
      <c r="D38" s="610">
        <v>177.83436518299999</v>
      </c>
      <c r="E38" s="610">
        <v>6275.6672088169998</v>
      </c>
      <c r="F38" s="686">
        <v>2.7556259674509531E-2</v>
      </c>
      <c r="G38" s="610">
        <v>539.793622766</v>
      </c>
      <c r="H38" s="610">
        <v>25567.935017427677</v>
      </c>
      <c r="I38" s="686">
        <v>2.0675625605169289E-2</v>
      </c>
    </row>
    <row r="39" spans="2:9">
      <c r="B39" s="469" t="s">
        <v>201</v>
      </c>
      <c r="C39" s="469" t="s">
        <v>325</v>
      </c>
      <c r="D39" s="610">
        <v>12765.933747653</v>
      </c>
      <c r="E39" s="610">
        <v>51403.388722347001</v>
      </c>
      <c r="F39" s="686">
        <v>0.19894138283322599</v>
      </c>
      <c r="G39" s="610">
        <v>48863.073750064003</v>
      </c>
      <c r="H39" s="610">
        <v>210451.21702584892</v>
      </c>
      <c r="I39" s="686">
        <v>0.18843185851368735</v>
      </c>
    </row>
    <row r="40" spans="2:9">
      <c r="B40" s="469" t="s">
        <v>202</v>
      </c>
      <c r="C40" s="469" t="s">
        <v>325</v>
      </c>
      <c r="D40" s="610">
        <v>1828.6824119170001</v>
      </c>
      <c r="E40" s="610">
        <v>279758.43420616584</v>
      </c>
      <c r="F40" s="686">
        <v>6.4941977242419279E-3</v>
      </c>
      <c r="G40" s="610">
        <v>11458.028744454001</v>
      </c>
      <c r="H40" s="610">
        <v>750358.71279280493</v>
      </c>
      <c r="I40" s="686">
        <v>1.5040400295395204E-2</v>
      </c>
    </row>
    <row r="41" spans="2:9">
      <c r="B41" s="469" t="s">
        <v>322</v>
      </c>
      <c r="C41" s="469" t="s">
        <v>324</v>
      </c>
      <c r="D41" s="610">
        <v>258892.13528330001</v>
      </c>
      <c r="E41" s="610">
        <v>1669181.2926354907</v>
      </c>
      <c r="F41" s="686">
        <v>0.13427503928766577</v>
      </c>
      <c r="G41" s="610">
        <v>1411195.8849843999</v>
      </c>
      <c r="H41" s="610">
        <v>4693676.5211240118</v>
      </c>
      <c r="I41" s="686">
        <v>0.23115894831354475</v>
      </c>
    </row>
    <row r="42" spans="2:9">
      <c r="B42" s="469" t="s">
        <v>323</v>
      </c>
      <c r="C42" s="469" t="s">
        <v>324</v>
      </c>
      <c r="D42" s="610">
        <v>0</v>
      </c>
      <c r="E42" s="610">
        <v>39534.207049999997</v>
      </c>
      <c r="F42" s="686">
        <v>0</v>
      </c>
      <c r="G42" s="610">
        <v>6857.8553500600001</v>
      </c>
      <c r="H42" s="610">
        <v>189120.66714475999</v>
      </c>
      <c r="I42" s="686">
        <v>3.4992892398406888E-2</v>
      </c>
    </row>
    <row r="43" spans="2:9">
      <c r="B43" s="469" t="s">
        <v>204</v>
      </c>
      <c r="C43" s="469" t="s">
        <v>324</v>
      </c>
      <c r="D43" s="610">
        <v>11040.2476658</v>
      </c>
      <c r="E43" s="610">
        <v>74310.421558661983</v>
      </c>
      <c r="F43" s="686">
        <v>0.12935162390778071</v>
      </c>
      <c r="G43" s="610">
        <v>40377.580786799997</v>
      </c>
      <c r="H43" s="610">
        <v>213371.46263883571</v>
      </c>
      <c r="I43" s="686">
        <v>0.15912407093914088</v>
      </c>
    </row>
    <row r="44" spans="2:9" ht="16" customHeight="1">
      <c r="B44" s="578" t="s">
        <v>317</v>
      </c>
      <c r="C44" s="579"/>
      <c r="D44" s="609">
        <v>280582.10324540501</v>
      </c>
      <c r="E44" s="609">
        <v>2476214.6697421991</v>
      </c>
      <c r="F44" s="582">
        <v>0.10177830516731624</v>
      </c>
      <c r="G44" s="609">
        <v>1572803.9112108769</v>
      </c>
      <c r="H44" s="609">
        <v>9070497.5711401645</v>
      </c>
      <c r="I44" s="582">
        <v>0.14777406369808607</v>
      </c>
    </row>
    <row r="45" spans="2:9" ht="16" customHeight="1">
      <c r="B45" s="578" t="s">
        <v>318</v>
      </c>
      <c r="C45" s="580"/>
      <c r="D45" s="609">
        <v>14594.61615957</v>
      </c>
      <c r="E45" s="609">
        <v>331161.82292851282</v>
      </c>
      <c r="F45" s="582">
        <v>4.2210685065078322E-2</v>
      </c>
      <c r="G45" s="609">
        <v>60321.102494518003</v>
      </c>
      <c r="H45" s="609">
        <v>960809.92981865385</v>
      </c>
      <c r="I45" s="582">
        <v>5.907283256084421E-2</v>
      </c>
    </row>
    <row r="46" spans="2:9" ht="16" customHeight="1">
      <c r="B46" s="578" t="s">
        <v>316</v>
      </c>
      <c r="C46" s="581"/>
      <c r="D46" s="609">
        <v>295176.71940497501</v>
      </c>
      <c r="E46" s="609">
        <v>2807376.4926707121</v>
      </c>
      <c r="F46" s="582">
        <v>9.5139937731315904E-2</v>
      </c>
      <c r="G46" s="609">
        <v>1633125.0137053947</v>
      </c>
      <c r="H46" s="609">
        <v>10031307.500958819</v>
      </c>
      <c r="I46" s="582">
        <v>0.14000895557090098</v>
      </c>
    </row>
    <row r="47" spans="2:9" ht="28.5">
      <c r="B47" s="702" t="s">
        <v>407</v>
      </c>
      <c r="C47" s="679" t="s">
        <v>343</v>
      </c>
      <c r="D47" s="680" t="s">
        <v>353</v>
      </c>
      <c r="E47" s="476" t="s">
        <v>344</v>
      </c>
      <c r="F47" s="681" t="s">
        <v>351</v>
      </c>
      <c r="G47" s="521" t="s">
        <v>354</v>
      </c>
      <c r="H47" s="476" t="s">
        <v>199</v>
      </c>
      <c r="I47" s="682" t="s">
        <v>351</v>
      </c>
    </row>
    <row r="48" spans="2:9" ht="18" customHeight="1">
      <c r="B48" s="728" t="s">
        <v>230</v>
      </c>
      <c r="C48" s="729"/>
      <c r="D48" s="616"/>
      <c r="E48" s="616"/>
      <c r="F48" s="615"/>
      <c r="G48" s="615"/>
      <c r="H48" s="615"/>
      <c r="I48" s="678"/>
    </row>
    <row r="49" spans="2:9" ht="16.5">
      <c r="B49" s="469" t="s">
        <v>359</v>
      </c>
      <c r="C49" s="469" t="s">
        <v>324</v>
      </c>
      <c r="D49" s="610">
        <v>5737.9022567539996</v>
      </c>
      <c r="E49" s="610">
        <v>47178.12786461458</v>
      </c>
      <c r="F49" s="686">
        <v>0.10843410292861173</v>
      </c>
      <c r="G49" s="610">
        <v>30242.546939417</v>
      </c>
      <c r="H49" s="610">
        <v>274608.0968330623</v>
      </c>
      <c r="I49" s="686">
        <v>9.9204471295091204E-2</v>
      </c>
    </row>
    <row r="50" spans="2:9" ht="16.5">
      <c r="B50" s="469" t="s">
        <v>360</v>
      </c>
      <c r="C50" s="469" t="s">
        <v>324</v>
      </c>
      <c r="D50" s="610">
        <v>2941.5792999999999</v>
      </c>
      <c r="E50" s="610">
        <v>147019.91414268181</v>
      </c>
      <c r="F50" s="686">
        <v>1.9615564185644287E-2</v>
      </c>
      <c r="G50" s="610">
        <v>62311.287790000002</v>
      </c>
      <c r="H50" s="610">
        <v>685150.97954863356</v>
      </c>
      <c r="I50" s="686">
        <v>8.3363790404914484E-2</v>
      </c>
    </row>
    <row r="51" spans="2:9">
      <c r="B51" s="469" t="s">
        <v>200</v>
      </c>
      <c r="C51" s="469" t="s">
        <v>324</v>
      </c>
      <c r="D51" s="610">
        <v>1681.6976901</v>
      </c>
      <c r="E51" s="610">
        <v>18012.302038934118</v>
      </c>
      <c r="F51" s="686">
        <v>8.539137367919919E-2</v>
      </c>
      <c r="G51" s="610">
        <v>6556.0507781509996</v>
      </c>
      <c r="H51" s="610">
        <v>73550.371683977137</v>
      </c>
      <c r="I51" s="686">
        <v>8.1841762203904433E-2</v>
      </c>
    </row>
    <row r="52" spans="2:9">
      <c r="B52" s="469" t="s">
        <v>201</v>
      </c>
      <c r="C52" s="469" t="s">
        <v>325</v>
      </c>
      <c r="D52" s="610">
        <v>6561.669629385</v>
      </c>
      <c r="E52" s="610">
        <v>14259.437532854856</v>
      </c>
      <c r="F52" s="686">
        <v>0.31514508706265743</v>
      </c>
      <c r="G52" s="610">
        <v>22404.302713939</v>
      </c>
      <c r="H52" s="610">
        <v>60122.91481920112</v>
      </c>
      <c r="I52" s="686">
        <v>0.27147774253920764</v>
      </c>
    </row>
    <row r="53" spans="2:9">
      <c r="B53" s="469" t="s">
        <v>202</v>
      </c>
      <c r="C53" s="469" t="s">
        <v>325</v>
      </c>
      <c r="D53" s="610">
        <v>2144.7723046410001</v>
      </c>
      <c r="E53" s="610">
        <v>6770.9023208589997</v>
      </c>
      <c r="F53" s="686">
        <v>0.24056197592795386</v>
      </c>
      <c r="G53" s="610">
        <v>9834.2711784050007</v>
      </c>
      <c r="H53" s="610">
        <v>29632.119704324137</v>
      </c>
      <c r="I53" s="686">
        <v>0.24918090959030587</v>
      </c>
    </row>
    <row r="54" spans="2:9">
      <c r="B54" s="469" t="s">
        <v>322</v>
      </c>
      <c r="C54" s="469" t="s">
        <v>324</v>
      </c>
      <c r="D54" s="610">
        <v>16184.25</v>
      </c>
      <c r="E54" s="610">
        <v>83877.205789999993</v>
      </c>
      <c r="F54" s="686">
        <v>0.16174309950043153</v>
      </c>
      <c r="G54" s="610">
        <v>21272.86548</v>
      </c>
      <c r="H54" s="610">
        <v>145239.85244000002</v>
      </c>
      <c r="I54" s="686">
        <v>0.12775519939696386</v>
      </c>
    </row>
    <row r="55" spans="2:9">
      <c r="B55" s="469" t="s">
        <v>323</v>
      </c>
      <c r="C55" s="469" t="s">
        <v>324</v>
      </c>
      <c r="D55" s="610">
        <v>0</v>
      </c>
      <c r="E55" s="610">
        <v>6503.0860000000002</v>
      </c>
      <c r="F55" s="686">
        <v>0</v>
      </c>
      <c r="G55" s="610">
        <v>3030.7330000000002</v>
      </c>
      <c r="H55" s="610">
        <v>34983.043999999994</v>
      </c>
      <c r="I55" s="686">
        <v>7.972722626325715E-2</v>
      </c>
    </row>
    <row r="56" spans="2:9">
      <c r="B56" s="469" t="s">
        <v>204</v>
      </c>
      <c r="C56" s="469" t="s">
        <v>324</v>
      </c>
      <c r="D56" s="610">
        <v>3111.5270300000002</v>
      </c>
      <c r="E56" s="610">
        <v>34662.051785087708</v>
      </c>
      <c r="F56" s="686">
        <v>8.2373106483550326E-2</v>
      </c>
      <c r="G56" s="610">
        <v>12246.022929999999</v>
      </c>
      <c r="H56" s="610">
        <v>81657.902902411093</v>
      </c>
      <c r="I56" s="686">
        <v>0.13041012738759494</v>
      </c>
    </row>
    <row r="57" spans="2:9" ht="16" customHeight="1">
      <c r="B57" s="578" t="s">
        <v>208</v>
      </c>
      <c r="C57" s="579"/>
      <c r="D57" s="609">
        <v>29656.956276854002</v>
      </c>
      <c r="E57" s="609">
        <v>337252.68762131827</v>
      </c>
      <c r="F57" s="582">
        <v>8.0829045434097774E-2</v>
      </c>
      <c r="G57" s="609">
        <v>135659.50691756801</v>
      </c>
      <c r="H57" s="609">
        <v>1295190.2474080841</v>
      </c>
      <c r="I57" s="582">
        <v>9.4810448481715853E-2</v>
      </c>
    </row>
    <row r="58" spans="2:9" ht="16" customHeight="1">
      <c r="B58" s="578" t="s">
        <v>209</v>
      </c>
      <c r="C58" s="580"/>
      <c r="D58" s="609">
        <v>8706.4419340259992</v>
      </c>
      <c r="E58" s="609">
        <v>21030.339853713856</v>
      </c>
      <c r="F58" s="582">
        <v>0.2927835969666216</v>
      </c>
      <c r="G58" s="609">
        <v>32238.573892344</v>
      </c>
      <c r="H58" s="609">
        <v>89755.034523525261</v>
      </c>
      <c r="I58" s="582">
        <v>0.26426445049846004</v>
      </c>
    </row>
    <row r="59" spans="2:9" ht="16" customHeight="1">
      <c r="B59" s="578" t="s">
        <v>232</v>
      </c>
      <c r="C59" s="581"/>
      <c r="D59" s="609">
        <v>38363.398210879997</v>
      </c>
      <c r="E59" s="609">
        <v>358283.02747503202</v>
      </c>
      <c r="F59" s="582">
        <v>9.671938463718413E-2</v>
      </c>
      <c r="G59" s="609">
        <v>167898.080809912</v>
      </c>
      <c r="H59" s="609">
        <v>1384945.2819316094</v>
      </c>
      <c r="I59" s="582">
        <v>0.10812299864777765</v>
      </c>
    </row>
    <row r="60" spans="2:9" ht="18" customHeight="1">
      <c r="B60" s="729" t="s">
        <v>319</v>
      </c>
      <c r="C60" s="729"/>
      <c r="D60" s="616"/>
      <c r="E60" s="616"/>
      <c r="F60" s="615"/>
      <c r="G60" s="615"/>
      <c r="H60" s="615"/>
      <c r="I60" s="615"/>
    </row>
    <row r="61" spans="2:9" ht="16.5">
      <c r="B61" s="469" t="s">
        <v>359</v>
      </c>
      <c r="C61" s="469" t="s">
        <v>324</v>
      </c>
      <c r="D61" s="610">
        <v>43844.78167004</v>
      </c>
      <c r="E61" s="610">
        <v>368235.04384337005</v>
      </c>
      <c r="F61" s="686">
        <v>0.10639875809356551</v>
      </c>
      <c r="G61" s="610">
        <v>227671.71540145099</v>
      </c>
      <c r="H61" s="610">
        <v>2104423.1076701889</v>
      </c>
      <c r="I61" s="686">
        <v>9.7625410917717689E-2</v>
      </c>
    </row>
    <row r="62" spans="2:9" ht="16.5">
      <c r="B62" s="469" t="s">
        <v>360</v>
      </c>
      <c r="C62" s="469" t="s">
        <v>324</v>
      </c>
      <c r="D62" s="610">
        <v>29004.40799</v>
      </c>
      <c r="E62" s="610">
        <v>1637657.4911651169</v>
      </c>
      <c r="F62" s="686">
        <v>1.7402694574528428E-2</v>
      </c>
      <c r="G62" s="610">
        <v>615854.82091000001</v>
      </c>
      <c r="H62" s="610">
        <v>6727188.8981566466</v>
      </c>
      <c r="I62" s="686">
        <v>8.3869148063342808E-2</v>
      </c>
    </row>
    <row r="63" spans="2:9">
      <c r="B63" s="469" t="s">
        <v>200</v>
      </c>
      <c r="C63" s="469" t="s">
        <v>324</v>
      </c>
      <c r="D63" s="610">
        <v>30773.364503000001</v>
      </c>
      <c r="E63" s="610">
        <v>371767.90350634075</v>
      </c>
      <c r="F63" s="686">
        <v>7.644772585723042E-2</v>
      </c>
      <c r="G63" s="610">
        <v>130556.73537504001</v>
      </c>
      <c r="H63" s="610">
        <v>1512859.5720742601</v>
      </c>
      <c r="I63" s="686">
        <v>7.9442278127124968E-2</v>
      </c>
    </row>
    <row r="64" spans="2:9">
      <c r="B64" s="469" t="s">
        <v>201</v>
      </c>
      <c r="C64" s="469" t="s">
        <v>325</v>
      </c>
      <c r="D64" s="610">
        <v>35405.631860317997</v>
      </c>
      <c r="E64" s="610">
        <v>131131.28139361378</v>
      </c>
      <c r="F64" s="686">
        <v>0.21259930407339947</v>
      </c>
      <c r="G64" s="610">
        <v>180041.25633103799</v>
      </c>
      <c r="H64" s="610">
        <v>583946.45933750318</v>
      </c>
      <c r="I64" s="686">
        <v>0.23565988384183595</v>
      </c>
    </row>
    <row r="65" spans="2:9">
      <c r="B65" s="469" t="s">
        <v>202</v>
      </c>
      <c r="C65" s="469" t="s">
        <v>325</v>
      </c>
      <c r="D65" s="610">
        <v>31823.756557167999</v>
      </c>
      <c r="E65" s="610">
        <v>114327.92094179968</v>
      </c>
      <c r="F65" s="686">
        <v>0.2177447231653758</v>
      </c>
      <c r="G65" s="610">
        <v>135298.28976419501</v>
      </c>
      <c r="H65" s="610">
        <v>451290.12515482702</v>
      </c>
      <c r="I65" s="686">
        <v>0.23065285014684925</v>
      </c>
    </row>
    <row r="66" spans="2:9">
      <c r="B66" s="469" t="s">
        <v>322</v>
      </c>
      <c r="C66" s="469" t="s">
        <v>324</v>
      </c>
      <c r="D66" s="610">
        <v>199804.08</v>
      </c>
      <c r="E66" s="610">
        <v>584867.54506000003</v>
      </c>
      <c r="F66" s="686">
        <v>0.25463400691304716</v>
      </c>
      <c r="G66" s="610">
        <v>298043.37942999997</v>
      </c>
      <c r="H66" s="610">
        <v>969520.83624000009</v>
      </c>
      <c r="I66" s="686">
        <v>0.23513079317442101</v>
      </c>
    </row>
    <row r="67" spans="2:9">
      <c r="B67" s="469" t="s">
        <v>323</v>
      </c>
      <c r="C67" s="469" t="s">
        <v>324</v>
      </c>
      <c r="D67" s="610">
        <v>0</v>
      </c>
      <c r="E67" s="610">
        <v>57286.177000000003</v>
      </c>
      <c r="F67" s="686">
        <v>0</v>
      </c>
      <c r="G67" s="610">
        <v>45460.995000000003</v>
      </c>
      <c r="H67" s="610">
        <v>338099.80900000018</v>
      </c>
      <c r="I67" s="686">
        <v>0.11852356790867501</v>
      </c>
    </row>
    <row r="68" spans="2:9">
      <c r="B68" s="469" t="s">
        <v>204</v>
      </c>
      <c r="C68" s="469" t="s">
        <v>324</v>
      </c>
      <c r="D68" s="610">
        <v>46503.91001</v>
      </c>
      <c r="E68" s="610">
        <v>603968.37306315801</v>
      </c>
      <c r="F68" s="686">
        <v>7.1492531227144926E-2</v>
      </c>
      <c r="G68" s="610">
        <v>171048.18867999999</v>
      </c>
      <c r="H68" s="610">
        <v>1463944.8321995405</v>
      </c>
      <c r="I68" s="686">
        <v>0.10461707572793494</v>
      </c>
    </row>
    <row r="69" spans="2:9" ht="16" customHeight="1">
      <c r="B69" s="578" t="s">
        <v>317</v>
      </c>
      <c r="C69" s="579"/>
      <c r="D69" s="609">
        <v>349930.54417303996</v>
      </c>
      <c r="E69" s="609">
        <v>3623782.5336379856</v>
      </c>
      <c r="F69" s="582">
        <v>8.8061351517056186E-2</v>
      </c>
      <c r="G69" s="609">
        <v>1488635.8347964908</v>
      </c>
      <c r="H69" s="609">
        <v>13116037.055340637</v>
      </c>
      <c r="I69" s="582">
        <v>0.10192873513803935</v>
      </c>
    </row>
    <row r="70" spans="2:9" ht="16" customHeight="1">
      <c r="B70" s="578" t="s">
        <v>318</v>
      </c>
      <c r="C70" s="580"/>
      <c r="D70" s="609">
        <v>67229.388417486</v>
      </c>
      <c r="E70" s="609">
        <v>245459.20233541346</v>
      </c>
      <c r="F70" s="582">
        <v>0.21500428990904139</v>
      </c>
      <c r="G70" s="609">
        <v>315339.546095233</v>
      </c>
      <c r="H70" s="609">
        <v>1035236.5844923302</v>
      </c>
      <c r="I70" s="582">
        <v>0.23348520601948275</v>
      </c>
    </row>
    <row r="71" spans="2:9" ht="16" customHeight="1">
      <c r="B71" s="578" t="s">
        <v>320</v>
      </c>
      <c r="C71" s="581"/>
      <c r="D71" s="609">
        <v>417159.93259052595</v>
      </c>
      <c r="E71" s="609">
        <v>3869241.7359733991</v>
      </c>
      <c r="F71" s="582">
        <v>9.7321708240722865E-2</v>
      </c>
      <c r="G71" s="609">
        <v>1803975.380891724</v>
      </c>
      <c r="H71" s="609">
        <v>14151273.639832966</v>
      </c>
      <c r="I71" s="582">
        <v>0.11306469604758242</v>
      </c>
    </row>
    <row r="73" spans="2:9" s="612" customFormat="1" ht="111" customHeight="1">
      <c r="B73" s="730" t="s">
        <v>346</v>
      </c>
      <c r="C73" s="730"/>
      <c r="D73" s="730"/>
      <c r="E73" s="730"/>
      <c r="F73" s="730"/>
      <c r="G73" s="730"/>
      <c r="H73" s="730"/>
      <c r="I73" s="730"/>
    </row>
    <row r="74" spans="2:9" s="612" customFormat="1" ht="82.5" customHeight="1">
      <c r="B74" s="718" t="s">
        <v>347</v>
      </c>
      <c r="C74" s="718"/>
      <c r="D74" s="718"/>
      <c r="E74" s="718"/>
      <c r="F74" s="718"/>
      <c r="G74" s="718"/>
      <c r="H74" s="718"/>
      <c r="I74" s="718"/>
    </row>
    <row r="75" spans="2:9" s="612" customFormat="1">
      <c r="B75" s="718" t="s">
        <v>348</v>
      </c>
      <c r="C75" s="718"/>
      <c r="D75" s="718"/>
      <c r="E75" s="718"/>
      <c r="F75" s="718"/>
      <c r="G75" s="718"/>
      <c r="H75" s="718"/>
      <c r="I75" s="718"/>
    </row>
    <row r="76" spans="2:9" s="612" customFormat="1">
      <c r="B76" s="718" t="s">
        <v>349</v>
      </c>
      <c r="C76" s="718"/>
      <c r="D76" s="718"/>
      <c r="E76" s="718"/>
      <c r="F76" s="718"/>
      <c r="G76" s="718"/>
      <c r="H76" s="718"/>
      <c r="I76" s="718"/>
    </row>
    <row r="77" spans="2:9" s="612" customFormat="1" ht="48" customHeight="1">
      <c r="B77" s="718" t="s">
        <v>350</v>
      </c>
      <c r="C77" s="718"/>
      <c r="D77" s="718"/>
      <c r="E77" s="718"/>
      <c r="F77" s="718"/>
      <c r="G77" s="718"/>
      <c r="H77" s="718"/>
      <c r="I77" s="718"/>
    </row>
    <row r="78" spans="2:9" s="612" customFormat="1" ht="33" customHeight="1">
      <c r="B78" s="718" t="s">
        <v>361</v>
      </c>
      <c r="C78" s="718"/>
      <c r="D78" s="718"/>
      <c r="E78" s="718"/>
      <c r="F78" s="718"/>
      <c r="G78" s="718"/>
      <c r="H78" s="718"/>
      <c r="I78" s="718"/>
    </row>
  </sheetData>
  <mergeCells count="11">
    <mergeCell ref="B78:I78"/>
    <mergeCell ref="B73:I73"/>
    <mergeCell ref="B74:I74"/>
    <mergeCell ref="B75:I75"/>
    <mergeCell ref="B76:I76"/>
    <mergeCell ref="B77:I77"/>
    <mergeCell ref="B10:C10"/>
    <mergeCell ref="B23:C23"/>
    <mergeCell ref="B35:C35"/>
    <mergeCell ref="B48:C48"/>
    <mergeCell ref="B60:C60"/>
  </mergeCells>
  <pageMargins left="0.7" right="0.7" top="0.75" bottom="0.5" header="0.3" footer="0.3"/>
  <pageSetup scale="96" fitToHeight="0" orientation="landscape" r:id="rId1"/>
  <headerFooter>
    <oddHeader>&amp;RTable 7 – Equity Performance</oddHeader>
  </headerFooter>
  <rowBreaks count="2" manualBreakCount="2">
    <brk id="22" max="16383" man="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heetViews>
  <sheetFormatPr defaultRowHeight="14.5"/>
  <cols>
    <col min="1" max="1" width="3.81640625" customWidth="1"/>
    <col min="2" max="2" width="20.81640625" customWidth="1"/>
    <col min="3" max="14" width="6.81640625" customWidth="1"/>
    <col min="15" max="15" width="3.81640625" customWidth="1"/>
  </cols>
  <sheetData>
    <row r="1" spans="2:14" ht="15.5">
      <c r="B1" s="510" t="s">
        <v>341</v>
      </c>
      <c r="N1" s="703" t="s">
        <v>407</v>
      </c>
    </row>
    <row r="2" spans="2:14">
      <c r="B2" s="731"/>
      <c r="C2" s="733" t="s">
        <v>210</v>
      </c>
      <c r="D2" s="733"/>
      <c r="E2" s="733"/>
      <c r="F2" s="733"/>
      <c r="G2" s="733"/>
      <c r="H2" s="733"/>
      <c r="I2" s="734" t="s">
        <v>211</v>
      </c>
      <c r="J2" s="734"/>
      <c r="K2" s="734"/>
      <c r="L2" s="734"/>
      <c r="M2" s="734"/>
      <c r="N2" s="734"/>
    </row>
    <row r="3" spans="2:14">
      <c r="B3" s="732"/>
      <c r="C3" s="603" t="s">
        <v>212</v>
      </c>
      <c r="D3" s="604" t="s">
        <v>213</v>
      </c>
      <c r="E3" s="604" t="s">
        <v>214</v>
      </c>
      <c r="F3" s="605" t="s">
        <v>215</v>
      </c>
      <c r="G3" s="606" t="s">
        <v>216</v>
      </c>
      <c r="H3" s="606" t="s">
        <v>217</v>
      </c>
      <c r="I3" s="570" t="s">
        <v>212</v>
      </c>
      <c r="J3" s="571" t="s">
        <v>213</v>
      </c>
      <c r="K3" s="571" t="s">
        <v>214</v>
      </c>
      <c r="L3" s="572" t="s">
        <v>215</v>
      </c>
      <c r="M3" s="573" t="s">
        <v>216</v>
      </c>
      <c r="N3" s="573" t="s">
        <v>217</v>
      </c>
    </row>
    <row r="4" spans="2:14" ht="32.15" customHeight="1">
      <c r="B4" s="608" t="s">
        <v>302</v>
      </c>
      <c r="C4" s="607">
        <v>1.6912953660334422</v>
      </c>
      <c r="D4" s="607">
        <v>7.6873094770242494</v>
      </c>
      <c r="E4" s="607">
        <v>0.88903672878263074</v>
      </c>
      <c r="F4" s="607">
        <v>0.55795752066447302</v>
      </c>
      <c r="G4" s="607">
        <v>0.69537437664100765</v>
      </c>
      <c r="H4" s="607">
        <v>2.3100122391922571</v>
      </c>
      <c r="I4" s="607">
        <v>8.0167381585737534</v>
      </c>
      <c r="J4" s="607">
        <v>16.555715381292956</v>
      </c>
      <c r="K4" s="607">
        <v>4.5437961086035976</v>
      </c>
      <c r="L4" s="607">
        <v>0.37312883306586137</v>
      </c>
      <c r="M4" s="607">
        <v>4.2384233152575241</v>
      </c>
      <c r="N4" s="607">
        <v>11.323671599190394</v>
      </c>
    </row>
    <row r="5" spans="2:14" ht="32.15" customHeight="1">
      <c r="B5" s="608" t="s">
        <v>310</v>
      </c>
      <c r="C5" s="607">
        <v>1.5948443461590431</v>
      </c>
      <c r="D5" s="607">
        <v>4.8944843843390915</v>
      </c>
      <c r="E5" s="607">
        <v>1.2080576718959766</v>
      </c>
      <c r="F5" s="607">
        <v>0.72342567722215156</v>
      </c>
      <c r="G5" s="607">
        <v>0.77418863545946359</v>
      </c>
      <c r="H5" s="607">
        <v>2.4269064669265794</v>
      </c>
      <c r="I5" s="607">
        <v>1.6530806187857836</v>
      </c>
      <c r="J5" s="607">
        <v>4.6900567706501288</v>
      </c>
      <c r="K5" s="607">
        <v>0.66918107378434977</v>
      </c>
      <c r="L5" s="607">
        <v>0.26326004255731877</v>
      </c>
      <c r="M5" s="607">
        <v>0.82891807728438638</v>
      </c>
      <c r="N5" s="607">
        <v>2.7421378028518695</v>
      </c>
    </row>
    <row r="6" spans="2:14" ht="32.15" customHeight="1">
      <c r="B6" s="608" t="s">
        <v>303</v>
      </c>
      <c r="C6" s="607">
        <v>1.1566903933099393</v>
      </c>
      <c r="D6" s="607" t="s">
        <v>342</v>
      </c>
      <c r="E6" s="607">
        <v>0.53532041561918309</v>
      </c>
      <c r="F6" s="607">
        <v>0.40193461054964258</v>
      </c>
      <c r="G6" s="607">
        <v>0.53532041561918309</v>
      </c>
      <c r="H6" s="607">
        <v>1.8430926324773469</v>
      </c>
      <c r="I6" s="607">
        <v>4.5591494801936285</v>
      </c>
      <c r="J6" s="607">
        <v>11.650992153838336</v>
      </c>
      <c r="K6" s="607">
        <v>2.1608795080460719</v>
      </c>
      <c r="L6" s="607">
        <v>0.29801627032045436</v>
      </c>
      <c r="M6" s="607">
        <v>2.1608795080460719</v>
      </c>
      <c r="N6" s="607">
        <v>6.7645280664366823</v>
      </c>
    </row>
    <row r="7" spans="2:14" ht="32.15" customHeight="1">
      <c r="B7" s="608" t="s">
        <v>304</v>
      </c>
      <c r="C7" s="607">
        <v>2.1673843078328705</v>
      </c>
      <c r="D7" s="607" t="s">
        <v>342</v>
      </c>
      <c r="E7" s="607">
        <v>1.1973774224209452</v>
      </c>
      <c r="F7" s="607">
        <v>0.61763762208281969</v>
      </c>
      <c r="G7" s="607">
        <v>1.1973774224209452</v>
      </c>
      <c r="H7" s="607">
        <v>2.5803105235647585</v>
      </c>
      <c r="I7" s="607">
        <v>5.1192761997482874</v>
      </c>
      <c r="J7" s="607" t="s">
        <v>406</v>
      </c>
      <c r="K7" s="607">
        <v>3.3210474626644833</v>
      </c>
      <c r="L7" s="607">
        <v>0.33190170637592553</v>
      </c>
      <c r="M7" s="607">
        <v>3.3210474626644833</v>
      </c>
      <c r="N7" s="607">
        <v>8.5125306948420736</v>
      </c>
    </row>
    <row r="8" spans="2:14" ht="32.15" customHeight="1">
      <c r="B8" s="608" t="s">
        <v>27</v>
      </c>
      <c r="C8" s="607">
        <v>1.320550239011598</v>
      </c>
      <c r="D8" s="607" t="s">
        <v>342</v>
      </c>
      <c r="E8" s="607">
        <v>0.68736707845391143</v>
      </c>
      <c r="F8" s="607">
        <v>0.46104163567252404</v>
      </c>
      <c r="G8" s="607">
        <v>0.68736707845391143</v>
      </c>
      <c r="H8" s="607">
        <v>2.4212356152064389</v>
      </c>
      <c r="I8" s="607">
        <v>4.358490038062075</v>
      </c>
      <c r="J8" s="607">
        <v>18.235360608753165</v>
      </c>
      <c r="K8" s="607">
        <v>2.3103268954536396</v>
      </c>
      <c r="L8" s="607">
        <v>0.35690853990293436</v>
      </c>
      <c r="M8" s="607">
        <v>2.3103268954536396</v>
      </c>
      <c r="N8" s="607">
        <v>6.8035395397644063</v>
      </c>
    </row>
    <row r="9" spans="2:14" ht="32.15" customHeight="1">
      <c r="B9" s="608" t="s">
        <v>307</v>
      </c>
      <c r="C9" s="607">
        <v>2.6591579921630468</v>
      </c>
      <c r="D9" s="607">
        <v>5.3822171119600686</v>
      </c>
      <c r="E9" s="607">
        <v>1.8722647599727713</v>
      </c>
      <c r="F9" s="607">
        <v>1.1010453482762954</v>
      </c>
      <c r="G9" s="607">
        <v>1.2801670844004864</v>
      </c>
      <c r="H9" s="607">
        <v>4.2927252504539677</v>
      </c>
      <c r="I9" s="607">
        <v>0.85757766900139154</v>
      </c>
      <c r="J9" s="607">
        <v>1.7568961698830932</v>
      </c>
      <c r="K9" s="607">
        <v>0.63986694573273661</v>
      </c>
      <c r="L9" s="607">
        <v>0.39496237628455233</v>
      </c>
      <c r="M9" s="607">
        <v>0.44447128842820227</v>
      </c>
      <c r="N9" s="607">
        <v>1.3395037736136257</v>
      </c>
    </row>
    <row r="10" spans="2:14" ht="32.15" customHeight="1">
      <c r="B10" s="608" t="s">
        <v>305</v>
      </c>
      <c r="C10" s="607">
        <v>2.7131402011740162</v>
      </c>
      <c r="D10" s="607">
        <v>6.5542957863130749</v>
      </c>
      <c r="E10" s="607">
        <v>2.0440083000075782</v>
      </c>
      <c r="F10" s="607">
        <v>1.1645817282483761</v>
      </c>
      <c r="G10" s="607">
        <v>1.2795247783397365</v>
      </c>
      <c r="H10" s="607">
        <v>3.5345223807170267</v>
      </c>
      <c r="I10" s="607">
        <v>6.2389704387972262</v>
      </c>
      <c r="J10" s="607">
        <v>4.4522923305418685</v>
      </c>
      <c r="K10" s="607">
        <v>4.385981505521455</v>
      </c>
      <c r="L10" s="607">
        <v>0.93374772535445028</v>
      </c>
      <c r="M10" s="607">
        <v>3.1800658115623817</v>
      </c>
      <c r="N10" s="607">
        <v>7.8746046727303831</v>
      </c>
    </row>
    <row r="11" spans="2:14" ht="32.15" customHeight="1">
      <c r="B11" s="608" t="s">
        <v>306</v>
      </c>
      <c r="C11" s="607">
        <v>3.0086552480981523</v>
      </c>
      <c r="D11" s="607">
        <v>6.9250381014156801</v>
      </c>
      <c r="E11" s="607">
        <v>2.1024289273046839</v>
      </c>
      <c r="F11" s="607">
        <v>1.261493045835389</v>
      </c>
      <c r="G11" s="607">
        <v>1.4896355349071106</v>
      </c>
      <c r="H11" s="607">
        <v>4.7425549370832796</v>
      </c>
      <c r="I11" s="607">
        <v>2.3528624256396853</v>
      </c>
      <c r="J11" s="607">
        <v>2.5183466252556297</v>
      </c>
      <c r="K11" s="607">
        <v>2.1467695696121938</v>
      </c>
      <c r="L11" s="607">
        <v>0.67614099913366699</v>
      </c>
      <c r="M11" s="607">
        <v>1.2187349453187857</v>
      </c>
      <c r="N11" s="607">
        <v>3.3346223064668745</v>
      </c>
    </row>
    <row r="12" spans="2:14" ht="32.15" customHeight="1">
      <c r="B12" s="608" t="s">
        <v>308</v>
      </c>
      <c r="C12" s="607">
        <v>1.7697041995692719</v>
      </c>
      <c r="D12" s="607">
        <v>8.691895087549911</v>
      </c>
      <c r="E12" s="607">
        <v>1.4347158439768057</v>
      </c>
      <c r="F12" s="607">
        <v>0.99433350113585195</v>
      </c>
      <c r="G12" s="607">
        <v>1.2554983262758079</v>
      </c>
      <c r="H12" s="607">
        <v>4.0476319556364748</v>
      </c>
      <c r="I12" s="607">
        <v>0</v>
      </c>
      <c r="J12" s="607" t="s">
        <v>406</v>
      </c>
      <c r="K12" s="607">
        <v>0</v>
      </c>
      <c r="L12" s="607">
        <v>0</v>
      </c>
      <c r="M12" s="607">
        <v>0</v>
      </c>
      <c r="N12" s="607">
        <v>1.0087914899011734</v>
      </c>
    </row>
    <row r="13" spans="2:14" ht="32.15" customHeight="1">
      <c r="B13" s="608" t="s">
        <v>309</v>
      </c>
      <c r="C13" s="607">
        <v>1.777775798885896</v>
      </c>
      <c r="D13" s="607">
        <v>5.2820759660436201</v>
      </c>
      <c r="E13" s="607">
        <v>1.1177960494504093</v>
      </c>
      <c r="F13" s="607">
        <v>0.87085527021510711</v>
      </c>
      <c r="G13" s="607">
        <v>0.88670629113442578</v>
      </c>
      <c r="H13" s="607">
        <v>3.0373520368635396</v>
      </c>
      <c r="I13" s="607">
        <v>0.44111030023477804</v>
      </c>
      <c r="J13" s="607">
        <v>1.5323664468712779</v>
      </c>
      <c r="K13" s="607">
        <v>0.26481838771546934</v>
      </c>
      <c r="L13" s="607">
        <v>0.21574535234383069</v>
      </c>
      <c r="M13" s="607">
        <v>0.22349538388835841</v>
      </c>
      <c r="N13" s="607">
        <v>1.4685569865925536</v>
      </c>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heetViews>
  <sheetFormatPr defaultRowHeight="14.5"/>
  <cols>
    <col min="2" max="2" width="22.81640625" bestFit="1" customWidth="1"/>
  </cols>
  <sheetData>
    <row r="2" spans="2:2">
      <c r="B2" s="482" t="s">
        <v>218</v>
      </c>
    </row>
  </sheetData>
  <pageMargins left="0.7" right="0.7" top="0.75" bottom="0.75" header="0.3" footer="0.3"/>
  <pageSetup orientation="portrait" r:id="rId1"/>
  <headerFooter>
    <oddHeader>&amp;RAp A - Participant Def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6"/>
  <sheetViews>
    <sheetView workbookViewId="0">
      <selection activeCell="D16" sqref="D16"/>
    </sheetView>
  </sheetViews>
  <sheetFormatPr defaultRowHeight="14.5"/>
  <cols>
    <col min="1" max="3" width="20.1796875" customWidth="1"/>
    <col min="4" max="4" width="19.26953125" bestFit="1" customWidth="1"/>
    <col min="5" max="5" width="19.81640625" bestFit="1" customWidth="1"/>
    <col min="6" max="6" width="21.26953125" customWidth="1"/>
    <col min="7" max="9" width="20.1796875" customWidth="1"/>
  </cols>
  <sheetData>
    <row r="1" spans="1:8">
      <c r="A1" t="s">
        <v>121</v>
      </c>
      <c r="B1" s="712" t="s">
        <v>426</v>
      </c>
    </row>
    <row r="2" spans="1:8">
      <c r="B2" s="735" t="s">
        <v>415</v>
      </c>
      <c r="C2" s="735"/>
      <c r="D2" s="735" t="s">
        <v>416</v>
      </c>
      <c r="E2" s="735"/>
      <c r="F2" s="735"/>
      <c r="G2" s="736" t="s">
        <v>417</v>
      </c>
      <c r="H2" s="737"/>
    </row>
    <row r="3" spans="1:8" ht="29">
      <c r="A3" s="713" t="s">
        <v>125</v>
      </c>
      <c r="B3" s="714" t="s">
        <v>418</v>
      </c>
      <c r="C3" s="714" t="s">
        <v>419</v>
      </c>
      <c r="D3" s="715" t="s">
        <v>420</v>
      </c>
      <c r="E3" s="715" t="s">
        <v>421</v>
      </c>
      <c r="F3" s="715" t="s">
        <v>422</v>
      </c>
      <c r="G3" s="715" t="s">
        <v>423</v>
      </c>
      <c r="H3" s="715" t="s">
        <v>424</v>
      </c>
    </row>
    <row r="4" spans="1:8">
      <c r="A4" s="716" t="s">
        <v>425</v>
      </c>
      <c r="B4" s="717">
        <v>38264.03</v>
      </c>
      <c r="C4" s="717">
        <v>31267.74</v>
      </c>
      <c r="D4" s="610">
        <v>623</v>
      </c>
      <c r="E4" s="610">
        <v>6093.0215258956478</v>
      </c>
      <c r="F4" s="610">
        <v>99607.756016308107</v>
      </c>
      <c r="G4" s="610">
        <v>33618.922629075343</v>
      </c>
      <c r="H4" s="610">
        <v>555340.65133422229</v>
      </c>
    </row>
    <row r="6" spans="1:8">
      <c r="A6" s="18"/>
    </row>
  </sheetData>
  <mergeCells count="3">
    <mergeCell ref="B2:C2"/>
    <mergeCell ref="D2:F2"/>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zoomScaleNormal="100" zoomScalePageLayoutView="50" workbookViewId="0">
      <pane ySplit="6" topLeftCell="A7" activePane="bottomLeft" state="frozen"/>
      <selection pane="bottomLeft"/>
    </sheetView>
  </sheetViews>
  <sheetFormatPr defaultColWidth="9.179687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81640625" customWidth="1"/>
  </cols>
  <sheetData>
    <row r="1" spans="1:11" ht="23.5">
      <c r="A1" s="1" t="s">
        <v>0</v>
      </c>
      <c r="F1"/>
      <c r="G1"/>
      <c r="H1"/>
      <c r="I1"/>
    </row>
    <row r="2" spans="1:11">
      <c r="F2"/>
      <c r="G2"/>
      <c r="H2"/>
      <c r="I2"/>
    </row>
    <row r="3" spans="1:11" ht="19" thickBot="1">
      <c r="A3" s="4"/>
      <c r="B3" s="4" t="str">
        <f>'Ap B - Participant-Spend'!B3</f>
        <v>For Period Ending PY23Q4</v>
      </c>
      <c r="C3" s="4"/>
      <c r="D3" s="4"/>
      <c r="E3" s="4"/>
      <c r="F3" s="4"/>
      <c r="G3" s="4"/>
      <c r="H3" s="4"/>
      <c r="I3" s="4"/>
      <c r="J3" s="4"/>
    </row>
    <row r="4" spans="1:11" ht="15" thickBot="1">
      <c r="A4" t="s">
        <v>1</v>
      </c>
      <c r="B4" s="102"/>
      <c r="C4" s="103"/>
      <c r="D4" s="738" t="s">
        <v>33</v>
      </c>
      <c r="E4" s="739"/>
      <c r="F4" s="739"/>
      <c r="G4" s="739"/>
      <c r="H4" s="739"/>
      <c r="I4" s="739"/>
      <c r="J4" s="739"/>
      <c r="K4" s="740"/>
    </row>
    <row r="5" spans="1:11" ht="21" customHeight="1">
      <c r="B5" s="84"/>
      <c r="C5" s="105"/>
      <c r="D5" s="5" t="s">
        <v>10</v>
      </c>
      <c r="E5" s="30" t="s">
        <v>37</v>
      </c>
      <c r="F5" s="5" t="s">
        <v>11</v>
      </c>
      <c r="G5" s="30" t="s">
        <v>38</v>
      </c>
      <c r="H5" s="30" t="s">
        <v>39</v>
      </c>
      <c r="I5" s="22" t="s">
        <v>40</v>
      </c>
      <c r="J5" s="107" t="s">
        <v>41</v>
      </c>
      <c r="K5" s="107" t="s">
        <v>147</v>
      </c>
    </row>
    <row r="6" spans="1:11" ht="48.5" thickBot="1">
      <c r="B6" s="85"/>
      <c r="C6" s="106"/>
      <c r="D6" s="293" t="s">
        <v>70</v>
      </c>
      <c r="E6" s="292" t="s">
        <v>71</v>
      </c>
      <c r="F6" s="19" t="s">
        <v>72</v>
      </c>
      <c r="G6" s="32" t="s">
        <v>47</v>
      </c>
      <c r="H6" s="32" t="s">
        <v>116</v>
      </c>
      <c r="I6" s="294" t="s">
        <v>73</v>
      </c>
      <c r="J6" s="295" t="s">
        <v>118</v>
      </c>
      <c r="K6" s="295" t="s">
        <v>146</v>
      </c>
    </row>
    <row r="7" spans="1:11" ht="17" thickBot="1">
      <c r="B7" s="49" t="s">
        <v>13</v>
      </c>
      <c r="C7" s="512" t="s">
        <v>74</v>
      </c>
      <c r="D7" s="149"/>
      <c r="E7" s="150"/>
      <c r="F7" s="151"/>
      <c r="G7" s="246"/>
      <c r="H7" s="151"/>
      <c r="I7" s="210"/>
      <c r="J7" s="150"/>
      <c r="K7" s="152"/>
    </row>
    <row r="8" spans="1:11">
      <c r="B8" s="745" t="s">
        <v>48</v>
      </c>
      <c r="C8" s="46" t="s">
        <v>82</v>
      </c>
      <c r="D8" s="128">
        <v>4581.7415068146656</v>
      </c>
      <c r="E8" s="129"/>
      <c r="F8" s="128">
        <v>24198.714048961527</v>
      </c>
      <c r="G8" s="240"/>
      <c r="H8" s="128">
        <v>5007.4295000000002</v>
      </c>
      <c r="I8" s="184">
        <v>1.1831542088198395</v>
      </c>
      <c r="J8" s="457">
        <v>47294.084323181276</v>
      </c>
      <c r="K8" s="51">
        <v>253601.24549755224</v>
      </c>
    </row>
    <row r="9" spans="1:11" ht="15" thickBot="1">
      <c r="B9" s="746"/>
      <c r="C9" s="228" t="s">
        <v>77</v>
      </c>
      <c r="D9" s="229">
        <v>47576.844962844436</v>
      </c>
      <c r="E9" s="230"/>
      <c r="F9" s="231">
        <v>276146.83709259087</v>
      </c>
      <c r="G9" s="256"/>
      <c r="H9" s="231">
        <v>51997.192499999997</v>
      </c>
      <c r="I9" s="232">
        <v>24.615954704154998</v>
      </c>
      <c r="J9" s="458">
        <v>650090.88289717049</v>
      </c>
      <c r="K9" s="233">
        <v>3808992.5361844273</v>
      </c>
    </row>
    <row r="10" spans="1:11" ht="18" customHeight="1" thickBot="1">
      <c r="B10" s="89"/>
      <c r="C10" s="234" t="s">
        <v>86</v>
      </c>
      <c r="D10" s="235">
        <v>52158.586469659102</v>
      </c>
      <c r="E10" s="236">
        <v>46072.038439999997</v>
      </c>
      <c r="F10" s="237">
        <v>300345.55114155239</v>
      </c>
      <c r="G10" s="227">
        <v>6.5190000000000001</v>
      </c>
      <c r="H10" s="237">
        <v>57004.621999999996</v>
      </c>
      <c r="I10" s="238">
        <v>25.799108912974837</v>
      </c>
      <c r="J10" s="459">
        <v>697384.9672203518</v>
      </c>
      <c r="K10" s="239">
        <v>4062593.7816819795</v>
      </c>
    </row>
    <row r="11" spans="1:11">
      <c r="B11" s="749" t="s">
        <v>16</v>
      </c>
      <c r="C11" s="223" t="s">
        <v>49</v>
      </c>
      <c r="D11" s="138">
        <v>369.93236260655897</v>
      </c>
      <c r="E11" s="129"/>
      <c r="F11" s="128">
        <v>1488.1788954731469</v>
      </c>
      <c r="G11" s="240"/>
      <c r="H11" s="128">
        <v>404.30259999999998</v>
      </c>
      <c r="I11" s="184">
        <v>3.6412710591E-2</v>
      </c>
      <c r="J11" s="457">
        <v>6453.5015739999999</v>
      </c>
      <c r="K11" s="51">
        <v>26107.728640193676</v>
      </c>
    </row>
    <row r="12" spans="1:11" ht="15" thickBot="1">
      <c r="B12" s="750"/>
      <c r="C12" s="224" t="s">
        <v>50</v>
      </c>
      <c r="D12" s="141">
        <v>4736.2012799664626</v>
      </c>
      <c r="E12" s="222"/>
      <c r="F12" s="143">
        <v>18828.836117099621</v>
      </c>
      <c r="G12" s="257"/>
      <c r="H12" s="143">
        <v>5176.24</v>
      </c>
      <c r="I12" s="206">
        <v>1.4784024925999999</v>
      </c>
      <c r="J12" s="10">
        <v>64169.322469999999</v>
      </c>
      <c r="K12" s="91">
        <v>259314.29077591293</v>
      </c>
    </row>
    <row r="13" spans="1:11" ht="18" customHeight="1" thickBot="1">
      <c r="B13" s="272"/>
      <c r="C13" s="529" t="s">
        <v>85</v>
      </c>
      <c r="D13" s="235">
        <v>5106.1336425730215</v>
      </c>
      <c r="E13" s="236">
        <v>11355.275455000001</v>
      </c>
      <c r="F13" s="237">
        <v>20317.015012572767</v>
      </c>
      <c r="G13" s="227">
        <v>1.7891999999999999</v>
      </c>
      <c r="H13" s="237">
        <v>5580.5425999999998</v>
      </c>
      <c r="I13" s="238">
        <v>1.5148152031909998</v>
      </c>
      <c r="J13" s="459">
        <v>70622.824043999994</v>
      </c>
      <c r="K13" s="239">
        <v>285422.01941610663</v>
      </c>
    </row>
    <row r="14" spans="1:11" ht="15" thickBot="1">
      <c r="B14" s="89" t="s">
        <v>76</v>
      </c>
      <c r="C14" s="42" t="s">
        <v>80</v>
      </c>
      <c r="D14" s="144">
        <v>18774.530125322999</v>
      </c>
      <c r="E14" s="220">
        <v>3047.8730850000002</v>
      </c>
      <c r="F14" s="41">
        <v>50904.439400789997</v>
      </c>
      <c r="G14" s="258">
        <v>16.701599999999999</v>
      </c>
      <c r="H14" s="41">
        <v>20518.865000000002</v>
      </c>
      <c r="I14" s="207">
        <v>1.845232712566</v>
      </c>
      <c r="J14" s="460">
        <v>281587.11661808286</v>
      </c>
      <c r="K14" s="92">
        <v>761816.74153725896</v>
      </c>
    </row>
    <row r="15" spans="1:11" ht="36.75" customHeight="1" thickBot="1">
      <c r="B15" s="39" t="s">
        <v>17</v>
      </c>
      <c r="C15" s="39" t="s">
        <v>81</v>
      </c>
      <c r="D15" s="145">
        <v>12717.1</v>
      </c>
      <c r="E15" s="146">
        <v>115330.950635</v>
      </c>
      <c r="F15" s="145">
        <v>53272.475999999995</v>
      </c>
      <c r="G15" s="244">
        <v>0.46189999999999998</v>
      </c>
      <c r="H15" s="202">
        <v>13898.6412</v>
      </c>
      <c r="I15" s="208">
        <v>0</v>
      </c>
      <c r="J15" s="203">
        <v>12717.1</v>
      </c>
      <c r="K15" s="204">
        <v>53272.475999999995</v>
      </c>
    </row>
    <row r="16" spans="1:11" ht="21" customHeight="1" thickBot="1">
      <c r="B16" s="53" t="s">
        <v>18</v>
      </c>
      <c r="C16" s="61"/>
      <c r="D16" s="147">
        <v>88756.350237555132</v>
      </c>
      <c r="E16" s="148">
        <v>175806.13761500001</v>
      </c>
      <c r="F16" s="58">
        <v>424839.4815549152</v>
      </c>
      <c r="G16" s="245">
        <v>2.4169999999999998</v>
      </c>
      <c r="H16" s="58">
        <v>97002.670799999993</v>
      </c>
      <c r="I16" s="209">
        <v>29.159156828731835</v>
      </c>
      <c r="J16" s="28">
        <v>1062312.0078824349</v>
      </c>
      <c r="K16" s="59">
        <v>5163105.0186353447</v>
      </c>
    </row>
    <row r="17" spans="2:11" ht="15" thickBot="1">
      <c r="B17" s="751" t="s">
        <v>19</v>
      </c>
      <c r="C17" s="752"/>
      <c r="D17" s="515"/>
      <c r="E17" s="516"/>
      <c r="F17" s="517"/>
      <c r="G17" s="518"/>
      <c r="H17" s="517"/>
      <c r="I17" s="519"/>
      <c r="J17" s="516"/>
      <c r="K17" s="520"/>
    </row>
    <row r="18" spans="2:11" ht="15" thickBot="1">
      <c r="B18" s="511" t="s">
        <v>19</v>
      </c>
      <c r="C18" s="512" t="s">
        <v>51</v>
      </c>
      <c r="D18" s="513"/>
      <c r="E18" s="179"/>
      <c r="F18" s="514"/>
      <c r="G18" s="255"/>
      <c r="H18" s="28"/>
      <c r="I18" s="14"/>
      <c r="J18" s="14"/>
      <c r="K18" s="456"/>
    </row>
    <row r="19" spans="2:11" ht="15" thickBot="1">
      <c r="B19" s="48" t="s">
        <v>20</v>
      </c>
      <c r="C19" s="64" t="s">
        <v>52</v>
      </c>
      <c r="D19" s="138">
        <v>5738.6435372742517</v>
      </c>
      <c r="E19" s="139">
        <v>51260.583794999999</v>
      </c>
      <c r="F19" s="128">
        <v>17059.288771399104</v>
      </c>
      <c r="G19" s="247">
        <v>0.33279999999999998</v>
      </c>
      <c r="H19" s="128">
        <v>6271.8188</v>
      </c>
      <c r="I19" s="184">
        <v>4.0250855661845755</v>
      </c>
      <c r="J19" s="457">
        <v>85350.669224461977</v>
      </c>
      <c r="K19" s="51">
        <v>253749.0434256357</v>
      </c>
    </row>
    <row r="20" spans="2:11">
      <c r="B20" s="747" t="s">
        <v>22</v>
      </c>
      <c r="C20" s="46" t="s">
        <v>78</v>
      </c>
      <c r="D20" s="155">
        <v>140851.42686609927</v>
      </c>
      <c r="E20" s="156">
        <v>189507.386665</v>
      </c>
      <c r="F20" s="12">
        <v>455772.51728107018</v>
      </c>
      <c r="G20" s="248">
        <v>2.4049999999999998</v>
      </c>
      <c r="H20" s="12">
        <v>153937.8823</v>
      </c>
      <c r="I20" s="211">
        <v>89.567633450861933</v>
      </c>
      <c r="J20" s="12">
        <v>1928073.4279187906</v>
      </c>
      <c r="K20" s="448">
        <v>6104872.406108412</v>
      </c>
    </row>
    <row r="21" spans="2:11">
      <c r="B21" s="747"/>
      <c r="C21" s="43" t="s">
        <v>79</v>
      </c>
      <c r="D21" s="157">
        <v>3118.2438499999998</v>
      </c>
      <c r="E21" s="158">
        <v>43394.374405000002</v>
      </c>
      <c r="F21" s="159">
        <v>14563.135311739999</v>
      </c>
      <c r="G21" s="249">
        <v>0.33560000000000001</v>
      </c>
      <c r="H21" s="159">
        <v>3407.9587999999999</v>
      </c>
      <c r="I21" s="212">
        <v>2.3482867509999998</v>
      </c>
      <c r="J21" s="159">
        <v>39534.207049999997</v>
      </c>
      <c r="K21" s="449">
        <v>195978.52249482</v>
      </c>
    </row>
    <row r="22" spans="2:11">
      <c r="B22" s="748"/>
      <c r="C22" s="43" t="s">
        <v>24</v>
      </c>
      <c r="D22" s="160">
        <v>0</v>
      </c>
      <c r="E22" s="161">
        <v>9156.6279169999998</v>
      </c>
      <c r="F22" s="9">
        <v>0</v>
      </c>
      <c r="G22" s="250">
        <v>0</v>
      </c>
      <c r="H22" s="9">
        <v>0</v>
      </c>
      <c r="I22" s="213">
        <v>0</v>
      </c>
      <c r="J22" s="9">
        <v>0</v>
      </c>
      <c r="K22" s="450">
        <v>0</v>
      </c>
    </row>
    <row r="23" spans="2:11" ht="15" thickBot="1">
      <c r="B23" s="748"/>
      <c r="C23" s="86" t="s">
        <v>25</v>
      </c>
      <c r="D23" s="162">
        <v>0</v>
      </c>
      <c r="E23" s="142">
        <v>389.45351799999997</v>
      </c>
      <c r="F23" s="10">
        <v>2022.427167808632</v>
      </c>
      <c r="G23" s="251">
        <v>5.1929999999999996</v>
      </c>
      <c r="H23" s="10">
        <v>0</v>
      </c>
      <c r="I23" s="206">
        <v>0.352358458333</v>
      </c>
      <c r="J23" s="10">
        <v>0</v>
      </c>
      <c r="K23" s="91">
        <v>31238.325199923711</v>
      </c>
    </row>
    <row r="24" spans="2:11" s="18" customFormat="1" ht="21" customHeight="1" thickBot="1">
      <c r="B24" s="16" t="s">
        <v>26</v>
      </c>
      <c r="C24" s="38"/>
      <c r="D24" s="163">
        <v>149708.31425337351</v>
      </c>
      <c r="E24" s="148">
        <v>293708.42629999999</v>
      </c>
      <c r="F24" s="28">
        <v>489417.36853201792</v>
      </c>
      <c r="G24" s="245">
        <v>1.6659999999999999</v>
      </c>
      <c r="H24" s="35">
        <v>163617.6599</v>
      </c>
      <c r="I24" s="209">
        <v>96.293364226379509</v>
      </c>
      <c r="J24" s="28">
        <v>2052958.3041932527</v>
      </c>
      <c r="K24" s="59">
        <v>6585838.2972287908</v>
      </c>
    </row>
    <row r="25" spans="2:11" ht="15" thickBot="1">
      <c r="B25" s="753" t="s">
        <v>66</v>
      </c>
      <c r="C25" s="754"/>
      <c r="D25" s="164"/>
      <c r="E25" s="165"/>
      <c r="F25" s="165"/>
      <c r="G25" s="252"/>
      <c r="H25" s="165"/>
      <c r="I25" s="214"/>
      <c r="J25" s="165"/>
      <c r="K25" s="451"/>
    </row>
    <row r="26" spans="2:11">
      <c r="B26" s="742" t="s">
        <v>66</v>
      </c>
      <c r="C26" s="68" t="s">
        <v>54</v>
      </c>
      <c r="D26" s="167"/>
      <c r="E26" s="168"/>
      <c r="F26" s="169"/>
      <c r="G26" s="253"/>
      <c r="H26" s="169"/>
      <c r="I26" s="215"/>
      <c r="J26" s="170"/>
      <c r="K26" s="452"/>
    </row>
    <row r="27" spans="2:11" ht="18" customHeight="1">
      <c r="B27" s="743"/>
      <c r="C27" s="69" t="s">
        <v>21</v>
      </c>
      <c r="D27" s="171">
        <v>2167.2749518553242</v>
      </c>
      <c r="E27" s="158">
        <v>17675.226332999999</v>
      </c>
      <c r="F27" s="159">
        <v>6321.9126438931025</v>
      </c>
      <c r="G27" s="249">
        <v>0.35799999999999998</v>
      </c>
      <c r="H27" s="159">
        <v>2368.6356999999998</v>
      </c>
      <c r="I27" s="212">
        <v>0.49472492353300002</v>
      </c>
      <c r="J27" s="20">
        <v>28706.650169000011</v>
      </c>
      <c r="K27" s="453">
        <v>83805.04835534672</v>
      </c>
    </row>
    <row r="28" spans="2:11">
      <c r="B28" s="743"/>
      <c r="C28" s="69" t="s">
        <v>53</v>
      </c>
      <c r="D28" s="172"/>
      <c r="E28" s="131"/>
      <c r="F28" s="133"/>
      <c r="G28" s="241"/>
      <c r="H28" s="133"/>
      <c r="I28" s="216"/>
      <c r="J28" s="173"/>
      <c r="K28" s="454"/>
    </row>
    <row r="29" spans="2:11" ht="15" thickBot="1">
      <c r="B29" s="744"/>
      <c r="C29" s="70" t="s">
        <v>25</v>
      </c>
      <c r="D29" s="174"/>
      <c r="E29" s="175"/>
      <c r="F29" s="176"/>
      <c r="G29" s="254"/>
      <c r="H29" s="176"/>
      <c r="I29" s="217"/>
      <c r="J29" s="177"/>
      <c r="K29" s="455"/>
    </row>
    <row r="30" spans="2:11" ht="18" customHeight="1" thickBot="1">
      <c r="B30" s="13" t="s">
        <v>149</v>
      </c>
      <c r="C30" s="67"/>
      <c r="D30" s="178">
        <v>2167.2749518553242</v>
      </c>
      <c r="E30" s="179">
        <v>17675.226332999999</v>
      </c>
      <c r="F30" s="179">
        <v>6321.9126438931025</v>
      </c>
      <c r="G30" s="255">
        <v>0.35799999999999998</v>
      </c>
      <c r="H30" s="179">
        <v>2368.6356999999998</v>
      </c>
      <c r="I30" s="218">
        <v>0.49472492353300002</v>
      </c>
      <c r="J30" s="14">
        <v>28706.650169000011</v>
      </c>
      <c r="K30" s="456">
        <v>83805.04835534672</v>
      </c>
    </row>
    <row r="31" spans="2:11" ht="15" thickBot="1">
      <c r="B31" s="755" t="s">
        <v>28</v>
      </c>
      <c r="C31" s="756"/>
      <c r="D31" s="164"/>
      <c r="E31" s="165"/>
      <c r="F31" s="165"/>
      <c r="G31" s="252"/>
      <c r="H31" s="165"/>
      <c r="I31" s="214"/>
      <c r="J31" s="165"/>
      <c r="K31" s="451"/>
    </row>
    <row r="32" spans="2:11" ht="15" thickBot="1">
      <c r="B32" s="15" t="s">
        <v>29</v>
      </c>
      <c r="C32" s="464"/>
      <c r="D32" s="167"/>
      <c r="E32" s="168"/>
      <c r="F32" s="169"/>
      <c r="G32" s="253"/>
      <c r="H32" s="169"/>
      <c r="I32" s="217"/>
      <c r="J32" s="94"/>
      <c r="K32" s="94"/>
    </row>
    <row r="33" spans="2:11" ht="15" thickBot="1">
      <c r="B33" s="16" t="s">
        <v>30</v>
      </c>
      <c r="C33" s="23"/>
      <c r="D33" s="167"/>
      <c r="E33" s="168"/>
      <c r="F33" s="169"/>
      <c r="G33" s="253"/>
      <c r="H33" s="169"/>
      <c r="I33" s="217"/>
      <c r="J33" s="94"/>
      <c r="K33" s="94"/>
    </row>
    <row r="34" spans="2:11" ht="12" customHeight="1">
      <c r="B34" s="24"/>
      <c r="C34" s="25"/>
      <c r="D34" s="182"/>
      <c r="E34" s="150"/>
      <c r="F34" s="150"/>
      <c r="G34" s="246"/>
      <c r="H34" s="150"/>
      <c r="I34" s="210"/>
      <c r="J34" s="183"/>
      <c r="K34" s="183"/>
    </row>
    <row r="35" spans="2:11" ht="21" customHeight="1" thickBot="1">
      <c r="B35" s="16" t="s">
        <v>31</v>
      </c>
      <c r="C35" s="23"/>
      <c r="D35" s="180">
        <v>240631.93944278397</v>
      </c>
      <c r="E35" s="181">
        <v>487189.790248</v>
      </c>
      <c r="F35" s="17">
        <v>920578.76273082627</v>
      </c>
      <c r="G35" s="245">
        <v>1.89</v>
      </c>
      <c r="H35" s="17">
        <v>262988.96639999998</v>
      </c>
      <c r="I35" s="219">
        <v>125.94724597864435</v>
      </c>
      <c r="J35" s="44">
        <v>3143976.9622446876</v>
      </c>
      <c r="K35" s="44">
        <v>11832748.364219481</v>
      </c>
    </row>
    <row r="36" spans="2:11" ht="32.15" customHeight="1">
      <c r="B36" s="741" t="s">
        <v>75</v>
      </c>
      <c r="C36" s="741"/>
      <c r="D36" s="741"/>
      <c r="E36" s="741"/>
      <c r="F36" s="741"/>
      <c r="G36" s="741"/>
      <c r="H36" s="741"/>
      <c r="I36" s="741"/>
      <c r="J36" s="741"/>
      <c r="K36" s="18"/>
    </row>
    <row r="37" spans="2:11" ht="32.15" customHeight="1">
      <c r="B37" s="718" t="s">
        <v>69</v>
      </c>
      <c r="C37" s="718"/>
      <c r="D37" s="718"/>
      <c r="E37" s="718"/>
      <c r="F37" s="718"/>
      <c r="G37" s="718"/>
      <c r="H37" s="718"/>
      <c r="I37" s="718"/>
      <c r="J37" s="718"/>
    </row>
  </sheetData>
  <mergeCells count="10">
    <mergeCell ref="D4:K4"/>
    <mergeCell ref="B36:J36"/>
    <mergeCell ref="B37:J37"/>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zoomScaleNormal="100" zoomScalePageLayoutView="75" workbookViewId="0">
      <pane ySplit="6" topLeftCell="A7" activePane="bottomLeft" state="frozen"/>
      <selection pane="bottomLeft"/>
    </sheetView>
  </sheetViews>
  <sheetFormatPr defaultColWidth="9.1796875" defaultRowHeight="14.5"/>
  <cols>
    <col min="1" max="1" width="2.81640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1796875" customWidth="1"/>
    <col min="12" max="12" width="1.81640625" customWidth="1"/>
  </cols>
  <sheetData>
    <row r="1" spans="1:11" ht="23.5">
      <c r="A1" s="1" t="s">
        <v>0</v>
      </c>
      <c r="F1"/>
      <c r="G1"/>
      <c r="H1"/>
      <c r="I1"/>
    </row>
    <row r="2" spans="1:11">
      <c r="F2"/>
      <c r="G2"/>
      <c r="H2"/>
      <c r="I2"/>
    </row>
    <row r="3" spans="1:11" ht="19" thickBot="1">
      <c r="A3" s="4"/>
      <c r="B3" s="4" t="str">
        <f>'Ap B - Participant-Spend'!B3</f>
        <v>For Period Ending PY23Q4</v>
      </c>
      <c r="C3" s="4"/>
      <c r="D3" s="4"/>
      <c r="E3" s="4"/>
      <c r="F3" s="4"/>
      <c r="G3" s="4"/>
      <c r="H3" s="4"/>
      <c r="I3" s="4"/>
      <c r="J3" s="4"/>
    </row>
    <row r="4" spans="1:11" ht="15" thickBot="1">
      <c r="A4" t="s">
        <v>1</v>
      </c>
      <c r="B4" s="102"/>
      <c r="C4" s="103"/>
      <c r="D4" s="738" t="s">
        <v>33</v>
      </c>
      <c r="E4" s="739"/>
      <c r="F4" s="739"/>
      <c r="G4" s="739"/>
      <c r="H4" s="739"/>
      <c r="I4" s="739"/>
      <c r="J4" s="739"/>
      <c r="K4" s="740"/>
    </row>
    <row r="5" spans="1:11" ht="21" customHeight="1">
      <c r="B5" s="84"/>
      <c r="C5" s="105"/>
      <c r="D5" s="5" t="s">
        <v>10</v>
      </c>
      <c r="E5" s="30" t="s">
        <v>37</v>
      </c>
      <c r="F5" s="5" t="s">
        <v>11</v>
      </c>
      <c r="G5" s="30" t="s">
        <v>38</v>
      </c>
      <c r="H5" s="30" t="s">
        <v>39</v>
      </c>
      <c r="I5" s="22" t="s">
        <v>40</v>
      </c>
      <c r="J5" s="22" t="s">
        <v>41</v>
      </c>
      <c r="K5" s="6" t="s">
        <v>147</v>
      </c>
    </row>
    <row r="6" spans="1:11" ht="48.5" thickBot="1">
      <c r="B6" s="85"/>
      <c r="C6" s="106"/>
      <c r="D6" s="31" t="s">
        <v>64</v>
      </c>
      <c r="E6" s="31" t="s">
        <v>65</v>
      </c>
      <c r="F6" s="19" t="s">
        <v>63</v>
      </c>
      <c r="G6" s="32" t="s">
        <v>47</v>
      </c>
      <c r="H6" s="32" t="s">
        <v>117</v>
      </c>
      <c r="I6" s="7" t="s">
        <v>83</v>
      </c>
      <c r="J6" s="125" t="s">
        <v>119</v>
      </c>
      <c r="K6" s="461" t="s">
        <v>148</v>
      </c>
    </row>
    <row r="7" spans="1:11" ht="17" thickBot="1">
      <c r="B7" s="49" t="s">
        <v>13</v>
      </c>
      <c r="C7" s="512" t="s">
        <v>74</v>
      </c>
      <c r="D7" s="515"/>
      <c r="E7" s="516"/>
      <c r="F7" s="517"/>
      <c r="G7" s="518"/>
      <c r="H7" s="517"/>
      <c r="I7" s="519"/>
      <c r="J7" s="516"/>
      <c r="K7" s="520"/>
    </row>
    <row r="8" spans="1:11">
      <c r="B8" s="745" t="s">
        <v>48</v>
      </c>
      <c r="C8" s="46" t="s">
        <v>82</v>
      </c>
      <c r="D8" s="128">
        <v>52916.030121368582</v>
      </c>
      <c r="E8" s="129"/>
      <c r="F8" s="128">
        <v>304850.64377247932</v>
      </c>
      <c r="G8" s="240"/>
      <c r="H8" s="140">
        <v>57832.4395</v>
      </c>
      <c r="I8" s="262" t="s">
        <v>406</v>
      </c>
      <c r="J8" s="457">
        <v>412079.82551341003</v>
      </c>
      <c r="K8" s="51">
        <v>2332094.82307164</v>
      </c>
    </row>
    <row r="9" spans="1:11" ht="15" thickBot="1">
      <c r="B9" s="746"/>
      <c r="C9" s="228" t="s">
        <v>77</v>
      </c>
      <c r="D9" s="130">
        <v>149961.49344268182</v>
      </c>
      <c r="E9" s="131"/>
      <c r="F9" s="132">
        <v>747462.26733863354</v>
      </c>
      <c r="G9" s="241"/>
      <c r="H9" s="9">
        <v>163894.36189999999</v>
      </c>
      <c r="I9" s="263" t="s">
        <v>406</v>
      </c>
      <c r="J9" s="8">
        <v>1666661.8991551169</v>
      </c>
      <c r="K9" s="52">
        <v>7343043.7190666469</v>
      </c>
    </row>
    <row r="10" spans="1:11" ht="18" customHeight="1" thickBot="1">
      <c r="B10" s="89"/>
      <c r="C10" s="234" t="s">
        <v>86</v>
      </c>
      <c r="D10" s="134">
        <v>202877.52356405041</v>
      </c>
      <c r="E10" s="135">
        <v>376750.22499800002</v>
      </c>
      <c r="F10" s="136">
        <v>1052312.9111111129</v>
      </c>
      <c r="G10" s="242">
        <v>2.7930000000000001</v>
      </c>
      <c r="H10" s="137">
        <v>221726.8014</v>
      </c>
      <c r="I10" s="264"/>
      <c r="J10" s="462">
        <v>2078741.724668527</v>
      </c>
      <c r="K10" s="90">
        <v>9675138.5421382859</v>
      </c>
    </row>
    <row r="11" spans="1:11">
      <c r="B11" s="749" t="s">
        <v>16</v>
      </c>
      <c r="C11" s="223" t="s">
        <v>49</v>
      </c>
      <c r="D11" s="138">
        <v>19693.99972903412</v>
      </c>
      <c r="E11" s="129"/>
      <c r="F11" s="128">
        <v>80106.422462128132</v>
      </c>
      <c r="G11" s="240"/>
      <c r="H11" s="140">
        <v>21523.762200000001</v>
      </c>
      <c r="I11" s="262" t="s">
        <v>406</v>
      </c>
      <c r="J11" s="457">
        <v>402541.26800934074</v>
      </c>
      <c r="K11" s="51">
        <v>1643416.3074493001</v>
      </c>
    </row>
    <row r="12" spans="1:11" ht="15" thickBot="1">
      <c r="B12" s="750"/>
      <c r="C12" s="224" t="s">
        <v>50</v>
      </c>
      <c r="D12" s="141">
        <v>20821.107162239856</v>
      </c>
      <c r="E12" s="131"/>
      <c r="F12" s="132">
        <v>82527.217533140123</v>
      </c>
      <c r="G12" s="241"/>
      <c r="H12" s="11">
        <v>22755.5887</v>
      </c>
      <c r="I12" s="265" t="s">
        <v>406</v>
      </c>
      <c r="J12" s="10">
        <v>166536.91325393177</v>
      </c>
      <c r="K12" s="91">
        <v>763987.71566854115</v>
      </c>
    </row>
    <row r="13" spans="1:11" ht="18" customHeight="1" thickBot="1">
      <c r="B13" s="272"/>
      <c r="C13" s="234" t="s">
        <v>85</v>
      </c>
      <c r="D13" s="235">
        <v>40515.106891273972</v>
      </c>
      <c r="E13" s="135">
        <v>91446.277765000006</v>
      </c>
      <c r="F13" s="136">
        <v>162633.63999526826</v>
      </c>
      <c r="G13" s="242">
        <v>1.7785</v>
      </c>
      <c r="H13" s="237">
        <v>44279.350900000005</v>
      </c>
      <c r="I13" s="266"/>
      <c r="J13" s="459">
        <v>569078.18126327253</v>
      </c>
      <c r="K13" s="239">
        <v>2407404.0231178412</v>
      </c>
    </row>
    <row r="14" spans="1:11" ht="15" thickBot="1">
      <c r="B14" s="89" t="s">
        <v>76</v>
      </c>
      <c r="C14" s="42" t="s">
        <v>80</v>
      </c>
      <c r="D14" s="186">
        <v>8915.6746254999998</v>
      </c>
      <c r="E14" s="203">
        <v>103978.059999</v>
      </c>
      <c r="F14" s="225">
        <v>39466.390882729138</v>
      </c>
      <c r="G14" s="243">
        <v>0.37959999999999999</v>
      </c>
      <c r="H14" s="185">
        <v>9744.0267999999996</v>
      </c>
      <c r="I14" s="267" t="s">
        <v>406</v>
      </c>
      <c r="J14" s="463">
        <v>146151.67749896768</v>
      </c>
      <c r="K14" s="226">
        <v>586588.41491902201</v>
      </c>
    </row>
    <row r="15" spans="1:11" ht="37" customHeight="1" thickBot="1">
      <c r="B15" s="39" t="s">
        <v>17</v>
      </c>
      <c r="C15" s="39" t="s">
        <v>81</v>
      </c>
      <c r="D15" s="145">
        <v>101139.70000000001</v>
      </c>
      <c r="E15" s="146">
        <v>786327.52948699996</v>
      </c>
      <c r="F15" s="202">
        <v>431336.3</v>
      </c>
      <c r="G15" s="244">
        <v>0.54849999999999999</v>
      </c>
      <c r="H15" s="203">
        <v>110536.55319999999</v>
      </c>
      <c r="I15" s="268" t="s">
        <v>406</v>
      </c>
      <c r="J15" s="203">
        <v>101139.70000000001</v>
      </c>
      <c r="K15" s="204">
        <v>431336.3</v>
      </c>
    </row>
    <row r="16" spans="1:11" ht="21" customHeight="1" thickBot="1">
      <c r="B16" s="53" t="s">
        <v>18</v>
      </c>
      <c r="C16" s="61"/>
      <c r="D16" s="147">
        <v>353448.00508082437</v>
      </c>
      <c r="E16" s="148">
        <v>1358502.092249</v>
      </c>
      <c r="F16" s="58">
        <v>1685749.2419891104</v>
      </c>
      <c r="G16" s="245">
        <v>1.2410000000000001</v>
      </c>
      <c r="H16" s="205">
        <v>386286.73230000003</v>
      </c>
      <c r="I16" s="269" t="s">
        <v>406</v>
      </c>
      <c r="J16" s="28">
        <v>2895111.2834307677</v>
      </c>
      <c r="K16" s="59">
        <v>13100467.280175149</v>
      </c>
    </row>
    <row r="17" spans="2:11" ht="15" thickBot="1">
      <c r="B17" s="751" t="s">
        <v>19</v>
      </c>
      <c r="C17" s="752"/>
      <c r="D17" s="515"/>
      <c r="E17" s="516"/>
      <c r="F17" s="517"/>
      <c r="G17" s="518"/>
      <c r="H17" s="517"/>
      <c r="I17" s="519"/>
      <c r="J17" s="516"/>
      <c r="K17" s="520"/>
    </row>
    <row r="18" spans="2:11" ht="15" thickBot="1">
      <c r="B18" s="511" t="s">
        <v>19</v>
      </c>
      <c r="C18" s="512" t="s">
        <v>51</v>
      </c>
      <c r="D18" s="513"/>
      <c r="E18" s="179"/>
      <c r="F18" s="514"/>
      <c r="G18" s="255"/>
      <c r="H18" s="28"/>
      <c r="I18" s="14"/>
      <c r="J18" s="14"/>
      <c r="K18" s="456"/>
    </row>
    <row r="19" spans="2:11" ht="15" thickBot="1">
      <c r="B19" s="48" t="s">
        <v>20</v>
      </c>
      <c r="C19" s="64" t="s">
        <v>52</v>
      </c>
      <c r="D19" s="138">
        <v>37773.578815087705</v>
      </c>
      <c r="E19" s="139">
        <v>20254.331986000001</v>
      </c>
      <c r="F19" s="128">
        <v>93903.9258324111</v>
      </c>
      <c r="G19" s="247">
        <v>4.6361999999999997</v>
      </c>
      <c r="H19" s="185">
        <v>41283.108399999997</v>
      </c>
      <c r="I19" s="262" t="s">
        <v>406</v>
      </c>
      <c r="J19" s="457">
        <v>650472.283073158</v>
      </c>
      <c r="K19" s="51">
        <v>1634993.0208795404</v>
      </c>
    </row>
    <row r="20" spans="2:11">
      <c r="B20" s="747" t="s">
        <v>22</v>
      </c>
      <c r="C20" s="46" t="s">
        <v>78</v>
      </c>
      <c r="D20" s="155">
        <v>100061.45578999999</v>
      </c>
      <c r="E20" s="156">
        <v>517563.41082500003</v>
      </c>
      <c r="F20" s="12">
        <v>166512.71792000002</v>
      </c>
      <c r="G20" s="248">
        <v>0.32169999999999999</v>
      </c>
      <c r="H20" s="12">
        <v>109358.1297</v>
      </c>
      <c r="I20" s="270" t="s">
        <v>406</v>
      </c>
      <c r="J20" s="12">
        <v>784671.62505999999</v>
      </c>
      <c r="K20" s="448">
        <v>1267564.2156700001</v>
      </c>
    </row>
    <row r="21" spans="2:11">
      <c r="B21" s="747"/>
      <c r="C21" s="43" t="s">
        <v>79</v>
      </c>
      <c r="D21" s="157">
        <v>6503.0860000000002</v>
      </c>
      <c r="E21" s="158">
        <v>28745.094886999999</v>
      </c>
      <c r="F21" s="159">
        <v>38013.776999999995</v>
      </c>
      <c r="G21" s="249">
        <v>1.3224</v>
      </c>
      <c r="H21" s="159">
        <v>7107.2853999999998</v>
      </c>
      <c r="I21" s="271" t="s">
        <v>406</v>
      </c>
      <c r="J21" s="159">
        <v>57286.177000000003</v>
      </c>
      <c r="K21" s="449">
        <v>383560.80400000018</v>
      </c>
    </row>
    <row r="22" spans="2:11">
      <c r="B22" s="748"/>
      <c r="C22" s="43" t="s">
        <v>24</v>
      </c>
      <c r="D22" s="160">
        <v>0</v>
      </c>
      <c r="E22" s="161">
        <v>17185.554628000002</v>
      </c>
      <c r="F22" s="9">
        <v>0</v>
      </c>
      <c r="G22" s="250">
        <v>0</v>
      </c>
      <c r="H22" s="9">
        <v>0</v>
      </c>
      <c r="I22" s="263" t="s">
        <v>406</v>
      </c>
      <c r="J22" s="9">
        <v>0</v>
      </c>
      <c r="K22" s="450">
        <v>0</v>
      </c>
    </row>
    <row r="23" spans="2:11" ht="15" thickBot="1">
      <c r="B23" s="748"/>
      <c r="C23" s="86" t="s">
        <v>25</v>
      </c>
      <c r="D23" s="162">
        <v>0</v>
      </c>
      <c r="E23" s="142">
        <v>3700.8370159999999</v>
      </c>
      <c r="F23" s="10">
        <v>-23.1274090689</v>
      </c>
      <c r="G23" s="251"/>
      <c r="H23" s="10">
        <v>0</v>
      </c>
      <c r="I23" s="265" t="s">
        <v>406</v>
      </c>
      <c r="J23" s="10">
        <v>0</v>
      </c>
      <c r="K23" s="91">
        <v>-235.80539030790001</v>
      </c>
    </row>
    <row r="24" spans="2:11" s="18" customFormat="1" ht="21" customHeight="1" thickBot="1">
      <c r="B24" s="16" t="s">
        <v>26</v>
      </c>
      <c r="C24" s="38"/>
      <c r="D24" s="163">
        <v>144338.12060508772</v>
      </c>
      <c r="E24" s="148">
        <v>587449.22934199998</v>
      </c>
      <c r="F24" s="28">
        <v>298407.2933433422</v>
      </c>
      <c r="G24" s="245">
        <v>0.50800000000000001</v>
      </c>
      <c r="H24" s="205">
        <v>157748.52350000001</v>
      </c>
      <c r="I24" s="269" t="s">
        <v>406</v>
      </c>
      <c r="J24" s="28">
        <v>1492430.0851331579</v>
      </c>
      <c r="K24" s="59">
        <v>3285882.2351592327</v>
      </c>
    </row>
    <row r="25" spans="2:11" ht="15" thickBot="1">
      <c r="B25" s="753" t="s">
        <v>66</v>
      </c>
      <c r="C25" s="754"/>
      <c r="D25" s="164"/>
      <c r="E25" s="165"/>
      <c r="F25" s="165"/>
      <c r="G25" s="252"/>
      <c r="H25" s="165"/>
      <c r="I25" s="165"/>
      <c r="J25" s="165"/>
      <c r="K25" s="451"/>
    </row>
    <row r="26" spans="2:11">
      <c r="B26" s="742" t="s">
        <v>66</v>
      </c>
      <c r="C26" s="68" t="s">
        <v>54</v>
      </c>
      <c r="D26" s="167"/>
      <c r="E26" s="168"/>
      <c r="F26" s="169"/>
      <c r="G26" s="253"/>
      <c r="H26" s="169"/>
      <c r="I26" s="170"/>
      <c r="J26" s="170"/>
      <c r="K26" s="452"/>
    </row>
    <row r="27" spans="2:11" ht="18" customHeight="1">
      <c r="B27" s="743"/>
      <c r="C27" s="69" t="s">
        <v>21</v>
      </c>
      <c r="D27" s="171">
        <v>23213.614394061649</v>
      </c>
      <c r="E27" s="259">
        <v>27715.937621000001</v>
      </c>
      <c r="F27" s="159">
        <v>64074.74496827423</v>
      </c>
      <c r="G27" s="249">
        <v>2.3119999999999998</v>
      </c>
      <c r="H27" s="159">
        <v>25370.383000000002</v>
      </c>
      <c r="I27" s="271" t="s">
        <v>406</v>
      </c>
      <c r="J27" s="20">
        <v>220297.29969910238</v>
      </c>
      <c r="K27" s="453">
        <v>615869.90617131395</v>
      </c>
    </row>
    <row r="28" spans="2:11">
      <c r="B28" s="743"/>
      <c r="C28" s="69" t="s">
        <v>53</v>
      </c>
      <c r="D28" s="172"/>
      <c r="E28" s="131"/>
      <c r="F28" s="133"/>
      <c r="G28" s="241"/>
      <c r="H28" s="133"/>
      <c r="I28" s="173"/>
      <c r="J28" s="173"/>
      <c r="K28" s="454"/>
    </row>
    <row r="29" spans="2:11" ht="15" thickBot="1">
      <c r="B29" s="744"/>
      <c r="C29" s="70" t="s">
        <v>25</v>
      </c>
      <c r="D29" s="174"/>
      <c r="E29" s="175"/>
      <c r="F29" s="176"/>
      <c r="G29" s="254"/>
      <c r="H29" s="176"/>
      <c r="I29" s="177"/>
      <c r="J29" s="177"/>
      <c r="K29" s="455"/>
    </row>
    <row r="30" spans="2:11" ht="18" customHeight="1" thickBot="1">
      <c r="B30" s="13" t="s">
        <v>149</v>
      </c>
      <c r="C30" s="67"/>
      <c r="D30" s="178">
        <v>23213.614394061649</v>
      </c>
      <c r="E30" s="179">
        <v>27715.937621000001</v>
      </c>
      <c r="F30" s="179">
        <v>64074.74496827423</v>
      </c>
      <c r="G30" s="255">
        <v>2.3119999999999998</v>
      </c>
      <c r="H30" s="179">
        <v>25370.383000000002</v>
      </c>
      <c r="I30" s="218" t="s">
        <v>406</v>
      </c>
      <c r="J30" s="14">
        <v>220297.29969910238</v>
      </c>
      <c r="K30" s="456">
        <v>615869.90617131395</v>
      </c>
    </row>
    <row r="31" spans="2:11" ht="15" thickBot="1">
      <c r="B31" s="755" t="s">
        <v>28</v>
      </c>
      <c r="C31" s="756"/>
      <c r="D31" s="164"/>
      <c r="E31" s="165"/>
      <c r="F31" s="165"/>
      <c r="G31" s="252"/>
      <c r="H31" s="165"/>
      <c r="I31" s="214"/>
      <c r="J31" s="165"/>
      <c r="K31" s="451"/>
    </row>
    <row r="32" spans="2:11" ht="15" thickBot="1">
      <c r="B32" s="15" t="s">
        <v>29</v>
      </c>
      <c r="C32" s="464"/>
      <c r="D32" s="167"/>
      <c r="E32" s="168"/>
      <c r="F32" s="169"/>
      <c r="G32" s="253"/>
      <c r="H32" s="169"/>
      <c r="I32" s="217"/>
      <c r="J32" s="94"/>
      <c r="K32" s="94"/>
    </row>
    <row r="33" spans="2:11" ht="15" thickBot="1">
      <c r="B33" s="16" t="s">
        <v>30</v>
      </c>
      <c r="C33" s="23"/>
      <c r="D33" s="167"/>
      <c r="E33" s="168"/>
      <c r="F33" s="169"/>
      <c r="G33" s="253"/>
      <c r="H33" s="169"/>
      <c r="I33" s="217"/>
      <c r="J33" s="94"/>
      <c r="K33" s="94"/>
    </row>
    <row r="34" spans="2:11" ht="12" customHeight="1">
      <c r="B34" s="24"/>
      <c r="C34" s="25"/>
      <c r="D34" s="182"/>
      <c r="E34" s="150"/>
      <c r="F34" s="150"/>
      <c r="G34" s="246"/>
      <c r="H34" s="150"/>
      <c r="I34" s="210"/>
      <c r="J34" s="183"/>
      <c r="K34" s="183"/>
    </row>
    <row r="35" spans="2:11" ht="21" customHeight="1" thickBot="1">
      <c r="B35" s="16" t="s">
        <v>31</v>
      </c>
      <c r="C35" s="23"/>
      <c r="D35" s="180">
        <v>520999.74007997377</v>
      </c>
      <c r="E35" s="181">
        <v>1973667.2592120001</v>
      </c>
      <c r="F35" s="17">
        <v>2048231.2803007266</v>
      </c>
      <c r="G35" s="245">
        <v>1.038</v>
      </c>
      <c r="H35" s="17">
        <v>569405.63880000007</v>
      </c>
      <c r="I35" s="219" t="s">
        <v>406</v>
      </c>
      <c r="J35" s="44">
        <v>4607838.6682630284</v>
      </c>
      <c r="K35" s="44">
        <v>17002219.421505697</v>
      </c>
    </row>
    <row r="36" spans="2:11" ht="32.15" customHeight="1">
      <c r="B36" s="741" t="s">
        <v>75</v>
      </c>
      <c r="C36" s="741"/>
      <c r="D36" s="741"/>
      <c r="E36" s="741"/>
      <c r="F36" s="741"/>
      <c r="G36" s="741"/>
      <c r="H36" s="741"/>
      <c r="I36" s="741"/>
      <c r="J36" s="741"/>
      <c r="K36" s="18"/>
    </row>
    <row r="37" spans="2:11" ht="32.15" customHeight="1">
      <c r="B37" s="757" t="s">
        <v>69</v>
      </c>
      <c r="C37" s="757"/>
      <c r="D37" s="757"/>
      <c r="E37" s="757"/>
      <c r="F37" s="757"/>
      <c r="G37" s="757"/>
      <c r="H37" s="757"/>
      <c r="I37" s="757"/>
      <c r="J37" s="757"/>
      <c r="K37" s="18"/>
    </row>
  </sheetData>
  <mergeCells count="10">
    <mergeCell ref="D4:K4"/>
    <mergeCell ref="B37:J37"/>
    <mergeCell ref="B26:B29"/>
    <mergeCell ref="B8:B9"/>
    <mergeCell ref="B11:B12"/>
    <mergeCell ref="B20:B23"/>
    <mergeCell ref="B17:C17"/>
    <mergeCell ref="B25:C25"/>
    <mergeCell ref="B31:C31"/>
    <mergeCell ref="B36:J36"/>
  </mergeCells>
  <pageMargins left="0.7" right="0.7" top="0.75" bottom="0.5" header="0.3" footer="0.3"/>
  <pageSetup scale="69" orientation="landscape" r:id="rId1"/>
  <headerFooter>
    <oddHeader>&amp;R&amp;16Appendix B - Qtr NG Master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1" ma:contentTypeDescription="Create a new document." ma:contentTypeScope="" ma:versionID="f20c3d4365552be1c5bd30722e582e5f">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180636fadeb78575c5e826a9f6f2c4e"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www.w3.org/XML/1998/namespace"/>
    <ds:schemaRef ds:uri="39c968e2-ee87-41b9-8fa8-4cd604c6e882"/>
    <ds:schemaRef ds:uri="http://purl.org/dc/terms/"/>
    <ds:schemaRef ds:uri="http://purl.org/dc/elements/1.1/"/>
    <ds:schemaRef ds:uri="http://schemas.microsoft.com/office/2006/documentManagement/types"/>
    <ds:schemaRef ds:uri="http://schemas.microsoft.com/office/infopath/2007/PartnerControls"/>
    <ds:schemaRef ds:uri="ba291332-5843-45d8-bfc3-9844fb3e26da"/>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1ED5D770-FDC8-4514-ABBB-D54CC1A9A7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Table 1</vt:lpstr>
      <vt:lpstr>Table 2</vt:lpstr>
      <vt:lpstr>Tables 3-6</vt:lpstr>
      <vt:lpstr>Table 7</vt:lpstr>
      <vt:lpstr>Table 8</vt:lpstr>
      <vt:lpstr>Ap A - Participant Def</vt:lpstr>
      <vt:lpstr>Table 9</vt:lpstr>
      <vt:lpstr>Ap B - Qtr Electric Master</vt:lpstr>
      <vt:lpstr>Ap B - Qtr NG Master</vt:lpstr>
      <vt:lpstr>Ap B - Participant-Spend</vt:lpstr>
      <vt:lpstr>Ap C - Qtr LMI</vt:lpstr>
      <vt:lpstr>Ap D - Qtr Business Class</vt:lpstr>
      <vt:lpstr>Ap E - NJ CEA Benchmarks</vt:lpstr>
      <vt:lpstr>AP F - Secondary Metrics</vt:lpstr>
      <vt:lpstr>AP G - Transfer</vt:lpstr>
      <vt:lpstr>AP H - CostTest</vt:lpstr>
      <vt:lpstr>AP I - Program Changes</vt:lpstr>
      <vt:lpstr>PSEG</vt:lpstr>
      <vt:lpstr>Lookup_Sheet</vt:lpstr>
      <vt:lpstr>'Ap B - Participant-Spend'!Print_Area</vt:lpstr>
      <vt:lpstr>'Ap B - Qtr Electric Master'!Print_Area</vt:lpstr>
      <vt:lpstr>'Ap B - Qtr NG Master'!Print_Area</vt:lpstr>
      <vt:lpstr>'Ap C - Qtr LMI'!Print_Area</vt:lpstr>
      <vt:lpstr>'Ap D - Qtr Business Class'!Print_Area</vt:lpstr>
      <vt:lpstr>'Ap E - NJ CEA Benchmarks'!Print_Area</vt:lpstr>
      <vt:lpstr>'AP F - Secondary Metrics'!Print_Area</vt:lpstr>
      <vt:lpstr>'AP G - Transfer'!Print_Area</vt:lpstr>
      <vt:lpstr>'AP H - CostTest'!Print_Area</vt:lpstr>
      <vt:lpstr>'Table 1'!Print_Area</vt:lpstr>
      <vt:lpstr>'Table 8'!Print_Area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cp:lastPrinted>2023-10-16T18:07:35Z</cp:lastPrinted>
  <dcterms:created xsi:type="dcterms:W3CDTF">2021-03-17T19:24:16Z</dcterms:created>
  <dcterms:modified xsi:type="dcterms:W3CDTF">2023-11-17T20:27:06Z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