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3 2023/Final Versions/"/>
    </mc:Choice>
  </mc:AlternateContent>
  <bookViews>
    <workbookView xWindow="0" yWindow="0" windowWidth="19200" windowHeight="7050" tabRatio="802" firstSheet="1" activeTab="1"/>
  </bookViews>
  <sheets>
    <sheet name="Table 8" sheetId="52" state="hidden" r:id="rId1"/>
    <sheet name="Qtr Electric Master" sheetId="42" r:id="rId2"/>
    <sheet name="Qtr Electric LMI" sheetId="44" r:id="rId3"/>
    <sheet name="Qtr Electric Business" sheetId="45" r:id="rId4"/>
    <sheet name="AP F - Secondary Metrics" sheetId="55" state="hidden" r:id="rId5"/>
    <sheet name="AP G - Transfer" sheetId="54" state="hidden" r:id="rId6"/>
    <sheet name="AP H - CostTest" sheetId="50" state="hidden" r:id="rId7"/>
    <sheet name="AP I - Program Changes" sheetId="59" state="hidden" r:id="rId8"/>
  </sheets>
  <externalReferences>
    <externalReference r:id="rId9"/>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3">'Qtr Electric Business'!$A$1:$L$22</definedName>
    <definedName name="_xlnm.Print_Area" localSheetId="2">'Qtr Electric LMI'!$A$1:$J$31</definedName>
    <definedName name="_xlnm.Print_Area" localSheetId="1">'Qtr Electric Master'!$B$1:$R$47</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42" l="1"/>
  <c r="U24" i="42"/>
  <c r="U23" i="42"/>
  <c r="U14" i="42"/>
  <c r="U15" i="42"/>
  <c r="U16" i="42"/>
  <c r="U17" i="42"/>
  <c r="U18" i="42"/>
  <c r="U8" i="42"/>
  <c r="U9" i="42"/>
  <c r="U10" i="42"/>
  <c r="U11" i="42"/>
  <c r="U12" i="42"/>
  <c r="U7" i="42"/>
  <c r="G7" i="45"/>
  <c r="L8" i="45"/>
  <c r="H8" i="55" l="1"/>
  <c r="I7" i="55"/>
  <c r="H7" i="55"/>
  <c r="E10" i="55" l="1"/>
  <c r="D10" i="55"/>
  <c r="E9" i="55"/>
  <c r="D9" i="55"/>
  <c r="C9" i="55"/>
  <c r="E8" i="55"/>
  <c r="D8" i="55"/>
  <c r="C8" i="55"/>
  <c r="E7" i="55"/>
  <c r="D7" i="55"/>
  <c r="C7" i="55"/>
</calcChain>
</file>

<file path=xl/sharedStrings.xml><?xml version="1.0" encoding="utf-8"?>
<sst xmlns="http://schemas.openxmlformats.org/spreadsheetml/2006/main" count="353" uniqueCount="213">
  <si>
    <t>-</t>
  </si>
  <si>
    <t>Residential</t>
  </si>
  <si>
    <t>N/A</t>
  </si>
  <si>
    <t>Multifamily</t>
  </si>
  <si>
    <r>
      <t>Annual Energy Savings</t>
    </r>
    <r>
      <rPr>
        <vertAlign val="superscript"/>
        <sz val="9"/>
        <color indexed="9"/>
        <rFont val="Calibri"/>
        <family val="2"/>
        <scheme val="minor"/>
      </rPr>
      <t>1</t>
    </r>
  </si>
  <si>
    <t>Percent of Annual Target</t>
  </si>
  <si>
    <t>C&amp;I</t>
  </si>
  <si>
    <t>Sub Program or Offering</t>
  </si>
  <si>
    <t>HVAC</t>
  </si>
  <si>
    <t>Appliance Rebates</t>
  </si>
  <si>
    <t>Appliance Recycling</t>
  </si>
  <si>
    <t>Energy Efficient Kits</t>
  </si>
  <si>
    <t>Online Marketplace</t>
  </si>
  <si>
    <t>Quick Home Energy Check-Up</t>
  </si>
  <si>
    <t>Moderate Income Weatherization</t>
  </si>
  <si>
    <t>Home Energy Education &amp; Management</t>
  </si>
  <si>
    <t>Online Audits</t>
  </si>
  <si>
    <t>C&amp;I Direct Install</t>
  </si>
  <si>
    <t>Direct Install</t>
  </si>
  <si>
    <t>Energy Solutions for Business</t>
  </si>
  <si>
    <t>Prescriptive/Custom</t>
  </si>
  <si>
    <t>Home Optimization &amp; Peak Demand Reduction</t>
  </si>
  <si>
    <t>Lighting</t>
  </si>
  <si>
    <t>Table 8 -  Benefit-Cost Test Results</t>
  </si>
  <si>
    <t>Initial</t>
  </si>
  <si>
    <t>Final</t>
  </si>
  <si>
    <t>NJCT</t>
  </si>
  <si>
    <t>PCT</t>
  </si>
  <si>
    <t>PACT</t>
  </si>
  <si>
    <t>RIMT</t>
  </si>
  <si>
    <t>TRCT</t>
  </si>
  <si>
    <t>SCT</t>
  </si>
  <si>
    <t>Efficient Products</t>
  </si>
  <si>
    <t>Existing Homes</t>
  </si>
  <si>
    <r>
      <t>Home Optimization &amp; Peak Demand Reduction</t>
    </r>
    <r>
      <rPr>
        <vertAlign val="superscript"/>
        <sz val="9"/>
        <color theme="1"/>
        <rFont val="Calibri"/>
        <family val="2"/>
        <scheme val="minor"/>
      </rPr>
      <t>2</t>
    </r>
  </si>
  <si>
    <t>Portfolio</t>
  </si>
  <si>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</si>
  <si>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</si>
  <si>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</si>
  <si>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t xml:space="preserve">In Word document only </t>
  </si>
  <si>
    <t>Appendix B - Energy Efficiency and PDR Savings Summary</t>
  </si>
  <si>
    <t>For Period Ending PY23Q1</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</si>
  <si>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</si>
  <si>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</si>
  <si>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</si>
  <si>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</si>
  <si>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</si>
  <si>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</si>
  <si>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</si>
  <si>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</si>
  <si>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</si>
  <si>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</si>
  <si>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</si>
  <si>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</si>
  <si>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</si>
  <si>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</si>
  <si>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</si>
  <si>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</si>
  <si>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</si>
  <si>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</si>
  <si>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</si>
  <si>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</si>
  <si>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</si>
  <si>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</si>
  <si>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</si>
  <si>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</si>
  <si>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</si>
  <si>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</si>
  <si>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</si>
  <si>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</si>
  <si>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</si>
  <si>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</si>
  <si>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</si>
  <si>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</si>
  <si>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r>
      <t>Quarter Wholesale Energy Savings (MWh)</t>
    </r>
    <r>
      <rPr>
        <vertAlign val="superscript"/>
        <sz val="9"/>
        <color rgb="FFFFFFFF"/>
        <rFont val="Calibri"/>
        <family val="2"/>
        <scheme val="minor"/>
      </rPr>
      <t>6</t>
    </r>
  </si>
  <si>
    <t>YTD Peak Demand Savings  (MW)</t>
  </si>
  <si>
    <t>Quarter Lifetime Retail Energy Savings (MWh)</t>
  </si>
  <si>
    <t>YTD Lifetime Retail Energy Savings (MWh)</t>
  </si>
  <si>
    <t>Quarter EUL</t>
  </si>
  <si>
    <t>Residential Programs</t>
  </si>
  <si>
    <r>
      <t>Sub Program or Offering</t>
    </r>
    <r>
      <rPr>
        <b/>
        <vertAlign val="superscript"/>
        <sz val="11"/>
        <color theme="1"/>
        <rFont val="Calibri"/>
        <family val="2"/>
        <scheme val="minor"/>
      </rPr>
      <t>1</t>
    </r>
  </si>
  <si>
    <t>Efficient Products*</t>
  </si>
  <si>
    <t>HVAC*</t>
  </si>
  <si>
    <t>Appliance Rebates*</t>
  </si>
  <si>
    <t>Appliance Recycling*</t>
  </si>
  <si>
    <t>Energy Efficient Kits*</t>
  </si>
  <si>
    <t>Lighting*</t>
  </si>
  <si>
    <r>
      <t>Subtotal Efficient Products</t>
    </r>
    <r>
      <rPr>
        <vertAlign val="superscript"/>
        <sz val="11"/>
        <color theme="1"/>
        <rFont val="Calibri"/>
        <family val="2"/>
        <scheme val="minor"/>
      </rPr>
      <t>4</t>
    </r>
  </si>
  <si>
    <t>Home Performance with Energy Star*</t>
  </si>
  <si>
    <t>Behavioral</t>
  </si>
  <si>
    <r>
      <t>Subtotal Home Energy Education &amp; Management</t>
    </r>
    <r>
      <rPr>
        <vertAlign val="superscript"/>
        <sz val="11"/>
        <color theme="1"/>
        <rFont val="Calibri"/>
        <family val="2"/>
        <scheme val="minor"/>
      </rPr>
      <t>4</t>
    </r>
  </si>
  <si>
    <r>
      <t>Total Residential</t>
    </r>
    <r>
      <rPr>
        <b/>
        <vertAlign val="superscript"/>
        <sz val="11"/>
        <color theme="1"/>
        <rFont val="Calibri"/>
        <family val="2"/>
        <scheme val="minor"/>
      </rPr>
      <t>4</t>
    </r>
  </si>
  <si>
    <t>Business Programs</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</si>
  <si>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</si>
  <si>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</si>
  <si>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</si>
  <si>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</si>
  <si>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r>
      <t>Total Busines</t>
    </r>
    <r>
      <rPr>
        <b/>
        <vertAlign val="superscript"/>
        <sz val="11"/>
        <color theme="1"/>
        <rFont val="Calibri"/>
        <family val="2"/>
        <scheme val="minor"/>
      </rPr>
      <t>4</t>
    </r>
  </si>
  <si>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</si>
  <si>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</si>
  <si>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</si>
  <si>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</si>
  <si>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</si>
  <si>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r>
      <t>Subtotal Multi-Family</t>
    </r>
    <r>
      <rPr>
        <vertAlign val="superscript"/>
        <sz val="11"/>
        <color theme="1"/>
        <rFont val="Calibri"/>
        <family val="2"/>
        <scheme val="minor"/>
      </rPr>
      <t>4</t>
    </r>
  </si>
  <si>
    <t>Other Programs</t>
  </si>
  <si>
    <r>
      <t>Home Optimization &amp; Peak Demand Reduction</t>
    </r>
    <r>
      <rPr>
        <vertAlign val="superscript"/>
        <sz val="11"/>
        <color theme="1"/>
        <rFont val="Calibri"/>
        <family val="2"/>
        <scheme val="minor"/>
      </rPr>
      <t>3</t>
    </r>
  </si>
  <si>
    <r>
      <t>Total Other</t>
    </r>
    <r>
      <rPr>
        <b/>
        <vertAlign val="superscript"/>
        <sz val="11"/>
        <color theme="1"/>
        <rFont val="Calibri"/>
        <family val="2"/>
        <scheme val="minor"/>
      </rPr>
      <t>4</t>
    </r>
  </si>
  <si>
    <r>
      <t xml:space="preserve">Supportive Costs Outside </t>
    </r>
    <r>
      <rPr>
        <b/>
        <vertAlign val="superscript"/>
        <sz val="11"/>
        <color theme="1"/>
        <rFont val="Calibri"/>
        <family val="2"/>
        <scheme val="minor"/>
      </rPr>
      <t>3,4</t>
    </r>
  </si>
  <si>
    <r>
      <t>Portfolio Total</t>
    </r>
    <r>
      <rPr>
        <b/>
        <vertAlign val="superscript"/>
        <sz val="11"/>
        <color theme="1"/>
        <rFont val="Calibri"/>
        <family val="2"/>
        <scheme val="minor"/>
      </rPr>
      <t>4</t>
    </r>
  </si>
  <si>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</si>
  <si>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</si>
  <si>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Please note JCP&amp;L's EEPDR filing did not include supportive costs outside of portfolio</t>
    </r>
  </si>
  <si>
    <r>
      <rPr>
        <vertAlign val="superscript"/>
        <sz val="11"/>
        <rFont val="Calibri"/>
        <family val="2"/>
        <scheme val="minor"/>
      </rPr>
      <t>4</t>
    </r>
    <r>
      <rPr>
        <sz val="11"/>
        <rFont val="Calibri"/>
        <family val="2"/>
        <scheme val="minor"/>
      </rPr>
      <t>Individual line items or totals as listed in Appendix B may slightly differ due to rounding.</t>
    </r>
  </si>
  <si>
    <r>
      <rPr>
        <vertAlign val="superscript"/>
        <sz val="11"/>
        <color theme="1"/>
        <rFont val="Calibri"/>
        <family val="2"/>
        <scheme val="minor"/>
      </rPr>
      <t>5</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</si>
  <si>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 xml:space="preserve">* Denotes a core EE offering. </t>
  </si>
  <si>
    <t>Appendix C - Energy Efficiency and PDR Savings Summary - LMI</t>
  </si>
  <si>
    <t>Incentive Expenditures (Customer Rebates and Low/no-cost financing)</t>
  </si>
  <si>
    <t>D</t>
  </si>
  <si>
    <t>Reported Participation Number YTD</t>
  </si>
  <si>
    <r>
      <t>Reported Incentive Costs YTD ($000)</t>
    </r>
    <r>
      <rPr>
        <vertAlign val="superscript"/>
        <sz val="10"/>
        <color rgb="FFFFFFFF"/>
        <rFont val="Calibri"/>
        <family val="2"/>
        <scheme val="minor"/>
      </rPr>
      <t>3</t>
    </r>
  </si>
  <si>
    <t>Reported Retail Energy Savings YTD (MWh)</t>
  </si>
  <si>
    <t>LMI</t>
  </si>
  <si>
    <t>Non-LMI or Unverified</t>
  </si>
  <si>
    <t xml:space="preserve">Online Marketplace </t>
  </si>
  <si>
    <r>
      <t>Subtotal Efficient Products</t>
    </r>
    <r>
      <rPr>
        <vertAlign val="superscript"/>
        <sz val="10"/>
        <color theme="1"/>
        <rFont val="Calibri"/>
        <family val="2"/>
        <scheme val="minor"/>
      </rPr>
      <t>2</t>
    </r>
  </si>
  <si>
    <r>
      <t>Home Performance with Energy Star</t>
    </r>
    <r>
      <rPr>
        <vertAlign val="superscript"/>
        <sz val="10"/>
        <rFont val="Calibri"/>
        <family val="2"/>
        <scheme val="minor"/>
      </rPr>
      <t>1</t>
    </r>
    <r>
      <rPr>
        <sz val="10"/>
        <color rgb="FFFF0000"/>
        <rFont val="Calibri"/>
        <family val="2"/>
        <scheme val="minor"/>
      </rPr>
      <t xml:space="preserve"> </t>
    </r>
  </si>
  <si>
    <t xml:space="preserve">Behavioral </t>
  </si>
  <si>
    <r>
      <t>Subtotal Home Energy Education &amp; Management</t>
    </r>
    <r>
      <rPr>
        <vertAlign val="superscript"/>
        <sz val="10"/>
        <color theme="1"/>
        <rFont val="Calibri"/>
        <family val="2"/>
        <scheme val="minor"/>
      </rPr>
      <t>2</t>
    </r>
  </si>
  <si>
    <r>
      <t>Total Residential</t>
    </r>
    <r>
      <rPr>
        <b/>
        <vertAlign val="superscript"/>
        <sz val="10"/>
        <color theme="1"/>
        <rFont val="Calibri"/>
        <family val="2"/>
        <scheme val="minor"/>
      </rPr>
      <t>2</t>
    </r>
  </si>
  <si>
    <r>
      <t>Sub Program or Offering</t>
    </r>
    <r>
      <rPr>
        <b/>
        <vertAlign val="superscript"/>
        <sz val="10"/>
        <color theme="1"/>
        <rFont val="Calibri"/>
        <family val="2"/>
        <scheme val="minor"/>
      </rPr>
      <t>1</t>
    </r>
  </si>
  <si>
    <t>Multi-Family</t>
  </si>
  <si>
    <t>HPwES</t>
  </si>
  <si>
    <t>Direct Installation/MF QHEC</t>
  </si>
  <si>
    <r>
      <t>Total Other</t>
    </r>
    <r>
      <rPr>
        <b/>
        <vertAlign val="superscript"/>
        <sz val="10"/>
        <color theme="1"/>
        <rFont val="Calibri"/>
        <family val="2"/>
        <scheme val="minor"/>
      </rPr>
      <t>2</t>
    </r>
  </si>
  <si>
    <r>
      <t>Portfolio Total</t>
    </r>
    <r>
      <rPr>
        <b/>
        <vertAlign val="superscript"/>
        <sz val="10"/>
        <color theme="1"/>
        <rFont val="Calibri"/>
        <family val="2"/>
        <scheme val="minor"/>
      </rPr>
      <t>2</t>
    </r>
  </si>
  <si>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</si>
  <si>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</si>
  <si>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</si>
  <si>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t>yellow = check in report to verify match since workign anf this sheet match</t>
  </si>
  <si>
    <t>Appendix D - Energy Efficiency and PDR Savings Summary - Business Class</t>
  </si>
  <si>
    <r>
      <t>Reported Incentive Costs YTD ($000)</t>
    </r>
    <r>
      <rPr>
        <b/>
        <vertAlign val="superscript"/>
        <sz val="10"/>
        <color rgb="FFFFFFFF"/>
        <rFont val="Calibri"/>
        <family val="2"/>
        <scheme val="minor"/>
      </rPr>
      <t>2</t>
    </r>
  </si>
  <si>
    <t>Small Commercial</t>
  </si>
  <si>
    <t>Large Commercial</t>
  </si>
  <si>
    <t>Wholesale savings for table1:</t>
  </si>
  <si>
    <t>Energy Management</t>
  </si>
  <si>
    <t>Engineered Solutions</t>
  </si>
  <si>
    <r>
      <t>Total Business</t>
    </r>
    <r>
      <rPr>
        <b/>
        <vertAlign val="superscript"/>
        <sz val="10"/>
        <color theme="1"/>
        <rFont val="Calibri"/>
        <family val="2"/>
        <scheme val="minor"/>
      </rPr>
      <t>1</t>
    </r>
  </si>
  <si>
    <r>
      <t>Total Other</t>
    </r>
    <r>
      <rPr>
        <b/>
        <vertAlign val="superscript"/>
        <sz val="10"/>
        <color theme="1"/>
        <rFont val="Calibri"/>
        <family val="2"/>
        <scheme val="minor"/>
      </rPr>
      <t>1</t>
    </r>
  </si>
  <si>
    <r>
      <t>Portfolio Total</t>
    </r>
    <r>
      <rPr>
        <b/>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</si>
  <si>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</si>
  <si>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</si>
  <si>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</si>
  <si>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</si>
  <si>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</si>
  <si>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</si>
  <si>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</si>
  <si>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Primary Metrics - 2020/21  TRM</t>
  </si>
  <si>
    <t>Secondary Metrics - 2022 TRM</t>
  </si>
  <si>
    <t>Annual Savings</t>
  </si>
  <si>
    <t>Lifetime Savings</t>
  </si>
  <si>
    <t>Figure A-1 - Program Year [2022] Portfolio-Level Annual Energy Savings – Primary vs. Seondary Metrics</t>
  </si>
  <si>
    <t>Reported Totals for Utility Administered Programs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</si>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</sst>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8" formatCode="_(* #,##0.0000_);_(* \(#,##0.0000\);_(* &quot;-&quot;??_);_(@_)"/>
    <numFmt numFmtId="169" formatCode="_(* #,##0.000_);_(* \(#,##0.000\);_(* &quot;-&quot;??_);_(@_)"/>
    <numFmt numFmtId="170" formatCode="0.0"/>
  </numFmts>
  <fonts count="4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sz val="14"/>
      <color theme="1"/>
      <name val="Calibri"/>
      <family val="2"/>
      <scheme val="minor"/>
    </font>
    <font>
      <vertAlign val="superscript"/>
      <sz val="10"/>
      <color rgb="FFFFFFFF"/>
      <name val="Calibri"/>
      <family val="2"/>
      <scheme val="minor"/>
    </font>
    <font>
      <b/>
      <vertAlign val="superscript"/>
      <sz val="10"/>
      <color rgb="FFFFFFFF"/>
      <name val="Calibri"/>
      <family val="2"/>
      <scheme val="minor"/>
    </font>
    <font>
      <sz val="11"/>
      <color rgb="FFFF0000"/>
      <name val="Calibri"/>
      <family val="2"/>
    </font>
    <font>
      <b/>
      <sz val="11"/>
      <color rgb="FFFF0000"/>
      <name val="Calibri"/>
      <family val="2"/>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0.34998626667073579"/>
        <bgColor indexed="64"/>
      </patternFill>
    </fill>
  </fills>
  <borders count="7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3" fillId="0" borderId="0"/>
    <xf numFmtId="0" fontId="26" fillId="0" borderId="0"/>
  </cellStyleXfs>
  <cellXfs count="658">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6" fontId="0" fillId="9" borderId="13" xfId="1" applyNumberFormat="1" applyFont="1" applyFill="1" applyBorder="1"/>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8" borderId="35" xfId="3" applyFont="1" applyFill="1" applyBorder="1" applyAlignment="1">
      <alignment horizontal="right" vertical="center"/>
    </xf>
    <xf numFmtId="9" fontId="0" fillId="8" borderId="13" xfId="3" applyFont="1" applyFill="1" applyBorder="1" applyAlignment="1">
      <alignment horizontal="right"/>
    </xf>
    <xf numFmtId="43" fontId="3" fillId="3" borderId="13" xfId="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4" fontId="14" fillId="0" borderId="7" xfId="1" applyNumberFormat="1" applyFont="1" applyBorder="1" applyAlignment="1">
      <alignment horizontal="righ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43" fontId="14" fillId="9" borderId="28" xfId="1" applyFont="1" applyFill="1" applyBorder="1" applyAlignment="1">
      <alignment vertical="center"/>
    </xf>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164" fontId="14" fillId="0" borderId="19" xfId="1" applyNumberFormat="1" applyFont="1" applyBorder="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5" fontId="14" fillId="0" borderId="10" xfId="2" applyNumberFormat="1" applyFont="1" applyBorder="1" applyAlignment="1">
      <alignment vertical="center"/>
    </xf>
    <xf numFmtId="165" fontId="14" fillId="0" borderId="11" xfId="2"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4" fontId="14" fillId="0" borderId="7" xfId="1" applyNumberFormat="1" applyFont="1" applyFill="1" applyBorder="1" applyAlignment="1">
      <alignment vertical="center"/>
    </xf>
    <xf numFmtId="165" fontId="14" fillId="0" borderId="6" xfId="2" applyNumberFormat="1" applyFont="1" applyFill="1" applyBorder="1" applyAlignment="1">
      <alignment vertical="center"/>
    </xf>
    <xf numFmtId="165" fontId="14" fillId="0" borderId="7"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3" xfId="1" applyNumberFormat="1" applyFont="1" applyBorder="1" applyAlignment="1">
      <alignment vertical="center"/>
    </xf>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164" fontId="14" fillId="9" borderId="38" xfId="1" applyNumberFormat="1" applyFont="1" applyFill="1" applyBorder="1" applyAlignment="1">
      <alignment vertical="center"/>
    </xf>
    <xf numFmtId="0" fontId="14" fillId="9" borderId="47" xfId="0" applyFont="1" applyFill="1" applyBorder="1"/>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164" fontId="15" fillId="3" borderId="12" xfId="1" applyNumberFormat="1" applyFont="1" applyFill="1" applyBorder="1"/>
    <xf numFmtId="164" fontId="14" fillId="0" borderId="53" xfId="1" applyNumberFormat="1" applyFont="1" applyBorder="1" applyAlignment="1">
      <alignment vertical="center"/>
    </xf>
    <xf numFmtId="164" fontId="14" fillId="0" borderId="17"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9" fontId="14" fillId="0" borderId="0" xfId="1" applyNumberFormat="1" applyFont="1" applyFill="1" applyBorder="1"/>
    <xf numFmtId="168" fontId="14" fillId="0" borderId="0" xfId="1" applyNumberFormat="1" applyFont="1" applyFill="1" applyBorder="1"/>
    <xf numFmtId="164" fontId="14" fillId="9" borderId="10" xfId="1" applyNumberFormat="1" applyFont="1" applyFill="1" applyBorder="1" applyAlignment="1">
      <alignment vertical="center"/>
    </xf>
    <xf numFmtId="164" fontId="14" fillId="0" borderId="0" xfId="1" applyNumberFormat="1" applyFont="1" applyFill="1" applyBorder="1" applyAlignment="1"/>
    <xf numFmtId="0" fontId="14" fillId="0" borderId="0" xfId="0" applyFont="1" applyAlignment="1">
      <alignment vertical="center"/>
    </xf>
    <xf numFmtId="164" fontId="14" fillId="0" borderId="20" xfId="1" applyNumberFormat="1" applyFont="1" applyFill="1" applyBorder="1" applyAlignment="1">
      <alignment vertical="center"/>
    </xf>
    <xf numFmtId="165" fontId="14" fillId="0" borderId="23" xfId="2" applyNumberFormat="1" applyFont="1" applyBorder="1" applyAlignment="1">
      <alignment vertical="center"/>
    </xf>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1" borderId="18" xfId="0" applyFill="1" applyBorder="1" applyAlignment="1">
      <alignment wrapText="1"/>
    </xf>
    <xf numFmtId="9" fontId="0" fillId="0" borderId="18" xfId="3" applyFont="1" applyBorder="1"/>
    <xf numFmtId="9" fontId="0" fillId="11" borderId="18" xfId="3" applyFont="1" applyFill="1" applyBorder="1"/>
    <xf numFmtId="164" fontId="0" fillId="11"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12" borderId="0" xfId="0" applyFill="1"/>
    <xf numFmtId="0" fontId="0" fillId="12" borderId="53" xfId="0" applyFill="1" applyBorder="1"/>
    <xf numFmtId="0" fontId="0" fillId="12" borderId="39" xfId="0" applyFill="1" applyBorder="1"/>
    <xf numFmtId="0" fontId="0" fillId="0" borderId="53" xfId="0" applyBorder="1"/>
    <xf numFmtId="0" fontId="0" fillId="0" borderId="39" xfId="0" applyBorder="1"/>
    <xf numFmtId="0" fontId="3" fillId="0" borderId="29" xfId="0" applyFont="1" applyBorder="1"/>
    <xf numFmtId="0" fontId="0" fillId="0" borderId="66" xfId="0" applyBorder="1"/>
    <xf numFmtId="0" fontId="3" fillId="0" borderId="39" xfId="0" applyFont="1" applyBorder="1"/>
    <xf numFmtId="0" fontId="3" fillId="0" borderId="0" xfId="0" applyFont="1"/>
    <xf numFmtId="0" fontId="3" fillId="0" borderId="56" xfId="0" applyFont="1" applyBorder="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0" fontId="24" fillId="5" borderId="0" xfId="6" applyFont="1" applyFill="1"/>
    <xf numFmtId="164" fontId="0" fillId="0" borderId="18" xfId="0" applyNumberFormat="1" applyBorder="1"/>
    <xf numFmtId="0" fontId="27" fillId="0" borderId="0" xfId="7" applyFont="1"/>
    <xf numFmtId="0" fontId="26" fillId="0" borderId="0" xfId="7"/>
    <xf numFmtId="0" fontId="26" fillId="0" borderId="18" xfId="7" applyBorder="1"/>
    <xf numFmtId="10" fontId="0" fillId="0" borderId="0" xfId="3" applyNumberFormat="1" applyFont="1" applyFill="1" applyBorder="1" applyAlignment="1">
      <alignment horizontal="center" vertical="center"/>
    </xf>
    <xf numFmtId="0" fontId="25" fillId="0" borderId="0" xfId="0" applyFont="1"/>
    <xf numFmtId="0" fontId="28" fillId="0" borderId="0" xfId="7" applyFont="1" applyAlignment="1">
      <alignment horizontal="center" vertical="center"/>
    </xf>
    <xf numFmtId="0" fontId="28" fillId="0" borderId="0" xfId="7" applyFont="1" applyAlignment="1">
      <alignment vertical="center"/>
    </xf>
    <xf numFmtId="0" fontId="28" fillId="0" borderId="25" xfId="7" applyFont="1" applyBorder="1" applyAlignment="1">
      <alignment vertical="center"/>
    </xf>
    <xf numFmtId="0" fontId="28" fillId="0" borderId="25" xfId="7" applyFont="1" applyBorder="1" applyAlignment="1">
      <alignment horizontal="center" vertical="center"/>
    </xf>
    <xf numFmtId="0" fontId="0" fillId="0" borderId="55" xfId="0" applyBorder="1"/>
    <xf numFmtId="0" fontId="0" fillId="0" borderId="1" xfId="0" applyBorder="1"/>
    <xf numFmtId="0" fontId="3" fillId="12" borderId="53" xfId="0" applyFont="1" applyFill="1" applyBorder="1"/>
    <xf numFmtId="0" fontId="0" fillId="0" borderId="52" xfId="0" applyBorder="1"/>
    <xf numFmtId="0" fontId="26" fillId="0" borderId="0" xfId="7" applyAlignment="1">
      <alignment vertical="top"/>
    </xf>
    <xf numFmtId="0" fontId="34" fillId="0" borderId="18" xfId="0" applyFont="1" applyBorder="1" applyAlignment="1">
      <alignment wrapText="1"/>
    </xf>
    <xf numFmtId="170" fontId="34" fillId="0" borderId="18" xfId="2" applyNumberFormat="1" applyFont="1" applyBorder="1" applyAlignment="1">
      <alignment horizontal="center" vertical="center"/>
    </xf>
    <xf numFmtId="170" fontId="34" fillId="0" borderId="18" xfId="3" applyNumberFormat="1" applyFont="1" applyBorder="1" applyAlignment="1">
      <alignment horizontal="center" vertical="center"/>
    </xf>
    <xf numFmtId="170" fontId="34" fillId="0" borderId="18" xfId="2" applyNumberFormat="1" applyFont="1" applyFill="1" applyBorder="1" applyAlignment="1">
      <alignment horizontal="center" vertical="center"/>
    </xf>
    <xf numFmtId="170" fontId="34" fillId="0" borderId="18" xfId="3" applyNumberFormat="1" applyFont="1" applyFill="1" applyBorder="1" applyAlignment="1">
      <alignment horizontal="center" vertical="center"/>
    </xf>
    <xf numFmtId="0" fontId="32" fillId="0" borderId="0" xfId="0" applyFont="1" applyAlignment="1">
      <alignmen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2" fillId="0" borderId="0" xfId="0" applyFont="1"/>
    <xf numFmtId="164" fontId="1" fillId="0" borderId="18" xfId="1" applyNumberFormat="1" applyFont="1" applyFill="1" applyBorder="1"/>
    <xf numFmtId="37" fontId="26" fillId="0" borderId="18" xfId="7" applyNumberFormat="1" applyBorder="1" applyAlignment="1">
      <alignment horizontal="center" vertical="center"/>
    </xf>
    <xf numFmtId="37" fontId="28"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2" fontId="0" fillId="5" borderId="0" xfId="3" applyNumberFormat="1" applyFont="1" applyFill="1"/>
    <xf numFmtId="0" fontId="5" fillId="0" borderId="0" xfId="0" applyFont="1"/>
    <xf numFmtId="165" fontId="14" fillId="0" borderId="20" xfId="2" applyNumberFormat="1" applyFont="1" applyFill="1" applyBorder="1" applyAlignment="1">
      <alignment vertical="center"/>
    </xf>
    <xf numFmtId="165" fontId="14" fillId="0" borderId="29" xfId="2" applyNumberFormat="1" applyFont="1" applyFill="1" applyBorder="1" applyAlignment="1">
      <alignment vertical="center"/>
    </xf>
    <xf numFmtId="165" fontId="14" fillId="0" borderId="20" xfId="2" applyNumberFormat="1" applyFont="1" applyFill="1" applyBorder="1" applyAlignment="1">
      <alignment horizontal="right" vertical="center"/>
    </xf>
    <xf numFmtId="165" fontId="14" fillId="0" borderId="27" xfId="2" applyNumberFormat="1" applyFont="1" applyBorder="1" applyAlignment="1">
      <alignment vertical="center"/>
    </xf>
    <xf numFmtId="165" fontId="14" fillId="0" borderId="19" xfId="2" applyNumberFormat="1" applyFont="1" applyBorder="1" applyAlignment="1">
      <alignment horizontal="center" vertical="center"/>
    </xf>
    <xf numFmtId="165" fontId="14" fillId="9" borderId="52" xfId="2" applyNumberFormat="1" applyFont="1" applyFill="1" applyBorder="1" applyAlignment="1">
      <alignment vertical="center"/>
    </xf>
    <xf numFmtId="165" fontId="14" fillId="9" borderId="38" xfId="2" applyNumberFormat="1" applyFont="1" applyFill="1" applyBorder="1" applyAlignment="1">
      <alignment vertical="center"/>
    </xf>
    <xf numFmtId="165" fontId="14" fillId="2" borderId="6" xfId="0" applyNumberFormat="1" applyFont="1" applyFill="1" applyBorder="1" applyAlignment="1">
      <alignment vertical="center" wrapText="1"/>
    </xf>
    <xf numFmtId="165" fontId="14" fillId="2" borderId="7" xfId="0" applyNumberFormat="1" applyFont="1" applyFill="1" applyBorder="1" applyAlignment="1">
      <alignment vertical="center" wrapText="1"/>
    </xf>
    <xf numFmtId="165" fontId="15" fillId="3" borderId="23" xfId="0" applyNumberFormat="1" applyFont="1" applyFill="1" applyBorder="1"/>
    <xf numFmtId="165" fontId="15" fillId="3" borderId="26" xfId="0" applyNumberFormat="1" applyFont="1" applyFill="1" applyBorder="1"/>
    <xf numFmtId="165" fontId="15" fillId="3" borderId="10" xfId="2" applyNumberFormat="1" applyFont="1" applyFill="1" applyBorder="1"/>
    <xf numFmtId="165" fontId="15" fillId="3" borderId="11" xfId="2" applyNumberFormat="1" applyFont="1" applyFill="1" applyBorder="1"/>
    <xf numFmtId="165" fontId="0" fillId="10" borderId="25" xfId="1" applyNumberFormat="1" applyFont="1" applyFill="1" applyBorder="1" applyAlignment="1">
      <alignment vertical="center"/>
    </xf>
    <xf numFmtId="165" fontId="0" fillId="10" borderId="18" xfId="1" applyNumberFormat="1" applyFont="1" applyFill="1" applyBorder="1" applyAlignment="1">
      <alignment vertical="center"/>
    </xf>
    <xf numFmtId="165" fontId="15" fillId="4" borderId="21" xfId="2" applyNumberFormat="1" applyFont="1" applyFill="1" applyBorder="1" applyAlignment="1">
      <alignment vertical="center"/>
    </xf>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164" fontId="0" fillId="0" borderId="26" xfId="1" applyNumberFormat="1" applyFont="1" applyFill="1" applyBorder="1"/>
    <xf numFmtId="164" fontId="0" fillId="8" borderId="11" xfId="1" applyNumberFormat="1" applyFont="1" applyFill="1" applyBorder="1"/>
    <xf numFmtId="10" fontId="0" fillId="0" borderId="26" xfId="1" applyNumberFormat="1" applyFont="1" applyFill="1" applyBorder="1" applyAlignment="1">
      <alignment horizontal="right" vertical="center"/>
    </xf>
    <xf numFmtId="10" fontId="0" fillId="0" borderId="29" xfId="1" applyNumberFormat="1" applyFont="1" applyFill="1" applyBorder="1" applyAlignment="1">
      <alignment horizontal="right" vertical="center"/>
    </xf>
    <xf numFmtId="10" fontId="0" fillId="0" borderId="15" xfId="1" applyNumberFormat="1" applyFont="1" applyFill="1" applyBorder="1" applyAlignment="1">
      <alignment horizontal="right" vertical="center"/>
    </xf>
    <xf numFmtId="164" fontId="0" fillId="8" borderId="11" xfId="1" applyNumberFormat="1" applyFont="1" applyFill="1" applyBorder="1" applyAlignment="1">
      <alignment vertical="center"/>
    </xf>
    <xf numFmtId="10" fontId="0" fillId="10" borderId="7" xfId="3" applyNumberFormat="1" applyFont="1" applyFill="1" applyBorder="1" applyAlignment="1">
      <alignment horizontal="right" vertical="center"/>
    </xf>
    <xf numFmtId="10" fontId="3" fillId="9" borderId="38" xfId="3" applyNumberFormat="1" applyFont="1" applyFill="1" applyBorder="1" applyAlignment="1">
      <alignment horizontal="right"/>
    </xf>
    <xf numFmtId="0" fontId="38" fillId="0" borderId="0" xfId="0" applyFont="1"/>
    <xf numFmtId="165" fontId="0" fillId="8" borderId="13" xfId="2" applyNumberFormat="1" applyFont="1" applyFill="1" applyBorder="1" applyAlignment="1">
      <alignment vertical="center"/>
    </xf>
    <xf numFmtId="165" fontId="14" fillId="0" borderId="19" xfId="2" applyNumberFormat="1" applyFont="1" applyFill="1" applyBorder="1" applyAlignment="1">
      <alignment vertical="center"/>
    </xf>
    <xf numFmtId="165" fontId="14" fillId="0" borderId="16" xfId="2" applyNumberFormat="1" applyFont="1" applyFill="1" applyBorder="1" applyAlignment="1">
      <alignment vertical="center"/>
    </xf>
    <xf numFmtId="165" fontId="14" fillId="0" borderId="39" xfId="2" applyNumberFormat="1" applyFont="1" applyFill="1" applyBorder="1" applyAlignment="1">
      <alignment vertical="center"/>
    </xf>
    <xf numFmtId="165" fontId="14" fillId="0" borderId="64" xfId="2" applyNumberFormat="1" applyFont="1" applyFill="1" applyBorder="1" applyAlignment="1">
      <alignment vertical="center"/>
    </xf>
    <xf numFmtId="165" fontId="14" fillId="0" borderId="55" xfId="2" applyNumberFormat="1" applyFont="1" applyFill="1" applyBorder="1" applyAlignment="1">
      <alignment horizontal="center" vertical="center"/>
    </xf>
    <xf numFmtId="165" fontId="14" fillId="0" borderId="57" xfId="2" applyNumberFormat="1" applyFont="1" applyFill="1" applyBorder="1" applyAlignment="1">
      <alignment vertical="center"/>
    </xf>
    <xf numFmtId="165" fontId="14" fillId="0" borderId="11" xfId="2" applyNumberFormat="1" applyFont="1" applyFill="1" applyBorder="1" applyAlignment="1">
      <alignment horizontal="center" vertical="center"/>
    </xf>
    <xf numFmtId="165" fontId="14" fillId="0" borderId="20" xfId="2" applyNumberFormat="1" applyFont="1" applyFill="1" applyBorder="1" applyAlignment="1">
      <alignment horizontal="center" vertical="center"/>
    </xf>
    <xf numFmtId="165" fontId="14" fillId="0" borderId="19" xfId="2" applyNumberFormat="1" applyFont="1" applyFill="1" applyBorder="1" applyAlignment="1">
      <alignment horizontal="center" vertical="center"/>
    </xf>
    <xf numFmtId="165" fontId="14" fillId="11" borderId="64" xfId="2" applyNumberFormat="1" applyFont="1" applyFill="1" applyBorder="1" applyAlignment="1">
      <alignment vertical="center"/>
    </xf>
    <xf numFmtId="165" fontId="14" fillId="11" borderId="11" xfId="2" applyNumberFormat="1" applyFont="1" applyFill="1" applyBorder="1" applyAlignment="1">
      <alignment vertical="center"/>
    </xf>
    <xf numFmtId="165" fontId="14" fillId="11" borderId="52" xfId="2" applyNumberFormat="1" applyFont="1" applyFill="1" applyBorder="1" applyAlignment="1">
      <alignment vertical="center"/>
    </xf>
    <xf numFmtId="165" fontId="14" fillId="11" borderId="38" xfId="2" applyNumberFormat="1" applyFont="1" applyFill="1" applyBorder="1" applyAlignment="1">
      <alignment vertical="center"/>
    </xf>
    <xf numFmtId="165" fontId="15" fillId="4" borderId="23" xfId="0" applyNumberFormat="1" applyFont="1" applyFill="1" applyBorder="1"/>
    <xf numFmtId="165" fontId="15" fillId="4" borderId="26" xfId="0" applyNumberFormat="1" applyFont="1" applyFill="1" applyBorder="1"/>
    <xf numFmtId="165" fontId="0" fillId="0" borderId="6" xfId="2" applyNumberFormat="1" applyFont="1" applyFill="1" applyBorder="1" applyAlignment="1">
      <alignment vertical="center"/>
    </xf>
    <xf numFmtId="165" fontId="0" fillId="0" borderId="20" xfId="2"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8" xfId="2" applyNumberFormat="1" applyFont="1" applyFill="1" applyBorder="1" applyAlignment="1">
      <alignment vertical="center"/>
    </xf>
    <xf numFmtId="165" fontId="0" fillId="0" borderId="55" xfId="2" applyNumberFormat="1" applyFont="1" applyFill="1" applyBorder="1" applyAlignment="1">
      <alignment vertical="center"/>
    </xf>
    <xf numFmtId="165" fontId="0" fillId="0" borderId="48" xfId="2" applyNumberFormat="1" applyFont="1" applyFill="1" applyBorder="1" applyAlignment="1">
      <alignment vertical="center"/>
    </xf>
    <xf numFmtId="165" fontId="0" fillId="0" borderId="27" xfId="2" applyNumberFormat="1" applyFont="1" applyFill="1" applyBorder="1" applyAlignment="1">
      <alignment vertical="center"/>
    </xf>
    <xf numFmtId="165" fontId="0" fillId="0" borderId="64" xfId="2" applyNumberFormat="1" applyFont="1" applyFill="1" applyBorder="1" applyAlignment="1">
      <alignment vertical="center"/>
    </xf>
    <xf numFmtId="165" fontId="0" fillId="0" borderId="13" xfId="2" applyNumberFormat="1" applyFont="1" applyFill="1" applyBorder="1" applyAlignment="1">
      <alignment vertical="center"/>
    </xf>
    <xf numFmtId="165" fontId="0" fillId="0" borderId="10" xfId="2" applyNumberFormat="1" applyFont="1" applyFill="1" applyBorder="1" applyAlignment="1">
      <alignment vertical="center"/>
    </xf>
    <xf numFmtId="165" fontId="0" fillId="0" borderId="20" xfId="2" applyNumberFormat="1" applyFont="1" applyFill="1" applyBorder="1"/>
    <xf numFmtId="165" fontId="0" fillId="0" borderId="18" xfId="2" applyNumberFormat="1" applyFont="1" applyFill="1" applyBorder="1"/>
    <xf numFmtId="165" fontId="3" fillId="0" borderId="34" xfId="2" applyNumberFormat="1" applyFont="1" applyFill="1" applyBorder="1" applyAlignment="1"/>
    <xf numFmtId="165" fontId="3" fillId="0" borderId="37" xfId="2" applyNumberFormat="1" applyFont="1" applyFill="1" applyBorder="1" applyAlignment="1"/>
    <xf numFmtId="165" fontId="0" fillId="11" borderId="10" xfId="2" applyNumberFormat="1" applyFont="1" applyFill="1" applyBorder="1" applyAlignment="1">
      <alignment vertical="center"/>
    </xf>
    <xf numFmtId="165" fontId="0" fillId="11" borderId="13" xfId="2" applyNumberFormat="1" applyFont="1" applyFill="1" applyBorder="1" applyAlignment="1">
      <alignment vertical="center"/>
    </xf>
    <xf numFmtId="165" fontId="0" fillId="11" borderId="10" xfId="1" applyNumberFormat="1" applyFont="1" applyFill="1" applyBorder="1" applyAlignment="1">
      <alignment vertical="center"/>
    </xf>
    <xf numFmtId="165" fontId="0" fillId="11" borderId="13" xfId="1" applyNumberFormat="1" applyFont="1" applyFill="1" applyBorder="1" applyAlignment="1">
      <alignment vertical="center"/>
    </xf>
    <xf numFmtId="165" fontId="3" fillId="4" borderId="52" xfId="2" applyNumberFormat="1" applyFont="1" applyFill="1" applyBorder="1"/>
    <xf numFmtId="165" fontId="3" fillId="4" borderId="37" xfId="2" applyNumberFormat="1" applyFont="1" applyFill="1" applyBorder="1"/>
    <xf numFmtId="165" fontId="0" fillId="2" borderId="4" xfId="2" applyNumberFormat="1" applyFont="1" applyFill="1" applyBorder="1" applyAlignment="1">
      <alignment vertical="center" wrapText="1"/>
    </xf>
    <xf numFmtId="165" fontId="3" fillId="4" borderId="44" xfId="2" applyNumberFormat="1" applyFont="1" applyFill="1" applyBorder="1"/>
    <xf numFmtId="165" fontId="3" fillId="4" borderId="25" xfId="2" applyNumberFormat="1" applyFont="1" applyFill="1" applyBorder="1"/>
    <xf numFmtId="165" fontId="3" fillId="4" borderId="34" xfId="2" applyNumberFormat="1" applyFont="1" applyFill="1" applyBorder="1"/>
    <xf numFmtId="165" fontId="0" fillId="13" borderId="8" xfId="2" applyNumberFormat="1" applyFont="1" applyFill="1" applyBorder="1" applyAlignment="1">
      <alignment vertical="center"/>
    </xf>
    <xf numFmtId="165" fontId="0" fillId="13" borderId="18" xfId="2" applyNumberFormat="1" applyFont="1" applyFill="1" applyBorder="1" applyAlignment="1">
      <alignment vertical="center"/>
    </xf>
    <xf numFmtId="165" fontId="0" fillId="8" borderId="10" xfId="2" applyNumberFormat="1" applyFont="1" applyFill="1" applyBorder="1" applyAlignment="1">
      <alignment vertical="center"/>
    </xf>
    <xf numFmtId="165" fontId="3" fillId="4" borderId="23" xfId="2" applyNumberFormat="1" applyFont="1" applyFill="1" applyBorder="1"/>
    <xf numFmtId="165" fontId="3" fillId="4" borderId="10" xfId="2" applyNumberFormat="1" applyFont="1" applyFill="1" applyBorder="1"/>
    <xf numFmtId="165" fontId="3" fillId="4" borderId="13" xfId="2" applyNumberFormat="1" applyFont="1" applyFill="1" applyBorder="1"/>
    <xf numFmtId="165" fontId="0" fillId="2" borderId="58" xfId="2" applyNumberFormat="1" applyFont="1" applyFill="1" applyBorder="1" applyAlignment="1">
      <alignment vertical="center" wrapText="1"/>
    </xf>
    <xf numFmtId="165" fontId="0" fillId="13" borderId="25" xfId="1" applyNumberFormat="1" applyFont="1" applyFill="1" applyBorder="1" applyAlignment="1">
      <alignment vertical="center"/>
    </xf>
    <xf numFmtId="165" fontId="0" fillId="13" borderId="18" xfId="1" applyNumberFormat="1" applyFont="1" applyFill="1" applyBorder="1" applyAlignment="1">
      <alignment vertical="center"/>
    </xf>
    <xf numFmtId="164" fontId="0" fillId="0" borderId="11" xfId="1" applyNumberFormat="1" applyFont="1" applyFill="1" applyBorder="1" applyAlignment="1">
      <alignment horizontal="right"/>
    </xf>
    <xf numFmtId="164" fontId="14" fillId="0" borderId="36" xfId="1" applyNumberFormat="1" applyFont="1" applyBorder="1" applyAlignment="1">
      <alignment horizontal="center" vertical="center"/>
    </xf>
    <xf numFmtId="164" fontId="14" fillId="0" borderId="65" xfId="1" applyNumberFormat="1" applyFont="1" applyBorder="1" applyAlignment="1">
      <alignment vertical="center"/>
    </xf>
    <xf numFmtId="164" fontId="14" fillId="0" borderId="32" xfId="1" applyNumberFormat="1" applyFont="1" applyBorder="1" applyAlignment="1">
      <alignment vertical="center"/>
    </xf>
    <xf numFmtId="165" fontId="14" fillId="0" borderId="26" xfId="2" applyNumberFormat="1" applyFont="1" applyBorder="1" applyAlignment="1">
      <alignment vertical="center"/>
    </xf>
    <xf numFmtId="165" fontId="14" fillId="0" borderId="61" xfId="2" applyNumberFormat="1" applyFont="1" applyBorder="1" applyAlignment="1">
      <alignment vertical="center"/>
    </xf>
    <xf numFmtId="165" fontId="15" fillId="4" borderId="23" xfId="2" applyNumberFormat="1" applyFont="1" applyFill="1" applyBorder="1" applyAlignment="1">
      <alignment vertical="center"/>
    </xf>
    <xf numFmtId="165" fontId="15" fillId="4" borderId="26" xfId="2" applyNumberFormat="1" applyFont="1" applyFill="1" applyBorder="1" applyAlignment="1">
      <alignment vertical="center"/>
    </xf>
    <xf numFmtId="165" fontId="15" fillId="4" borderId="61" xfId="2" applyNumberFormat="1" applyFont="1" applyFill="1" applyBorder="1" applyAlignment="1">
      <alignment vertical="center"/>
    </xf>
    <xf numFmtId="0" fontId="0" fillId="0" borderId="7" xfId="0" applyBorder="1" applyAlignment="1">
      <alignment horizontal="left" vertical="center" wrapText="1"/>
    </xf>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16" fillId="7" borderId="55" xfId="0" applyFont="1" applyFill="1" applyBorder="1" applyAlignment="1">
      <alignment horizontal="center" vertical="center" wrapText="1"/>
    </xf>
    <xf numFmtId="0" fontId="41" fillId="0" borderId="0" xfId="0" applyFont="1" applyBorder="1" applyAlignment="1"/>
    <xf numFmtId="0" fontId="42" fillId="0" borderId="0" xfId="0" applyFont="1" applyBorder="1" applyAlignment="1"/>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0" fontId="17" fillId="7" borderId="52" xfId="1" applyNumberFormat="1" applyFont="1" applyFill="1" applyBorder="1" applyAlignment="1">
      <alignment horizontal="center" vertical="center" wrapText="1"/>
    </xf>
    <xf numFmtId="0"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21" fillId="0" borderId="40" xfId="0" applyFont="1" applyBorder="1" applyAlignment="1">
      <alignment horizontal="left"/>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0" xfId="7" applyFont="1" applyAlignment="1">
      <alignment horizontal="left" vertical="top" wrapText="1"/>
    </xf>
    <xf numFmtId="0" fontId="30" fillId="0" borderId="0" xfId="7" applyFont="1" applyAlignment="1">
      <alignment horizontal="left" vertical="center" wrapText="1"/>
    </xf>
    <xf numFmtId="0" fontId="0" fillId="0" borderId="0" xfId="0" applyAlignment="1">
      <alignment horizontal="left" vertical="top" wrapText="1"/>
    </xf>
    <xf numFmtId="0" fontId="26" fillId="0" borderId="0" xfId="7" applyAlignment="1">
      <alignment horizontal="left" wrapText="1"/>
    </xf>
    <xf numFmtId="0" fontId="28" fillId="0" borderId="18"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 8" xfId="5"/>
    <cellStyle name="Normal_Revised Exhibit 1_021810_Eberts" xfId="6"/>
    <cellStyle name="Percent" xfId="3" builtinId="5"/>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92724.214501360257</c:v>
                </c:pt>
                <c:pt idx="1">
                  <c:v>92725.260191089139</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472527.04343071522</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Normal="100" workbookViewId="0">
      <selection activeCell="G22" sqref="G22"/>
    </sheetView>
  </sheetViews>
  <sheetFormatPr defaultRowHeight="14.5"/>
  <cols>
    <col min="1" max="1" width="4.81640625" customWidth="1"/>
    <col min="2" max="2" width="19.1796875" customWidth="1"/>
    <col min="3" max="14" width="9.54296875" customWidth="1"/>
  </cols>
  <sheetData>
    <row r="1" spans="1:14">
      <c r="A1" s="440"/>
      <c r="B1" s="440"/>
      <c r="C1" s="440"/>
    </row>
    <row r="2" spans="1:14">
      <c r="A2" s="440"/>
      <c r="B2" t="s">
        <v>23</v>
      </c>
    </row>
    <row r="3" spans="1:14">
      <c r="A3" s="440"/>
      <c r="B3" s="603"/>
      <c r="C3" s="605" t="s">
        <v>24</v>
      </c>
      <c r="D3" s="605"/>
      <c r="E3" s="605"/>
      <c r="F3" s="605"/>
      <c r="G3" s="605"/>
      <c r="H3" s="605"/>
      <c r="I3" s="605" t="s">
        <v>25</v>
      </c>
      <c r="J3" s="605"/>
      <c r="K3" s="605"/>
      <c r="L3" s="605"/>
      <c r="M3" s="605"/>
      <c r="N3" s="605"/>
    </row>
    <row r="4" spans="1:14">
      <c r="A4" s="440"/>
      <c r="B4" s="604"/>
      <c r="C4" s="458" t="s">
        <v>26</v>
      </c>
      <c r="D4" s="459" t="s">
        <v>27</v>
      </c>
      <c r="E4" s="459" t="s">
        <v>28</v>
      </c>
      <c r="F4" s="460" t="s">
        <v>29</v>
      </c>
      <c r="G4" s="435" t="s">
        <v>30</v>
      </c>
      <c r="H4" s="435" t="s">
        <v>31</v>
      </c>
      <c r="I4" s="458" t="s">
        <v>26</v>
      </c>
      <c r="J4" s="459" t="s">
        <v>27</v>
      </c>
      <c r="K4" s="459" t="s">
        <v>28</v>
      </c>
      <c r="L4" s="460" t="s">
        <v>29</v>
      </c>
      <c r="M4" s="435" t="s">
        <v>30</v>
      </c>
      <c r="N4" s="435" t="s">
        <v>31</v>
      </c>
    </row>
    <row r="5" spans="1:14">
      <c r="B5" s="478" t="s">
        <v>32</v>
      </c>
      <c r="C5" s="479">
        <v>5.5</v>
      </c>
      <c r="D5" s="479">
        <v>7.8</v>
      </c>
      <c r="E5" s="479">
        <v>4.5999999999999996</v>
      </c>
      <c r="F5" s="480">
        <v>1.6</v>
      </c>
      <c r="G5" s="480">
        <v>3.8</v>
      </c>
      <c r="H5" s="480">
        <v>11.7</v>
      </c>
      <c r="I5" s="480">
        <v>12.82747759231326</v>
      </c>
      <c r="J5" s="480">
        <v>58.350766788789144</v>
      </c>
      <c r="K5" s="480">
        <v>12.534067302369426</v>
      </c>
      <c r="L5" s="480">
        <v>0.95010786318137086</v>
      </c>
      <c r="M5" s="480">
        <v>10.645764377911918</v>
      </c>
      <c r="N5" s="480">
        <v>18.464327907932809</v>
      </c>
    </row>
    <row r="6" spans="1:14">
      <c r="B6" s="478" t="s">
        <v>33</v>
      </c>
      <c r="C6" s="479">
        <v>1.6</v>
      </c>
      <c r="D6" s="479">
        <v>3.6</v>
      </c>
      <c r="E6" s="479">
        <v>0.8</v>
      </c>
      <c r="F6" s="480">
        <v>0.6</v>
      </c>
      <c r="G6" s="480">
        <v>1</v>
      </c>
      <c r="H6" s="480">
        <v>3.3</v>
      </c>
      <c r="I6" s="480">
        <v>0.67349936185029313</v>
      </c>
      <c r="J6" s="480">
        <v>67.6038727314846</v>
      </c>
      <c r="K6" s="480">
        <v>0.54017729134901205</v>
      </c>
      <c r="L6" s="480">
        <v>0.37251483766353355</v>
      </c>
      <c r="M6" s="480">
        <v>0.55317637480915993</v>
      </c>
      <c r="N6" s="480">
        <v>0.97962128741038779</v>
      </c>
    </row>
    <row r="7" spans="1:14" ht="24.5">
      <c r="B7" s="478" t="s">
        <v>15</v>
      </c>
      <c r="C7" s="479">
        <v>1.6</v>
      </c>
      <c r="D7" s="479">
        <v>0</v>
      </c>
      <c r="E7" s="479">
        <v>1.4</v>
      </c>
      <c r="F7" s="480">
        <v>0.9</v>
      </c>
      <c r="G7" s="480">
        <v>1.4</v>
      </c>
      <c r="H7" s="480">
        <v>3.6</v>
      </c>
      <c r="I7" s="480">
        <v>0.95227193113473096</v>
      </c>
      <c r="J7" s="480" t="s">
        <v>0</v>
      </c>
      <c r="K7" s="480">
        <v>0.82939697754405572</v>
      </c>
      <c r="L7" s="480">
        <v>0.41807774367934203</v>
      </c>
      <c r="M7" s="480">
        <v>0.82939697754405572</v>
      </c>
      <c r="N7" s="480">
        <v>1.4125607120845365</v>
      </c>
    </row>
    <row r="8" spans="1:14">
      <c r="B8" s="478" t="s">
        <v>17</v>
      </c>
      <c r="C8" s="479">
        <v>6.4</v>
      </c>
      <c r="D8" s="479">
        <v>9.1</v>
      </c>
      <c r="E8" s="479">
        <v>3.4</v>
      </c>
      <c r="F8" s="480">
        <v>1.4</v>
      </c>
      <c r="G8" s="480">
        <v>4.5</v>
      </c>
      <c r="H8" s="480">
        <v>13.8</v>
      </c>
      <c r="I8" s="480">
        <v>1.6448693721058778</v>
      </c>
      <c r="J8" s="480">
        <v>11.08956466868193</v>
      </c>
      <c r="K8" s="480">
        <v>1.6277587945719871</v>
      </c>
      <c r="L8" s="480">
        <v>0.86983702723954404</v>
      </c>
      <c r="M8" s="480">
        <v>1.4907935533273939</v>
      </c>
      <c r="N8" s="480">
        <v>2.2638710045986339</v>
      </c>
    </row>
    <row r="9" spans="1:14" ht="24.5">
      <c r="B9" s="478" t="s">
        <v>19</v>
      </c>
      <c r="C9" s="479">
        <v>2.8</v>
      </c>
      <c r="D9" s="479">
        <v>2.5</v>
      </c>
      <c r="E9" s="479">
        <v>4.4000000000000004</v>
      </c>
      <c r="F9" s="480">
        <v>1.7</v>
      </c>
      <c r="G9" s="480">
        <v>2</v>
      </c>
      <c r="H9" s="480">
        <v>6.2</v>
      </c>
      <c r="I9" s="480">
        <v>2.3355582038868712</v>
      </c>
      <c r="J9" s="480">
        <v>3.7357625188913497</v>
      </c>
      <c r="K9" s="480">
        <v>3.4691702688546684</v>
      </c>
      <c r="L9" s="480">
        <v>0.8348503149433838</v>
      </c>
      <c r="M9" s="480">
        <v>1.9296875130662532</v>
      </c>
      <c r="N9" s="480">
        <v>3.2136607593219444</v>
      </c>
    </row>
    <row r="10" spans="1:14">
      <c r="B10" s="478" t="s">
        <v>3</v>
      </c>
      <c r="C10" s="479">
        <v>1.9</v>
      </c>
      <c r="D10" s="479">
        <v>5.6</v>
      </c>
      <c r="E10" s="479">
        <v>1.2</v>
      </c>
      <c r="F10" s="480">
        <v>0.8</v>
      </c>
      <c r="G10" s="480">
        <v>1.3</v>
      </c>
      <c r="H10" s="480">
        <v>4.0999999999999996</v>
      </c>
      <c r="I10" s="480">
        <v>0.23173726874783265</v>
      </c>
      <c r="J10" s="480" t="s">
        <v>0</v>
      </c>
      <c r="K10" s="480">
        <v>0.20021987362263116</v>
      </c>
      <c r="L10" s="480">
        <v>0.18546082265070982</v>
      </c>
      <c r="M10" s="480">
        <v>0.20021987362263116</v>
      </c>
      <c r="N10" s="480">
        <v>0.29565212450963052</v>
      </c>
    </row>
    <row r="11" spans="1:14" ht="26">
      <c r="B11" s="478" t="s">
        <v>34</v>
      </c>
      <c r="C11" s="479">
        <v>1</v>
      </c>
      <c r="D11" s="479">
        <v>2.1</v>
      </c>
      <c r="E11" s="479">
        <v>0.9</v>
      </c>
      <c r="F11" s="480">
        <v>0.8</v>
      </c>
      <c r="G11" s="480">
        <v>0.9</v>
      </c>
      <c r="H11" s="480">
        <v>2.2999999999999998</v>
      </c>
      <c r="I11" s="480" t="s">
        <v>0</v>
      </c>
      <c r="J11" s="480" t="s">
        <v>0</v>
      </c>
      <c r="K11" s="480" t="s">
        <v>0</v>
      </c>
      <c r="L11" s="480" t="s">
        <v>0</v>
      </c>
      <c r="M11" s="480" t="s">
        <v>0</v>
      </c>
      <c r="N11" s="480" t="s">
        <v>0</v>
      </c>
    </row>
    <row r="12" spans="1:14">
      <c r="B12" s="439" t="s">
        <v>35</v>
      </c>
      <c r="C12" s="481">
        <v>3.5</v>
      </c>
      <c r="D12" s="481">
        <v>4.0999999999999996</v>
      </c>
      <c r="E12" s="481">
        <v>3.4</v>
      </c>
      <c r="F12" s="482">
        <v>1.5</v>
      </c>
      <c r="G12" s="482">
        <v>2.4</v>
      </c>
      <c r="H12" s="482">
        <v>7.6</v>
      </c>
      <c r="I12" s="480">
        <v>8.3564011063173336</v>
      </c>
      <c r="J12" s="480">
        <v>29.526993273327566</v>
      </c>
      <c r="K12" s="480">
        <v>8.6403586397122538</v>
      </c>
      <c r="L12" s="480">
        <v>0.92767827639437928</v>
      </c>
      <c r="M12" s="480">
        <v>6.9389495548183469</v>
      </c>
      <c r="N12" s="480">
        <v>11.989104470710537</v>
      </c>
    </row>
    <row r="14" spans="1:14">
      <c r="B14" s="483" t="s">
        <v>36</v>
      </c>
    </row>
    <row r="15" spans="1:14">
      <c r="B15" s="483" t="s">
        <v>37</v>
      </c>
    </row>
    <row r="16" spans="1:14">
      <c r="B16" s="483" t="s">
        <v>38</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N48"/>
  <sheetViews>
    <sheetView tabSelected="1" topLeftCell="A3" zoomScale="46" zoomScaleNormal="60" zoomScaleSheetLayoutView="100" workbookViewId="0">
      <selection activeCell="V40" sqref="V40"/>
    </sheetView>
  </sheetViews>
  <sheetFormatPr defaultColWidth="9.453125" defaultRowHeight="14.5"/>
  <cols>
    <col min="1" max="1" width="4.453125" style="245" customWidth="1"/>
    <col min="2" max="2" width="22.1796875" customWidth="1"/>
    <col min="3" max="3" width="51.54296875" customWidth="1"/>
    <col min="4" max="4" width="13.1796875" bestFit="1" customWidth="1"/>
    <col min="5" max="5" width="17.453125" customWidth="1"/>
    <col min="6" max="6" width="14.1796875" bestFit="1" customWidth="1"/>
    <col min="7" max="7" width="12.54296875" customWidth="1"/>
    <col min="8" max="8" width="19.1796875" bestFit="1" customWidth="1"/>
    <col min="9" max="9" width="15.81640625" bestFit="1" customWidth="1"/>
    <col min="10" max="10" width="20" bestFit="1" customWidth="1"/>
    <col min="11" max="11" width="12.54296875" style="149" customWidth="1"/>
    <col min="12" max="13" width="13.54296875" style="1" customWidth="1"/>
    <col min="14" max="14" width="14.54296875" style="1" customWidth="1"/>
    <col min="15" max="15" width="12.453125" style="149" customWidth="1"/>
    <col min="16" max="16" width="15.453125" style="1" customWidth="1"/>
    <col min="17" max="17" width="12.54296875" style="2" customWidth="1"/>
    <col min="18" max="18" width="16.54296875" style="1" bestFit="1" customWidth="1"/>
    <col min="19" max="19" width="15.81640625" style="245" bestFit="1" customWidth="1"/>
    <col min="20" max="20" width="4.54296875" customWidth="1"/>
    <col min="21" max="21" width="16.453125" style="3" customWidth="1"/>
    <col min="22" max="23" width="16.453125" customWidth="1"/>
    <col min="24" max="25" width="15.54296875" style="1" customWidth="1"/>
    <col min="26" max="26" width="13.54296875" customWidth="1"/>
    <col min="30" max="30" width="9.453125" customWidth="1"/>
  </cols>
  <sheetData>
    <row r="1" spans="1:25" ht="23.5">
      <c r="B1" s="244" t="s">
        <v>40</v>
      </c>
      <c r="C1" s="245"/>
      <c r="D1" s="245"/>
      <c r="E1" s="245"/>
      <c r="F1" s="245"/>
      <c r="G1" s="245"/>
      <c r="H1" s="245"/>
      <c r="I1" s="245"/>
      <c r="J1" s="245"/>
      <c r="K1" s="507">
        <v>1000</v>
      </c>
      <c r="L1" s="247"/>
      <c r="M1" s="247"/>
      <c r="N1" s="247"/>
      <c r="O1" s="246"/>
      <c r="P1" s="247"/>
      <c r="Q1" s="248"/>
      <c r="R1" s="247"/>
      <c r="U1" s="36"/>
      <c r="X1" s="35"/>
      <c r="Y1" s="35"/>
    </row>
    <row r="2" spans="1:25" ht="19" thickBot="1">
      <c r="A2" s="249"/>
      <c r="B2" s="249" t="s">
        <v>41</v>
      </c>
      <c r="C2" s="249"/>
      <c r="D2" s="249"/>
      <c r="E2" s="249"/>
      <c r="F2" s="249"/>
      <c r="G2" s="249"/>
      <c r="H2" s="508"/>
      <c r="I2" s="508"/>
      <c r="J2" s="536"/>
      <c r="K2" s="250"/>
      <c r="L2" s="251"/>
      <c r="M2" s="251"/>
      <c r="N2" s="247"/>
      <c r="O2" s="246"/>
      <c r="P2" s="247"/>
      <c r="Q2" s="252"/>
      <c r="R2" s="247"/>
      <c r="U2" s="45"/>
      <c r="X2" s="35"/>
      <c r="Y2" s="35"/>
    </row>
    <row r="3" spans="1:25" ht="43.4" customHeight="1" thickBot="1">
      <c r="A3" s="245" t="s">
        <v>42</v>
      </c>
      <c r="B3" s="401"/>
      <c r="C3" s="27"/>
      <c r="D3" s="613" t="s">
        <v>43</v>
      </c>
      <c r="E3" s="614"/>
      <c r="F3" s="614"/>
      <c r="G3" s="615"/>
      <c r="H3" s="616" t="s">
        <v>44</v>
      </c>
      <c r="I3" s="617"/>
      <c r="J3" s="617"/>
      <c r="K3" s="618"/>
      <c r="L3" s="608" t="s">
        <v>45</v>
      </c>
      <c r="M3" s="609"/>
      <c r="N3" s="609"/>
      <c r="O3" s="609"/>
      <c r="P3" s="609"/>
      <c r="Q3" s="609"/>
      <c r="R3" s="609"/>
      <c r="S3" s="609"/>
      <c r="T3" s="149"/>
      <c r="U3" s="36"/>
      <c r="W3" s="43"/>
      <c r="X3" s="43"/>
      <c r="Y3" s="43"/>
    </row>
    <row r="4" spans="1:25" ht="21" customHeight="1">
      <c r="B4" s="67"/>
      <c r="C4" s="29"/>
      <c r="D4" s="75" t="s">
        <v>46</v>
      </c>
      <c r="E4" s="20" t="s">
        <v>47</v>
      </c>
      <c r="F4" s="20" t="s">
        <v>48</v>
      </c>
      <c r="G4" s="21" t="s">
        <v>49</v>
      </c>
      <c r="H4" s="77" t="s">
        <v>50</v>
      </c>
      <c r="I4" s="74" t="s">
        <v>51</v>
      </c>
      <c r="J4" s="74" t="s">
        <v>52</v>
      </c>
      <c r="K4" s="150" t="s">
        <v>53</v>
      </c>
      <c r="L4" s="113" t="s">
        <v>54</v>
      </c>
      <c r="M4" s="113" t="s">
        <v>55</v>
      </c>
      <c r="N4" s="114" t="s">
        <v>56</v>
      </c>
      <c r="O4" s="162" t="s">
        <v>57</v>
      </c>
      <c r="P4" s="113" t="s">
        <v>58</v>
      </c>
      <c r="Q4" s="122" t="s">
        <v>59</v>
      </c>
      <c r="R4" s="120" t="s">
        <v>60</v>
      </c>
      <c r="S4" s="120" t="s">
        <v>61</v>
      </c>
      <c r="U4" s="36"/>
      <c r="X4" s="35"/>
      <c r="Y4" s="35"/>
    </row>
    <row r="5" spans="1:25" ht="52.5" customHeight="1" thickBot="1">
      <c r="B5" s="68"/>
      <c r="C5" s="28"/>
      <c r="D5" s="19" t="s">
        <v>62</v>
      </c>
      <c r="E5" s="76" t="s">
        <v>63</v>
      </c>
      <c r="F5" s="76" t="s">
        <v>64</v>
      </c>
      <c r="G5" s="4" t="s">
        <v>65</v>
      </c>
      <c r="H5" s="106" t="s">
        <v>66</v>
      </c>
      <c r="I5" s="105" t="s">
        <v>67</v>
      </c>
      <c r="J5" s="105" t="s">
        <v>68</v>
      </c>
      <c r="K5" s="151" t="s">
        <v>69</v>
      </c>
      <c r="L5" s="26" t="s">
        <v>70</v>
      </c>
      <c r="M5" s="26" t="s">
        <v>71</v>
      </c>
      <c r="N5" s="5" t="s">
        <v>72</v>
      </c>
      <c r="O5" s="163" t="s">
        <v>73</v>
      </c>
      <c r="P5" s="5" t="s">
        <v>74</v>
      </c>
      <c r="Q5" s="123" t="s">
        <v>75</v>
      </c>
      <c r="R5" s="123" t="s">
        <v>76</v>
      </c>
      <c r="S5" s="123" t="s">
        <v>77</v>
      </c>
      <c r="U5" s="601" t="s">
        <v>78</v>
      </c>
      <c r="X5" s="35"/>
      <c r="Y5" s="35"/>
    </row>
    <row r="6" spans="1:25" ht="16.5">
      <c r="B6" s="53" t="s">
        <v>79</v>
      </c>
      <c r="C6" s="53" t="s">
        <v>80</v>
      </c>
      <c r="D6" s="145"/>
      <c r="E6" s="146"/>
      <c r="F6" s="146"/>
      <c r="G6" s="147"/>
      <c r="H6" s="145"/>
      <c r="I6" s="146"/>
      <c r="J6" s="461"/>
      <c r="K6" s="147"/>
      <c r="L6" s="201"/>
      <c r="M6" s="146"/>
      <c r="N6" s="202"/>
      <c r="O6" s="203"/>
      <c r="P6" s="202"/>
      <c r="Q6" s="204"/>
      <c r="R6" s="204"/>
      <c r="S6" s="205"/>
      <c r="T6" s="38"/>
      <c r="U6" s="602"/>
      <c r="V6" s="38"/>
      <c r="W6" s="38"/>
      <c r="X6" s="38"/>
      <c r="Y6" s="38"/>
    </row>
    <row r="7" spans="1:25">
      <c r="B7" s="619" t="s">
        <v>81</v>
      </c>
      <c r="C7" s="597" t="s">
        <v>82</v>
      </c>
      <c r="D7" s="97">
        <v>671</v>
      </c>
      <c r="E7" s="191"/>
      <c r="F7" s="98">
        <v>2416</v>
      </c>
      <c r="G7" s="192" t="s">
        <v>2</v>
      </c>
      <c r="H7" s="553">
        <v>558.23202369400008</v>
      </c>
      <c r="I7" s="522"/>
      <c r="J7" s="555">
        <v>1877.0756219210002</v>
      </c>
      <c r="K7" s="192" t="s">
        <v>2</v>
      </c>
      <c r="L7" s="97">
        <v>308.50281680000103</v>
      </c>
      <c r="M7" s="191"/>
      <c r="N7" s="118">
        <v>997.68358779998505</v>
      </c>
      <c r="O7" s="200" t="s">
        <v>2</v>
      </c>
      <c r="P7" s="7">
        <v>363.10781537359981</v>
      </c>
      <c r="Q7" s="22">
        <v>0.46821136799999841</v>
      </c>
      <c r="R7" s="528">
        <v>4854.4386132200016</v>
      </c>
      <c r="S7" s="528">
        <v>15317.166218220053</v>
      </c>
      <c r="T7" s="35"/>
      <c r="U7" s="601">
        <f>R7/L7</f>
        <v>15.735475816958523</v>
      </c>
      <c r="V7" s="40"/>
      <c r="W7" s="35"/>
      <c r="X7" s="35"/>
      <c r="Y7" s="35"/>
    </row>
    <row r="8" spans="1:25">
      <c r="B8" s="620"/>
      <c r="C8" s="62" t="s">
        <v>83</v>
      </c>
      <c r="D8" s="97">
        <v>1655</v>
      </c>
      <c r="E8" s="187"/>
      <c r="F8" s="98">
        <v>5344</v>
      </c>
      <c r="G8" s="188" t="s">
        <v>2</v>
      </c>
      <c r="H8" s="554">
        <v>260.44620346400001</v>
      </c>
      <c r="I8" s="523"/>
      <c r="J8" s="556">
        <v>779.78362460699987</v>
      </c>
      <c r="K8" s="188" t="s">
        <v>2</v>
      </c>
      <c r="L8" s="78">
        <v>365.37339240000023</v>
      </c>
      <c r="M8" s="187"/>
      <c r="N8" s="7">
        <v>1167.4133614</v>
      </c>
      <c r="O8" s="190" t="s">
        <v>2</v>
      </c>
      <c r="P8" s="7">
        <v>430.04448285480953</v>
      </c>
      <c r="Q8" s="8">
        <v>0.15194858100000461</v>
      </c>
      <c r="R8" s="66">
        <v>3929.9573966990042</v>
      </c>
      <c r="S8" s="528">
        <v>12287.523906506012</v>
      </c>
      <c r="T8" s="35"/>
      <c r="U8" s="601">
        <f t="shared" ref="U8:U18" si="0">R8/L8</f>
        <v>10.756003251590363</v>
      </c>
      <c r="V8" s="144"/>
      <c r="W8" s="35"/>
      <c r="X8" s="35"/>
      <c r="Y8" s="35"/>
    </row>
    <row r="9" spans="1:25">
      <c r="B9" s="620"/>
      <c r="C9" s="54" t="s">
        <v>84</v>
      </c>
      <c r="D9" s="97">
        <v>1289</v>
      </c>
      <c r="E9" s="187"/>
      <c r="F9" s="98">
        <v>4928</v>
      </c>
      <c r="G9" s="188" t="s">
        <v>2</v>
      </c>
      <c r="H9" s="554">
        <v>326.00064470899997</v>
      </c>
      <c r="I9" s="523"/>
      <c r="J9" s="556">
        <v>1229.81911356</v>
      </c>
      <c r="K9" s="188" t="s">
        <v>2</v>
      </c>
      <c r="L9" s="209">
        <v>1440.6220000000001</v>
      </c>
      <c r="M9" s="187"/>
      <c r="N9" s="7">
        <v>5484.8810000000003</v>
      </c>
      <c r="O9" s="190" t="s">
        <v>2</v>
      </c>
      <c r="P9" s="7">
        <v>1695.6120939999691</v>
      </c>
      <c r="Q9" s="8">
        <v>0.898217999999956</v>
      </c>
      <c r="R9" s="66">
        <v>7030.3040000000001</v>
      </c>
      <c r="S9" s="528">
        <v>26594.973000000002</v>
      </c>
      <c r="U9" s="601">
        <f t="shared" si="0"/>
        <v>4.8800476460862043</v>
      </c>
      <c r="V9" s="144"/>
      <c r="W9" s="35"/>
      <c r="X9" s="35"/>
      <c r="Y9" s="35"/>
    </row>
    <row r="10" spans="1:25">
      <c r="B10" s="620"/>
      <c r="C10" s="71" t="s">
        <v>85</v>
      </c>
      <c r="D10" s="97">
        <v>79999</v>
      </c>
      <c r="E10" s="187"/>
      <c r="F10" s="98">
        <v>208013</v>
      </c>
      <c r="G10" s="188" t="s">
        <v>2</v>
      </c>
      <c r="H10" s="554">
        <v>3322.0178293639997</v>
      </c>
      <c r="I10" s="523"/>
      <c r="J10" s="556">
        <v>8786.4328795309993</v>
      </c>
      <c r="K10" s="188" t="s">
        <v>2</v>
      </c>
      <c r="L10" s="78">
        <v>33157.18435581182</v>
      </c>
      <c r="M10" s="187"/>
      <c r="N10" s="7">
        <v>86799.076216403468</v>
      </c>
      <c r="O10" s="190" t="s">
        <v>2</v>
      </c>
      <c r="P10" s="7">
        <v>39025.969497727536</v>
      </c>
      <c r="Q10" s="8">
        <v>6.6728882299960777</v>
      </c>
      <c r="R10" s="66">
        <v>424576.33132811799</v>
      </c>
      <c r="S10" s="528">
        <v>1113744.9061921532</v>
      </c>
      <c r="T10" s="38"/>
      <c r="U10" s="601">
        <f t="shared" si="0"/>
        <v>12.804957344144871</v>
      </c>
      <c r="V10" s="144"/>
      <c r="W10" s="35"/>
      <c r="X10" s="35"/>
      <c r="Y10" s="35"/>
    </row>
    <row r="11" spans="1:25">
      <c r="B11" s="620"/>
      <c r="C11" s="71" t="s">
        <v>86</v>
      </c>
      <c r="D11" s="97">
        <v>164575</v>
      </c>
      <c r="E11" s="187"/>
      <c r="F11" s="224">
        <v>384500</v>
      </c>
      <c r="G11" s="188" t="s">
        <v>2</v>
      </c>
      <c r="H11" s="554">
        <v>1221.1385530519999</v>
      </c>
      <c r="I11" s="523"/>
      <c r="J11" s="556">
        <v>2598.1129017550002</v>
      </c>
      <c r="K11" s="188" t="s">
        <v>2</v>
      </c>
      <c r="L11" s="209">
        <v>29063.638414600551</v>
      </c>
      <c r="M11" s="187"/>
      <c r="N11" s="7">
        <v>64708.205176301803</v>
      </c>
      <c r="O11" s="190" t="s">
        <v>2</v>
      </c>
      <c r="P11" s="7">
        <v>34207.902413984586</v>
      </c>
      <c r="Q11" s="8">
        <v>4.8544947009999762</v>
      </c>
      <c r="R11" s="66">
        <v>435250.10561774118</v>
      </c>
      <c r="S11" s="528">
        <v>969918.62734830787</v>
      </c>
      <c r="T11" s="35"/>
      <c r="U11" s="601">
        <f t="shared" si="0"/>
        <v>14.975761100822353</v>
      </c>
      <c r="V11" s="144"/>
      <c r="W11" s="35"/>
      <c r="X11" s="35"/>
      <c r="Y11" s="35"/>
    </row>
    <row r="12" spans="1:25">
      <c r="B12" s="620"/>
      <c r="C12" s="71" t="s">
        <v>12</v>
      </c>
      <c r="D12" s="97">
        <v>2128</v>
      </c>
      <c r="E12" s="187"/>
      <c r="F12" s="98">
        <v>14068</v>
      </c>
      <c r="G12" s="188" t="s">
        <v>2</v>
      </c>
      <c r="H12" s="554">
        <v>207.57742701399999</v>
      </c>
      <c r="I12" s="523"/>
      <c r="J12" s="556">
        <v>1295.1782931900002</v>
      </c>
      <c r="K12" s="188" t="s">
        <v>2</v>
      </c>
      <c r="L12" s="78">
        <v>305.98450804000333</v>
      </c>
      <c r="M12" s="187"/>
      <c r="N12" s="7">
        <v>1967.6335595198009</v>
      </c>
      <c r="O12" s="190" t="s">
        <v>2</v>
      </c>
      <c r="P12" s="7">
        <v>360.14376596308256</v>
      </c>
      <c r="Q12" s="8">
        <v>3.8537455200000077E-2</v>
      </c>
      <c r="R12" s="66">
        <v>3054.6832605999994</v>
      </c>
      <c r="S12" s="528">
        <v>17799.968615300069</v>
      </c>
      <c r="U12" s="601">
        <f t="shared" si="0"/>
        <v>9.983130453783108</v>
      </c>
      <c r="V12" s="144"/>
      <c r="W12" s="35"/>
      <c r="X12" s="35"/>
      <c r="Y12" s="35"/>
    </row>
    <row r="13" spans="1:25" ht="16.5">
      <c r="B13" s="621"/>
      <c r="C13" s="72" t="s">
        <v>87</v>
      </c>
      <c r="D13" s="80">
        <v>250317</v>
      </c>
      <c r="E13" s="81">
        <v>1129606.95</v>
      </c>
      <c r="F13" s="81">
        <v>619269</v>
      </c>
      <c r="G13" s="177">
        <v>0.54821635082893216</v>
      </c>
      <c r="H13" s="567">
        <v>5895.4126812969998</v>
      </c>
      <c r="I13" s="537">
        <v>20516.806859450051</v>
      </c>
      <c r="J13" s="568">
        <v>16566.402434564003</v>
      </c>
      <c r="K13" s="177">
        <v>0.80745520236417834</v>
      </c>
      <c r="L13" s="80">
        <v>64641.305487652375</v>
      </c>
      <c r="M13" s="81">
        <v>67352.880736254505</v>
      </c>
      <c r="N13" s="82">
        <v>161123.89290142505</v>
      </c>
      <c r="O13" s="161">
        <v>2.3922346177347062</v>
      </c>
      <c r="P13" s="82">
        <v>76082.780069903572</v>
      </c>
      <c r="Q13" s="73">
        <v>13.084298335196014</v>
      </c>
      <c r="R13" s="529">
        <v>878695.82021637808</v>
      </c>
      <c r="S13" s="529">
        <v>2155663.1652804874</v>
      </c>
      <c r="T13" s="38"/>
      <c r="U13" s="601"/>
      <c r="V13" s="144"/>
      <c r="W13" s="35"/>
      <c r="X13" s="35"/>
      <c r="Y13" s="35"/>
    </row>
    <row r="14" spans="1:25" ht="14.5" customHeight="1">
      <c r="B14" s="622" t="s">
        <v>33</v>
      </c>
      <c r="C14" s="597" t="s">
        <v>88</v>
      </c>
      <c r="D14" s="92">
        <v>37</v>
      </c>
      <c r="E14" s="224">
        <v>1000</v>
      </c>
      <c r="F14" s="84">
        <v>64</v>
      </c>
      <c r="G14" s="530">
        <v>6.4000000000000001E-2</v>
      </c>
      <c r="H14" s="557">
        <v>418.04700637900004</v>
      </c>
      <c r="I14" s="558">
        <v>6981.8805004016967</v>
      </c>
      <c r="J14" s="558">
        <v>901.1863851060001</v>
      </c>
      <c r="K14" s="153">
        <v>0.12907502284723307</v>
      </c>
      <c r="L14" s="83">
        <v>131.53263210000009</v>
      </c>
      <c r="M14" s="84">
        <v>1374.5313667643195</v>
      </c>
      <c r="N14" s="85">
        <v>245.3367903000001</v>
      </c>
      <c r="O14" s="165">
        <v>0.17848758946660412</v>
      </c>
      <c r="P14" s="7">
        <v>154.81390798169994</v>
      </c>
      <c r="Q14" s="433">
        <v>0</v>
      </c>
      <c r="R14" s="55">
        <v>2263.5927169749984</v>
      </c>
      <c r="S14" s="55">
        <v>4205.0116489880011</v>
      </c>
      <c r="T14" s="35"/>
      <c r="U14" s="601">
        <f t="shared" si="0"/>
        <v>17.209362276382191</v>
      </c>
      <c r="V14" s="144"/>
      <c r="W14" s="35"/>
      <c r="X14" s="35"/>
      <c r="Y14" s="35"/>
    </row>
    <row r="15" spans="1:25" ht="14.5" customHeight="1">
      <c r="B15" s="623"/>
      <c r="C15" s="46" t="s">
        <v>13</v>
      </c>
      <c r="D15" s="93">
        <v>549</v>
      </c>
      <c r="E15" s="79">
        <v>2500</v>
      </c>
      <c r="F15" s="79">
        <v>1310</v>
      </c>
      <c r="G15" s="531">
        <v>0.52400000000000002</v>
      </c>
      <c r="H15" s="559">
        <v>255.81938518199999</v>
      </c>
      <c r="I15" s="556">
        <v>1861.4307763545714</v>
      </c>
      <c r="J15" s="556">
        <v>745.22555070099997</v>
      </c>
      <c r="K15" s="154">
        <v>0.40035093443574127</v>
      </c>
      <c r="L15" s="86">
        <v>403.51680410000012</v>
      </c>
      <c r="M15" s="79">
        <v>1187.5</v>
      </c>
      <c r="N15" s="87">
        <v>1126.0869402000001</v>
      </c>
      <c r="O15" s="164">
        <v>0.94828373911578956</v>
      </c>
      <c r="P15" s="7">
        <v>474.93927842570127</v>
      </c>
      <c r="Q15" s="8">
        <v>8.6601846000000551E-2</v>
      </c>
      <c r="R15" s="56">
        <v>5745.6233600820169</v>
      </c>
      <c r="S15" s="56">
        <v>16187.345317863908</v>
      </c>
      <c r="U15" s="601">
        <f t="shared" si="0"/>
        <v>14.238870108264756</v>
      </c>
      <c r="V15" s="144"/>
      <c r="W15" s="35"/>
      <c r="X15" s="35"/>
      <c r="Y15" s="35"/>
    </row>
    <row r="16" spans="1:25" ht="14.5" customHeight="1" thickBot="1">
      <c r="B16" s="624"/>
      <c r="C16" s="599" t="s">
        <v>14</v>
      </c>
      <c r="D16" s="193">
        <v>108</v>
      </c>
      <c r="E16" s="89">
        <v>500</v>
      </c>
      <c r="F16" s="89">
        <v>239</v>
      </c>
      <c r="G16" s="532">
        <v>0.47799999999999998</v>
      </c>
      <c r="H16" s="560">
        <v>502.42927727800003</v>
      </c>
      <c r="I16" s="561">
        <v>4384.3429005272737</v>
      </c>
      <c r="J16" s="561">
        <v>920.28823951800007</v>
      </c>
      <c r="K16" s="194">
        <v>0.20990334478795525</v>
      </c>
      <c r="L16" s="195">
        <v>22.558996599999997</v>
      </c>
      <c r="M16" s="89">
        <v>625</v>
      </c>
      <c r="N16" s="196">
        <v>77.632504800000063</v>
      </c>
      <c r="O16" s="197">
        <v>0.1242120076800001</v>
      </c>
      <c r="P16" s="7">
        <v>26.551938998200008</v>
      </c>
      <c r="Q16" s="434">
        <v>5.9227939999999951E-3</v>
      </c>
      <c r="R16" s="198">
        <v>322.95456686799997</v>
      </c>
      <c r="S16" s="198">
        <v>1118.7373459940011</v>
      </c>
      <c r="T16" s="38"/>
      <c r="U16" s="601">
        <f t="shared" si="0"/>
        <v>14.315998738525455</v>
      </c>
      <c r="V16" s="144"/>
      <c r="W16" s="35"/>
      <c r="X16" s="35"/>
      <c r="Y16" s="35"/>
    </row>
    <row r="17" spans="1:40" ht="14.5" customHeight="1">
      <c r="B17" s="620" t="s">
        <v>15</v>
      </c>
      <c r="C17" s="597" t="s">
        <v>89</v>
      </c>
      <c r="D17" s="116">
        <v>111100</v>
      </c>
      <c r="E17" s="191"/>
      <c r="F17" s="88">
        <v>111100</v>
      </c>
      <c r="G17" s="192" t="s">
        <v>2</v>
      </c>
      <c r="H17" s="553">
        <v>390</v>
      </c>
      <c r="I17" s="584"/>
      <c r="J17" s="555">
        <v>1149</v>
      </c>
      <c r="K17" s="188" t="s">
        <v>2</v>
      </c>
      <c r="L17" s="116">
        <v>2822</v>
      </c>
      <c r="M17" s="191"/>
      <c r="N17" s="10">
        <v>4313</v>
      </c>
      <c r="O17" s="200"/>
      <c r="P17" s="10">
        <v>3321.4940000000001</v>
      </c>
      <c r="Q17" s="119">
        <v>3.11</v>
      </c>
      <c r="R17" s="49">
        <v>2822</v>
      </c>
      <c r="S17" s="49">
        <v>4313</v>
      </c>
      <c r="T17" s="44"/>
      <c r="U17" s="601">
        <f t="shared" si="0"/>
        <v>1</v>
      </c>
      <c r="V17" s="144"/>
      <c r="W17" s="35"/>
      <c r="X17" s="35"/>
      <c r="Y17" s="35"/>
    </row>
    <row r="18" spans="1:40" ht="15" customHeight="1">
      <c r="B18" s="620"/>
      <c r="C18" s="598" t="s">
        <v>16</v>
      </c>
      <c r="D18" s="225">
        <v>1484</v>
      </c>
      <c r="E18" s="191"/>
      <c r="F18" s="79">
        <v>5132</v>
      </c>
      <c r="G18" s="192" t="s">
        <v>2</v>
      </c>
      <c r="H18" s="559">
        <v>55</v>
      </c>
      <c r="I18" s="585"/>
      <c r="J18" s="556">
        <v>73</v>
      </c>
      <c r="K18" s="188" t="s">
        <v>2</v>
      </c>
      <c r="L18" s="93">
        <v>184.01599999999999</v>
      </c>
      <c r="M18" s="191"/>
      <c r="N18" s="87">
        <v>636.36800000000005</v>
      </c>
      <c r="O18" s="200"/>
      <c r="P18" s="7">
        <v>216.5868320000034</v>
      </c>
      <c r="Q18" s="8">
        <v>0</v>
      </c>
      <c r="R18" s="56">
        <v>184.01599999999999</v>
      </c>
      <c r="S18" s="56">
        <v>636.36800000000005</v>
      </c>
      <c r="T18" s="35"/>
      <c r="U18" s="601">
        <f t="shared" si="0"/>
        <v>1</v>
      </c>
      <c r="V18" s="144"/>
      <c r="W18" s="35"/>
      <c r="X18" s="35"/>
      <c r="Y18" s="35"/>
    </row>
    <row r="19" spans="1:40" ht="15" customHeight="1" thickBot="1">
      <c r="B19" s="621"/>
      <c r="C19" s="132" t="s">
        <v>90</v>
      </c>
      <c r="D19" s="80">
        <v>112584</v>
      </c>
      <c r="E19" s="81">
        <v>141600</v>
      </c>
      <c r="F19" s="81">
        <v>116232</v>
      </c>
      <c r="G19" s="210">
        <v>0.82084745762711864</v>
      </c>
      <c r="H19" s="569">
        <v>445</v>
      </c>
      <c r="I19" s="570">
        <v>1755.6864127721499</v>
      </c>
      <c r="J19" s="570">
        <v>1222</v>
      </c>
      <c r="K19" s="177">
        <v>0.69602406848414178</v>
      </c>
      <c r="L19" s="199">
        <v>3006.0160000000001</v>
      </c>
      <c r="M19" s="81">
        <v>14216.4</v>
      </c>
      <c r="N19" s="81">
        <v>4949.3680000000004</v>
      </c>
      <c r="O19" s="211">
        <v>0.34814495934273099</v>
      </c>
      <c r="P19" s="81">
        <v>3538.0808320000037</v>
      </c>
      <c r="Q19" s="243">
        <v>3.11</v>
      </c>
      <c r="R19" s="533">
        <v>3006.0160000000001</v>
      </c>
      <c r="S19" s="533">
        <v>4949.3680000000004</v>
      </c>
      <c r="T19" s="35"/>
      <c r="U19" s="40"/>
      <c r="V19" s="144"/>
      <c r="W19" s="35"/>
      <c r="X19" s="35"/>
      <c r="Y19" s="35"/>
    </row>
    <row r="20" spans="1:40" ht="17" thickBot="1">
      <c r="B20" s="57" t="s">
        <v>91</v>
      </c>
      <c r="C20" s="63"/>
      <c r="D20" s="90">
        <v>363595</v>
      </c>
      <c r="E20" s="94">
        <v>1275206.95</v>
      </c>
      <c r="F20" s="94">
        <v>737114</v>
      </c>
      <c r="G20" s="178">
        <v>0.57803480446840416</v>
      </c>
      <c r="H20" s="571">
        <v>7516.7083501359994</v>
      </c>
      <c r="I20" s="572">
        <v>35500.147449505748</v>
      </c>
      <c r="J20" s="572">
        <v>20355.102609889003</v>
      </c>
      <c r="K20" s="148">
        <v>0.57338079056830504</v>
      </c>
      <c r="L20" s="90">
        <v>68204.92992045237</v>
      </c>
      <c r="M20" s="94">
        <v>84756.312103018819</v>
      </c>
      <c r="N20" s="59">
        <v>167522.31713672506</v>
      </c>
      <c r="O20" s="166">
        <v>1.976517299774754</v>
      </c>
      <c r="P20" s="59">
        <v>80277.166027309184</v>
      </c>
      <c r="Q20" s="47">
        <v>16.286822975196014</v>
      </c>
      <c r="R20" s="61">
        <v>890034.00686030311</v>
      </c>
      <c r="S20" s="61">
        <v>2182123.6275933329</v>
      </c>
      <c r="T20" s="38"/>
      <c r="U20" s="40"/>
      <c r="V20" s="144"/>
      <c r="W20" s="38"/>
      <c r="X20" s="38"/>
      <c r="Y20" s="38"/>
    </row>
    <row r="21" spans="1:40" ht="15" thickBot="1">
      <c r="B21" s="139"/>
      <c r="C21" s="142"/>
      <c r="D21" s="142"/>
      <c r="E21" s="142"/>
      <c r="F21" s="142"/>
      <c r="G21" s="179"/>
      <c r="H21" s="573"/>
      <c r="I21" s="573"/>
      <c r="J21" s="573"/>
      <c r="K21" s="155"/>
      <c r="L21" s="140"/>
      <c r="M21" s="140"/>
      <c r="N21" s="140"/>
      <c r="O21" s="155"/>
      <c r="P21" s="140"/>
      <c r="Q21" s="143"/>
      <c r="R21" s="141"/>
      <c r="S21" s="141"/>
      <c r="T21" s="41"/>
      <c r="U21" s="40"/>
      <c r="V21" s="144"/>
      <c r="W21" s="41"/>
      <c r="X21" s="41"/>
      <c r="Y21" s="41"/>
    </row>
    <row r="22" spans="1:40" ht="17" thickBot="1">
      <c r="B22" s="133" t="s">
        <v>92</v>
      </c>
      <c r="C22" s="53" t="s">
        <v>80</v>
      </c>
      <c r="D22" s="134"/>
      <c r="E22" s="64"/>
      <c r="F22" s="64"/>
      <c r="G22" s="180"/>
      <c r="H22" s="574"/>
      <c r="I22" s="575"/>
      <c r="J22" s="575"/>
      <c r="K22" s="156"/>
      <c r="L22" s="135"/>
      <c r="M22" s="100"/>
      <c r="N22" s="136"/>
      <c r="O22" s="167"/>
      <c r="P22" s="136"/>
      <c r="Q22" s="137"/>
      <c r="R22" s="138"/>
      <c r="S22" s="138"/>
      <c r="T22" s="38"/>
      <c r="U22" s="40"/>
      <c r="V22" s="144"/>
      <c r="W22" s="38"/>
      <c r="X22" s="38"/>
      <c r="Y22" s="38"/>
    </row>
    <row r="23" spans="1:40" ht="15" thickBot="1">
      <c r="B23" s="52" t="s">
        <v>17</v>
      </c>
      <c r="C23" s="596" t="s">
        <v>93</v>
      </c>
      <c r="D23" s="83">
        <v>125</v>
      </c>
      <c r="E23" s="84">
        <v>550</v>
      </c>
      <c r="F23" s="84">
        <v>297</v>
      </c>
      <c r="G23" s="258">
        <v>0.54</v>
      </c>
      <c r="H23" s="557">
        <v>1854.124470167</v>
      </c>
      <c r="I23" s="558">
        <v>10046.49175499412</v>
      </c>
      <c r="J23" s="558">
        <v>3657.1926626550003</v>
      </c>
      <c r="K23" s="153">
        <v>0.36402684159244014</v>
      </c>
      <c r="L23" s="219">
        <v>3212.0590808999978</v>
      </c>
      <c r="M23" s="220">
        <v>18289.969479277366</v>
      </c>
      <c r="N23" s="221">
        <v>6672.2133154000003</v>
      </c>
      <c r="O23" s="222">
        <v>0.36480177416149623</v>
      </c>
      <c r="P23" s="219">
        <v>3780.5935382193102</v>
      </c>
      <c r="Q23" s="404">
        <v>0.86204480994000066</v>
      </c>
      <c r="R23" s="223">
        <v>26354.770107999979</v>
      </c>
      <c r="S23" s="223">
        <v>52942.582509000036</v>
      </c>
      <c r="T23" s="37"/>
      <c r="U23" s="601">
        <f t="shared" ref="U23:U24" si="1">R23/L23</f>
        <v>8.2049456265342258</v>
      </c>
      <c r="V23" s="144"/>
      <c r="W23" s="37"/>
      <c r="X23" s="35"/>
      <c r="Y23" s="35"/>
    </row>
    <row r="24" spans="1:40" ht="14.5" customHeight="1">
      <c r="B24" s="625" t="s">
        <v>19</v>
      </c>
      <c r="C24" s="597" t="s">
        <v>94</v>
      </c>
      <c r="D24" s="208">
        <v>287</v>
      </c>
      <c r="E24" s="88">
        <v>301492.08736881707</v>
      </c>
      <c r="F24" s="215">
        <v>711</v>
      </c>
      <c r="G24" s="259">
        <v>2.3582708461938155E-3</v>
      </c>
      <c r="H24" s="553">
        <v>4447.2032694549998</v>
      </c>
      <c r="I24" s="555">
        <v>16382.322654920868</v>
      </c>
      <c r="J24" s="555">
        <v>10506.205683054999</v>
      </c>
      <c r="K24" s="152">
        <v>0.64131356123053651</v>
      </c>
      <c r="L24" s="216">
        <v>14504.758175200022</v>
      </c>
      <c r="M24" s="98">
        <v>54907.874237693664</v>
      </c>
      <c r="N24" s="118">
        <v>41581.391995199963</v>
      </c>
      <c r="O24" s="217">
        <v>0.75729378659235702</v>
      </c>
      <c r="P24" s="216">
        <v>17009.941624890362</v>
      </c>
      <c r="Q24" s="22">
        <v>7.5561033954999761</v>
      </c>
      <c r="R24" s="218">
        <v>198993.60139600054</v>
      </c>
      <c r="S24" s="218">
        <v>575724.04292599694</v>
      </c>
      <c r="T24" s="44"/>
      <c r="U24" s="601">
        <f t="shared" si="1"/>
        <v>13.719194694071925</v>
      </c>
      <c r="V24" s="144"/>
      <c r="W24" s="37"/>
      <c r="X24" s="35"/>
      <c r="Y24" s="35"/>
    </row>
    <row r="25" spans="1:40" ht="16.5">
      <c r="B25" s="626"/>
      <c r="C25" s="598" t="s">
        <v>95</v>
      </c>
      <c r="D25" s="78">
        <v>0</v>
      </c>
      <c r="E25" s="79">
        <v>137</v>
      </c>
      <c r="F25" s="79">
        <v>0</v>
      </c>
      <c r="G25" s="173">
        <v>0</v>
      </c>
      <c r="H25" s="554">
        <v>242.53796825499998</v>
      </c>
      <c r="I25" s="556">
        <v>1473.1114123246821</v>
      </c>
      <c r="J25" s="556">
        <v>365.23725697100002</v>
      </c>
      <c r="K25" s="173">
        <v>0.24793593608417425</v>
      </c>
      <c r="L25" s="104">
        <v>0</v>
      </c>
      <c r="M25" s="79">
        <v>2636.8583567824171</v>
      </c>
      <c r="N25" s="7">
        <v>0</v>
      </c>
      <c r="O25" s="164">
        <v>0</v>
      </c>
      <c r="P25" s="7">
        <v>0</v>
      </c>
      <c r="Q25" s="110">
        <v>0</v>
      </c>
      <c r="R25" s="50">
        <v>0</v>
      </c>
      <c r="S25" s="50"/>
      <c r="T25" s="44"/>
      <c r="U25" s="40"/>
      <c r="V25" s="144"/>
      <c r="W25" s="37"/>
      <c r="X25" s="35"/>
      <c r="Y25" s="35"/>
    </row>
    <row r="26" spans="1:40" ht="17" thickBot="1">
      <c r="B26" s="626"/>
      <c r="C26" s="69" t="s">
        <v>96</v>
      </c>
      <c r="D26" s="95">
        <v>0</v>
      </c>
      <c r="E26" s="89">
        <v>6</v>
      </c>
      <c r="F26" s="89">
        <v>0</v>
      </c>
      <c r="G26" s="174">
        <v>0</v>
      </c>
      <c r="H26" s="562">
        <v>31.867938499000005</v>
      </c>
      <c r="I26" s="561">
        <v>2937.4889798048148</v>
      </c>
      <c r="J26" s="561">
        <v>97.799243105999992</v>
      </c>
      <c r="K26" s="174">
        <v>3.3293484257598267E-2</v>
      </c>
      <c r="L26" s="117">
        <v>0</v>
      </c>
      <c r="M26" s="89">
        <v>2740</v>
      </c>
      <c r="N26" s="9">
        <v>0</v>
      </c>
      <c r="O26" s="168">
        <v>0</v>
      </c>
      <c r="P26" s="9">
        <v>0</v>
      </c>
      <c r="Q26" s="108">
        <v>0</v>
      </c>
      <c r="R26" s="70">
        <v>0</v>
      </c>
      <c r="S26" s="586"/>
      <c r="T26" s="44"/>
      <c r="U26" s="40"/>
      <c r="V26" s="144"/>
      <c r="W26" s="35"/>
      <c r="X26" s="35"/>
      <c r="Y26" s="35"/>
    </row>
    <row r="27" spans="1:40" s="16" customFormat="1" ht="17" thickBot="1">
      <c r="A27" s="257"/>
      <c r="B27" s="13" t="s">
        <v>97</v>
      </c>
      <c r="C27" s="34"/>
      <c r="D27" s="96">
        <v>412</v>
      </c>
      <c r="E27" s="94">
        <v>302185.08736881707</v>
      </c>
      <c r="F27" s="94">
        <v>1008</v>
      </c>
      <c r="G27" s="260">
        <v>3.3357039845243438E-3</v>
      </c>
      <c r="H27" s="576">
        <v>6575.7336463760003</v>
      </c>
      <c r="I27" s="572">
        <v>30839.414802044481</v>
      </c>
      <c r="J27" s="572">
        <v>14626.434845787</v>
      </c>
      <c r="K27" s="157">
        <v>0.4742773149125174</v>
      </c>
      <c r="L27" s="96">
        <v>17716.817256100021</v>
      </c>
      <c r="M27" s="94">
        <v>78574.702073753433</v>
      </c>
      <c r="N27" s="25">
        <v>48253.60531059996</v>
      </c>
      <c r="O27" s="166">
        <v>0.61411120929618224</v>
      </c>
      <c r="P27" s="30">
        <v>20790.535163109671</v>
      </c>
      <c r="Q27" s="47">
        <v>8.4181482054399766</v>
      </c>
      <c r="R27" s="61">
        <v>225348.3715040005</v>
      </c>
      <c r="S27" s="61">
        <v>628666.62543499703</v>
      </c>
      <c r="T27" s="38"/>
      <c r="U27" s="40"/>
      <c r="V27" s="144"/>
      <c r="W27" s="38"/>
      <c r="X27" s="38"/>
      <c r="Y27" s="38"/>
      <c r="Z27"/>
      <c r="AA27"/>
      <c r="AB27"/>
      <c r="AC27"/>
      <c r="AD27"/>
      <c r="AE27"/>
      <c r="AF27"/>
      <c r="AG27"/>
      <c r="AH27"/>
      <c r="AI27"/>
      <c r="AJ27"/>
      <c r="AK27"/>
      <c r="AL27"/>
      <c r="AM27"/>
      <c r="AN27"/>
    </row>
    <row r="28" spans="1:40" ht="15" thickBot="1">
      <c r="B28" s="139"/>
      <c r="C28" s="142"/>
      <c r="D28" s="140"/>
      <c r="E28" s="140"/>
      <c r="F28" s="140"/>
      <c r="G28" s="181"/>
      <c r="H28" s="573"/>
      <c r="I28" s="573"/>
      <c r="J28" s="573"/>
      <c r="K28" s="155"/>
      <c r="L28" s="140"/>
      <c r="M28" s="140"/>
      <c r="N28" s="140"/>
      <c r="O28" s="155"/>
      <c r="P28" s="140"/>
      <c r="Q28" s="143"/>
      <c r="R28" s="141"/>
      <c r="S28" s="141"/>
      <c r="T28" s="41"/>
      <c r="U28" s="40"/>
      <c r="V28" s="144"/>
      <c r="W28" s="41"/>
      <c r="X28" s="41"/>
      <c r="Y28" s="41"/>
    </row>
    <row r="29" spans="1:40" ht="17" thickBot="1">
      <c r="B29" s="133" t="s">
        <v>98</v>
      </c>
      <c r="C29" s="53" t="s">
        <v>80</v>
      </c>
      <c r="D29" s="134"/>
      <c r="E29" s="64"/>
      <c r="F29" s="64"/>
      <c r="G29" s="180"/>
      <c r="H29" s="574"/>
      <c r="I29" s="575"/>
      <c r="J29" s="575"/>
      <c r="K29" s="156"/>
      <c r="L29" s="135"/>
      <c r="M29" s="100"/>
      <c r="N29" s="136"/>
      <c r="O29" s="167"/>
      <c r="P29" s="136"/>
      <c r="Q29" s="137"/>
      <c r="R29" s="138"/>
      <c r="S29" s="138"/>
      <c r="T29" s="38"/>
      <c r="U29" s="40"/>
      <c r="V29" s="144"/>
      <c r="W29" s="38"/>
      <c r="X29" s="38"/>
      <c r="Y29" s="38"/>
    </row>
    <row r="30" spans="1:40" ht="15" thickBot="1">
      <c r="B30" s="610" t="s">
        <v>99</v>
      </c>
      <c r="C30" s="124" t="s">
        <v>100</v>
      </c>
      <c r="D30" s="241">
        <v>0</v>
      </c>
      <c r="E30" s="184"/>
      <c r="F30" s="206">
        <v>0</v>
      </c>
      <c r="G30" s="185" t="s">
        <v>2</v>
      </c>
      <c r="H30" s="554">
        <v>10.72269</v>
      </c>
      <c r="I30" s="577"/>
      <c r="J30" s="555">
        <v>31.990400000000001</v>
      </c>
      <c r="K30" s="534" t="s">
        <v>2</v>
      </c>
      <c r="L30" s="241">
        <v>0</v>
      </c>
      <c r="M30" s="184"/>
      <c r="N30" s="10">
        <v>0</v>
      </c>
      <c r="O30" s="186" t="s">
        <v>2</v>
      </c>
      <c r="P30" s="10">
        <v>0</v>
      </c>
      <c r="Q30" s="119">
        <v>0</v>
      </c>
      <c r="R30" s="49">
        <v>0</v>
      </c>
      <c r="S30" s="49"/>
      <c r="T30" s="41"/>
      <c r="U30" s="40"/>
      <c r="V30" s="144"/>
      <c r="W30" s="41"/>
      <c r="X30" s="41"/>
      <c r="Y30" s="41"/>
    </row>
    <row r="31" spans="1:40">
      <c r="B31" s="611"/>
      <c r="C31" s="595" t="s">
        <v>93</v>
      </c>
      <c r="D31" s="241">
        <v>138</v>
      </c>
      <c r="E31" s="184"/>
      <c r="F31" s="206">
        <v>598</v>
      </c>
      <c r="G31" s="185" t="s">
        <v>2</v>
      </c>
      <c r="H31" s="554">
        <v>63.520040000000002</v>
      </c>
      <c r="I31" s="577"/>
      <c r="J31" s="555">
        <v>291.13365999999996</v>
      </c>
      <c r="K31" s="534" t="s">
        <v>2</v>
      </c>
      <c r="L31" s="241">
        <v>34.619436699999987</v>
      </c>
      <c r="M31" s="184"/>
      <c r="N31" s="10">
        <v>200.1352725999958</v>
      </c>
      <c r="O31" s="186" t="s">
        <v>2</v>
      </c>
      <c r="P31" s="10">
        <v>40.606631626449932</v>
      </c>
      <c r="Q31" s="119">
        <v>0.1487037220000012</v>
      </c>
      <c r="R31" s="49">
        <v>405.53800689600075</v>
      </c>
      <c r="S31" s="49">
        <v>2518.6382038639317</v>
      </c>
      <c r="T31" s="41"/>
      <c r="U31" s="601">
        <f t="shared" ref="U31" si="2">R31/L31</f>
        <v>11.714171157961125</v>
      </c>
      <c r="V31" s="144"/>
      <c r="W31" s="41"/>
      <c r="X31" s="41"/>
      <c r="Y31" s="41"/>
    </row>
    <row r="32" spans="1:40" ht="16.5">
      <c r="B32" s="611"/>
      <c r="C32" s="125" t="s">
        <v>101</v>
      </c>
      <c r="D32" s="242">
        <v>0</v>
      </c>
      <c r="E32" s="187"/>
      <c r="F32" s="207">
        <v>0</v>
      </c>
      <c r="G32" s="188" t="s">
        <v>2</v>
      </c>
      <c r="H32" s="554">
        <v>2.2629999999999999</v>
      </c>
      <c r="I32" s="578"/>
      <c r="J32" s="556">
        <v>6.2770000000000001</v>
      </c>
      <c r="K32" s="189" t="s">
        <v>2</v>
      </c>
      <c r="L32" s="242">
        <v>0</v>
      </c>
      <c r="M32" s="187"/>
      <c r="N32" s="7">
        <v>0</v>
      </c>
      <c r="O32" s="190" t="s">
        <v>2</v>
      </c>
      <c r="P32" s="7">
        <v>0</v>
      </c>
      <c r="Q32" s="110">
        <v>0</v>
      </c>
      <c r="R32" s="66">
        <v>0</v>
      </c>
      <c r="S32" s="50"/>
      <c r="T32" s="41"/>
      <c r="U32" s="40"/>
      <c r="V32" s="144"/>
      <c r="W32" s="41"/>
      <c r="X32" s="41"/>
      <c r="Y32" s="41"/>
    </row>
    <row r="33" spans="2:40" ht="16.5">
      <c r="B33" s="611"/>
      <c r="C33" s="125" t="s">
        <v>102</v>
      </c>
      <c r="D33" s="242">
        <v>0</v>
      </c>
      <c r="E33" s="187"/>
      <c r="F33" s="207">
        <v>0</v>
      </c>
      <c r="G33" s="188" t="s">
        <v>2</v>
      </c>
      <c r="H33" s="554">
        <v>4.9647000000000006</v>
      </c>
      <c r="I33" s="578"/>
      <c r="J33" s="556">
        <v>33.908449999999995</v>
      </c>
      <c r="K33" s="189" t="s">
        <v>2</v>
      </c>
      <c r="L33" s="242">
        <v>0</v>
      </c>
      <c r="M33" s="187"/>
      <c r="N33" s="7">
        <v>0</v>
      </c>
      <c r="O33" s="190" t="s">
        <v>2</v>
      </c>
      <c r="P33" s="7">
        <v>0</v>
      </c>
      <c r="Q33" s="110">
        <v>0</v>
      </c>
      <c r="R33" s="66">
        <v>0</v>
      </c>
      <c r="S33" s="50"/>
      <c r="T33" s="41"/>
      <c r="U33" s="40"/>
      <c r="V33" s="144"/>
      <c r="W33" s="41"/>
      <c r="X33" s="41"/>
      <c r="Y33" s="41"/>
    </row>
    <row r="34" spans="2:40" ht="17" thickBot="1">
      <c r="B34" s="612"/>
      <c r="C34" s="126" t="s">
        <v>103</v>
      </c>
      <c r="D34" s="127">
        <v>138</v>
      </c>
      <c r="E34" s="128">
        <v>2644</v>
      </c>
      <c r="F34" s="128">
        <v>598</v>
      </c>
      <c r="G34" s="535">
        <v>0.22617246596066565</v>
      </c>
      <c r="H34" s="579">
        <v>81.470429999999993</v>
      </c>
      <c r="I34" s="537">
        <v>2205.7874962213177</v>
      </c>
      <c r="J34" s="537">
        <v>363.30950999999999</v>
      </c>
      <c r="K34" s="158">
        <v>0.16470739390008191</v>
      </c>
      <c r="L34" s="127">
        <v>34.619436699999987</v>
      </c>
      <c r="M34" s="128">
        <v>1390.7888183614245</v>
      </c>
      <c r="N34" s="129">
        <v>200.1352725999958</v>
      </c>
      <c r="O34" s="169">
        <v>0.14390054763007637</v>
      </c>
      <c r="P34" s="129">
        <v>40.606631626449932</v>
      </c>
      <c r="Q34" s="130">
        <v>0.1487037220000012</v>
      </c>
      <c r="R34" s="131">
        <v>405.53800689600075</v>
      </c>
      <c r="S34" s="131">
        <v>2518.6382038639317</v>
      </c>
      <c r="T34" s="41"/>
      <c r="U34" s="40"/>
      <c r="V34" s="144"/>
      <c r="W34" s="41"/>
      <c r="X34" s="41"/>
      <c r="Y34" s="41"/>
    </row>
    <row r="35" spans="2:40">
      <c r="B35" s="11" t="s">
        <v>104</v>
      </c>
      <c r="C35" s="64"/>
      <c r="D35" s="99"/>
      <c r="E35" s="100"/>
      <c r="F35" s="100"/>
      <c r="G35" s="182"/>
      <c r="H35" s="580"/>
      <c r="I35" s="575"/>
      <c r="J35" s="575"/>
      <c r="K35" s="175"/>
      <c r="L35" s="99"/>
      <c r="M35" s="100"/>
      <c r="N35" s="100"/>
      <c r="O35" s="170"/>
      <c r="P35" s="100"/>
      <c r="Q35" s="109"/>
      <c r="R35" s="65"/>
      <c r="S35" s="65"/>
      <c r="T35" s="38"/>
      <c r="U35" s="40"/>
      <c r="V35" s="144"/>
      <c r="W35" s="38"/>
      <c r="X35" s="38"/>
      <c r="Y35" s="38"/>
    </row>
    <row r="36" spans="2:40" ht="16.5">
      <c r="B36" s="12" t="s">
        <v>105</v>
      </c>
      <c r="C36" s="23"/>
      <c r="D36" s="101">
        <v>0</v>
      </c>
      <c r="E36" s="102">
        <v>0</v>
      </c>
      <c r="F36" s="102">
        <v>0</v>
      </c>
      <c r="G36" s="183" t="s">
        <v>2</v>
      </c>
      <c r="H36" s="563">
        <v>0</v>
      </c>
      <c r="I36" s="564"/>
      <c r="J36" s="564">
        <v>0</v>
      </c>
      <c r="K36" s="176" t="s">
        <v>2</v>
      </c>
      <c r="L36" s="101">
        <v>0</v>
      </c>
      <c r="M36" s="6">
        <v>0</v>
      </c>
      <c r="N36" s="6">
        <v>0</v>
      </c>
      <c r="O36" s="164" t="s">
        <v>2</v>
      </c>
      <c r="P36" s="6">
        <v>0</v>
      </c>
      <c r="Q36" s="110">
        <v>0</v>
      </c>
      <c r="R36" s="50">
        <v>0</v>
      </c>
      <c r="S36" s="50"/>
      <c r="T36" s="37"/>
      <c r="U36" s="40"/>
      <c r="V36" s="144"/>
      <c r="W36" s="37"/>
      <c r="X36" s="35"/>
      <c r="Y36" s="35"/>
    </row>
    <row r="37" spans="2:40" ht="17" thickBot="1">
      <c r="B37" s="13" t="s">
        <v>106</v>
      </c>
      <c r="C37" s="24"/>
      <c r="D37" s="91">
        <v>0</v>
      </c>
      <c r="E37" s="103">
        <v>0</v>
      </c>
      <c r="F37" s="103">
        <v>0</v>
      </c>
      <c r="G37" s="51" t="s">
        <v>2</v>
      </c>
      <c r="H37" s="581">
        <v>0</v>
      </c>
      <c r="I37" s="582">
        <v>0</v>
      </c>
      <c r="J37" s="582">
        <v>0</v>
      </c>
      <c r="K37" s="400" t="s">
        <v>2</v>
      </c>
      <c r="L37" s="91">
        <v>0</v>
      </c>
      <c r="M37" s="212">
        <v>0</v>
      </c>
      <c r="N37" s="14">
        <v>0</v>
      </c>
      <c r="O37" s="214" t="s">
        <v>2</v>
      </c>
      <c r="P37" s="14">
        <v>0</v>
      </c>
      <c r="Q37" s="111">
        <v>0</v>
      </c>
      <c r="R37" s="51">
        <v>0</v>
      </c>
      <c r="S37" s="51">
        <v>0</v>
      </c>
      <c r="T37" s="42"/>
      <c r="U37" s="40"/>
      <c r="V37" s="144"/>
      <c r="W37" s="42"/>
      <c r="X37" s="38"/>
      <c r="Y37" s="38"/>
    </row>
    <row r="38" spans="2:40" ht="15" thickBot="1">
      <c r="B38" s="58"/>
      <c r="C38" s="60"/>
      <c r="D38" s="115"/>
      <c r="E38" s="115"/>
      <c r="F38" s="115"/>
      <c r="G38" s="115"/>
      <c r="H38" s="583"/>
      <c r="I38" s="583"/>
      <c r="J38" s="583"/>
      <c r="K38" s="160"/>
      <c r="L38" s="115"/>
      <c r="M38" s="115"/>
      <c r="N38" s="115"/>
      <c r="O38" s="160"/>
      <c r="P38" s="115"/>
      <c r="Q38" s="107"/>
      <c r="R38" s="121"/>
      <c r="S38" s="121"/>
      <c r="T38" s="41"/>
      <c r="U38" s="40"/>
      <c r="V38" s="144"/>
      <c r="W38" s="41"/>
      <c r="X38" s="41"/>
      <c r="Y38" s="41"/>
    </row>
    <row r="39" spans="2:40" ht="17" thickBot="1">
      <c r="B39" s="606" t="s">
        <v>107</v>
      </c>
      <c r="C39" s="607"/>
      <c r="D39" s="31"/>
      <c r="E39" s="32"/>
      <c r="F39" s="32"/>
      <c r="G39" s="33"/>
      <c r="H39" s="565"/>
      <c r="I39" s="566">
        <v>0</v>
      </c>
      <c r="J39" s="566"/>
      <c r="K39" s="213" t="s">
        <v>2</v>
      </c>
      <c r="L39" s="31"/>
      <c r="M39" s="32"/>
      <c r="N39" s="32"/>
      <c r="O39" s="172"/>
      <c r="P39" s="32"/>
      <c r="Q39" s="112"/>
      <c r="R39" s="33"/>
      <c r="S39" s="33"/>
      <c r="T39" s="41"/>
      <c r="U39" s="40"/>
      <c r="V39" s="144"/>
      <c r="W39" s="41"/>
      <c r="X39" s="41"/>
      <c r="Y39" s="41"/>
    </row>
    <row r="40" spans="2:40" ht="17" thickBot="1">
      <c r="B40" s="606" t="s">
        <v>108</v>
      </c>
      <c r="C40" s="607"/>
      <c r="D40" s="91">
        <v>364145</v>
      </c>
      <c r="E40" s="103">
        <v>1580036.037368817</v>
      </c>
      <c r="F40" s="103">
        <v>738720</v>
      </c>
      <c r="G40" s="159">
        <v>0.46753364007454323</v>
      </c>
      <c r="H40" s="581">
        <v>14173.912426511999</v>
      </c>
      <c r="I40" s="582">
        <v>68545.349747771557</v>
      </c>
      <c r="J40" s="582">
        <v>35344.846965676006</v>
      </c>
      <c r="K40" s="159">
        <v>0.51564179183176584</v>
      </c>
      <c r="L40" s="91">
        <v>85956.366613252394</v>
      </c>
      <c r="M40" s="103">
        <v>164721.80299513368</v>
      </c>
      <c r="N40" s="14">
        <v>215976.05771992501</v>
      </c>
      <c r="O40" s="171">
        <v>1.311156469834813</v>
      </c>
      <c r="P40" s="14">
        <v>101108.3078220453</v>
      </c>
      <c r="Q40" s="15">
        <v>24.853674902635991</v>
      </c>
      <c r="R40" s="48">
        <v>1115787.9163711995</v>
      </c>
      <c r="S40" s="48">
        <v>2813308.8912321939</v>
      </c>
      <c r="T40" s="38"/>
      <c r="U40" s="40"/>
      <c r="V40" s="144"/>
      <c r="W40" s="38"/>
      <c r="X40" s="38"/>
      <c r="Y40" s="38"/>
    </row>
    <row r="41" spans="2:40">
      <c r="T41" s="38"/>
      <c r="U41" s="40"/>
      <c r="V41" s="38"/>
      <c r="W41" s="38"/>
      <c r="X41" s="38"/>
      <c r="Y41" s="38"/>
    </row>
    <row r="42" spans="2:40" ht="16.5">
      <c r="B42" s="234" t="s">
        <v>109</v>
      </c>
      <c r="C42" s="235"/>
      <c r="D42" s="235"/>
      <c r="E42" s="235"/>
      <c r="F42" s="235"/>
      <c r="G42" s="235"/>
      <c r="H42" s="235"/>
      <c r="I42" s="235"/>
      <c r="J42" s="235"/>
      <c r="K42" s="236"/>
      <c r="L42" s="237"/>
      <c r="M42" s="238"/>
      <c r="N42" s="238"/>
      <c r="O42" s="239"/>
      <c r="P42" s="238"/>
      <c r="Q42" s="240"/>
      <c r="R42" s="238"/>
      <c r="S42" s="257"/>
      <c r="T42" s="16"/>
      <c r="U42" s="39"/>
      <c r="V42" s="16"/>
      <c r="W42" s="16"/>
      <c r="X42" s="18"/>
      <c r="Y42" s="18"/>
      <c r="Z42" s="16"/>
      <c r="AA42" s="16"/>
      <c r="AB42" s="16"/>
      <c r="AC42" s="16"/>
      <c r="AD42" s="16"/>
      <c r="AE42" s="16"/>
      <c r="AF42" s="16"/>
      <c r="AG42" s="16"/>
      <c r="AH42" s="16"/>
      <c r="AI42" s="16"/>
      <c r="AJ42" s="16"/>
      <c r="AK42" s="16"/>
      <c r="AL42" s="16"/>
      <c r="AM42" s="16"/>
      <c r="AN42" s="16"/>
    </row>
    <row r="43" spans="2:40" ht="16.5">
      <c r="B43" s="229" t="s">
        <v>110</v>
      </c>
      <c r="C43" s="230"/>
      <c r="D43" s="230"/>
      <c r="E43" s="230"/>
      <c r="F43" s="230"/>
      <c r="G43" s="230"/>
      <c r="H43" s="230"/>
      <c r="I43" s="230"/>
      <c r="J43" s="230"/>
      <c r="K43" s="227"/>
      <c r="L43" s="226"/>
      <c r="M43" s="226"/>
      <c r="N43" s="226"/>
      <c r="O43" s="227"/>
      <c r="P43" s="226"/>
      <c r="Q43" s="228"/>
      <c r="R43" s="226"/>
      <c r="S43" s="257"/>
      <c r="T43" s="16"/>
      <c r="U43" s="17"/>
      <c r="V43" s="16"/>
      <c r="W43" s="16"/>
      <c r="X43" s="18"/>
      <c r="Y43" s="18"/>
      <c r="Z43" s="16"/>
      <c r="AA43" s="16"/>
      <c r="AB43" s="16"/>
      <c r="AC43" s="16"/>
      <c r="AD43" s="16"/>
      <c r="AE43" s="16"/>
      <c r="AF43" s="16"/>
      <c r="AG43" s="16"/>
      <c r="AH43" s="16"/>
      <c r="AI43" s="16"/>
      <c r="AJ43" s="16"/>
      <c r="AK43" s="16"/>
      <c r="AL43" s="16"/>
      <c r="AM43" s="16"/>
      <c r="AN43" s="16"/>
    </row>
    <row r="44" spans="2:40" ht="16.5">
      <c r="B44" s="253" t="s">
        <v>111</v>
      </c>
      <c r="C44" s="253"/>
      <c r="D44" s="253"/>
      <c r="E44" s="253"/>
      <c r="F44" s="253"/>
      <c r="G44" s="253"/>
      <c r="H44" s="253"/>
      <c r="I44" s="253"/>
      <c r="J44" s="253"/>
      <c r="K44" s="254"/>
      <c r="L44" s="255"/>
      <c r="M44" s="255"/>
      <c r="N44" s="231"/>
      <c r="O44" s="232"/>
      <c r="P44" s="231"/>
      <c r="Q44" s="233"/>
      <c r="R44" s="231"/>
    </row>
    <row r="45" spans="2:40" ht="16.5">
      <c r="B45" s="256" t="s">
        <v>112</v>
      </c>
      <c r="C45" s="245"/>
      <c r="D45" s="253"/>
      <c r="E45" s="253"/>
      <c r="F45" s="253"/>
      <c r="G45" s="253"/>
      <c r="H45" s="253"/>
      <c r="I45" s="253"/>
      <c r="J45" s="253"/>
      <c r="K45" s="254"/>
      <c r="L45" s="255"/>
      <c r="M45" s="484"/>
      <c r="N45" s="485"/>
      <c r="O45" s="486"/>
      <c r="P45" s="485"/>
      <c r="Q45" s="487"/>
      <c r="R45" s="485"/>
    </row>
    <row r="46" spans="2:40" ht="16.5">
      <c r="B46" t="s">
        <v>113</v>
      </c>
      <c r="L46" s="255"/>
      <c r="M46" s="484"/>
      <c r="N46" s="485"/>
      <c r="O46" s="486"/>
      <c r="P46" s="485"/>
      <c r="Q46" s="487"/>
      <c r="R46" s="485"/>
    </row>
    <row r="47" spans="2:40">
      <c r="B47" s="256" t="s">
        <v>114</v>
      </c>
      <c r="C47" s="253"/>
      <c r="D47" s="253"/>
      <c r="E47" s="253"/>
      <c r="F47" s="253"/>
      <c r="G47" s="253"/>
      <c r="H47" s="253"/>
      <c r="I47" s="253"/>
      <c r="J47" s="253"/>
      <c r="K47" s="254"/>
      <c r="L47" s="255"/>
      <c r="M47" s="247"/>
      <c r="N47" s="247"/>
      <c r="O47" s="246"/>
      <c r="P47" s="247"/>
      <c r="Q47" s="248"/>
      <c r="R47" s="247"/>
    </row>
    <row r="48" spans="2:40">
      <c r="B48" s="245"/>
      <c r="C48" s="245"/>
      <c r="D48" s="245"/>
      <c r="E48" s="245"/>
      <c r="F48" s="245"/>
      <c r="G48" s="245"/>
      <c r="H48" s="245"/>
      <c r="I48" s="245"/>
      <c r="J48" s="245"/>
      <c r="K48" s="246"/>
      <c r="L48" s="247"/>
      <c r="M48" s="247"/>
    </row>
  </sheetData>
  <mergeCells count="10">
    <mergeCell ref="B40:C40"/>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38"/>
  <sheetViews>
    <sheetView zoomScale="80" zoomScaleNormal="80" zoomScaleSheetLayoutView="100" workbookViewId="0">
      <selection activeCell="K15" sqref="K15"/>
    </sheetView>
  </sheetViews>
  <sheetFormatPr defaultColWidth="9.453125" defaultRowHeight="13"/>
  <cols>
    <col min="1" max="1" width="4.453125" style="261" customWidth="1"/>
    <col min="2" max="2" width="26.453125" style="265" customWidth="1"/>
    <col min="3" max="3" width="48" style="265" customWidth="1"/>
    <col min="4" max="8" width="13.54296875" style="265" customWidth="1"/>
    <col min="9" max="9" width="14.54296875" style="340" customWidth="1"/>
    <col min="10" max="10" width="16.453125" style="261" customWidth="1"/>
    <col min="11" max="11" width="24.54296875" style="341" customWidth="1"/>
    <col min="12" max="13" width="16.453125" style="265" customWidth="1"/>
    <col min="14" max="15" width="15.54296875" style="340" customWidth="1"/>
    <col min="16" max="16" width="13.54296875" style="265" customWidth="1"/>
    <col min="17" max="19" width="9.453125" style="265"/>
    <col min="20" max="20" width="9.453125" style="265" customWidth="1"/>
    <col min="21" max="16384" width="9.453125" style="265"/>
  </cols>
  <sheetData>
    <row r="1" spans="1:24" ht="14.5">
      <c r="B1" s="345" t="s">
        <v>115</v>
      </c>
      <c r="C1" s="261"/>
      <c r="D1" s="261"/>
      <c r="E1" s="261"/>
      <c r="F1" s="261"/>
      <c r="G1" s="261"/>
      <c r="H1" s="261"/>
      <c r="I1" s="263"/>
      <c r="K1" s="264"/>
      <c r="N1" s="266"/>
      <c r="O1" s="266"/>
    </row>
    <row r="2" spans="1:24" ht="15" thickBot="1">
      <c r="A2" s="262"/>
      <c r="B2" s="345" t="s">
        <v>41</v>
      </c>
      <c r="C2" s="262"/>
      <c r="D2" s="262"/>
      <c r="E2" s="262"/>
      <c r="F2" s="527"/>
      <c r="H2" s="262"/>
      <c r="I2" s="263"/>
      <c r="K2" s="267"/>
      <c r="N2" s="266"/>
      <c r="O2" s="266"/>
    </row>
    <row r="3" spans="1:24" ht="43.4" customHeight="1" thickBot="1">
      <c r="A3" s="261" t="s">
        <v>42</v>
      </c>
      <c r="B3" s="600"/>
      <c r="C3" s="268"/>
      <c r="D3" s="627" t="s">
        <v>43</v>
      </c>
      <c r="E3" s="628"/>
      <c r="F3" s="629" t="s">
        <v>116</v>
      </c>
      <c r="G3" s="630"/>
      <c r="H3" s="631" t="s">
        <v>45</v>
      </c>
      <c r="I3" s="632"/>
      <c r="K3" s="264"/>
      <c r="M3" s="269"/>
      <c r="N3" s="269"/>
      <c r="O3" s="269"/>
    </row>
    <row r="4" spans="1:24" ht="21" customHeight="1" thickBot="1">
      <c r="B4" s="270"/>
      <c r="C4" s="271"/>
      <c r="D4" s="272" t="s">
        <v>46</v>
      </c>
      <c r="E4" s="273" t="s">
        <v>47</v>
      </c>
      <c r="F4" s="274" t="s">
        <v>48</v>
      </c>
      <c r="G4" s="275" t="s">
        <v>117</v>
      </c>
      <c r="H4" s="414" t="s">
        <v>50</v>
      </c>
      <c r="I4" s="277" t="s">
        <v>51</v>
      </c>
      <c r="K4" s="264"/>
      <c r="N4" s="266"/>
      <c r="O4" s="266"/>
    </row>
    <row r="5" spans="1:24" ht="52.5" customHeight="1" thickBot="1">
      <c r="B5" s="278"/>
      <c r="C5" s="279"/>
      <c r="D5" s="633" t="s">
        <v>118</v>
      </c>
      <c r="E5" s="634"/>
      <c r="F5" s="635" t="s">
        <v>119</v>
      </c>
      <c r="G5" s="636"/>
      <c r="H5" s="637" t="s">
        <v>120</v>
      </c>
      <c r="I5" s="638"/>
      <c r="K5" s="264"/>
      <c r="N5" s="266"/>
      <c r="O5" s="266"/>
    </row>
    <row r="6" spans="1:24" ht="26.5" thickBot="1">
      <c r="B6" s="280" t="s">
        <v>79</v>
      </c>
      <c r="C6" s="281" t="s">
        <v>7</v>
      </c>
      <c r="D6" s="420" t="s">
        <v>121</v>
      </c>
      <c r="E6" s="421" t="s">
        <v>122</v>
      </c>
      <c r="F6" s="420" t="s">
        <v>121</v>
      </c>
      <c r="G6" s="422" t="s">
        <v>122</v>
      </c>
      <c r="H6" s="423" t="s">
        <v>121</v>
      </c>
      <c r="I6" s="424" t="s">
        <v>122</v>
      </c>
      <c r="K6" s="282"/>
      <c r="L6" s="266"/>
      <c r="M6" s="266"/>
      <c r="N6" s="266"/>
      <c r="O6" s="266"/>
      <c r="P6" s="266"/>
      <c r="Q6" s="266"/>
      <c r="R6" s="266"/>
      <c r="S6" s="266"/>
    </row>
    <row r="7" spans="1:24">
      <c r="B7" s="639" t="s">
        <v>32</v>
      </c>
      <c r="C7" s="283" t="s">
        <v>8</v>
      </c>
      <c r="D7" s="418">
        <v>79</v>
      </c>
      <c r="E7" s="419">
        <v>2337</v>
      </c>
      <c r="F7" s="539">
        <v>22.395599999999998</v>
      </c>
      <c r="G7" s="540">
        <v>744.13100999999983</v>
      </c>
      <c r="H7" s="303">
        <v>26.21395140000001</v>
      </c>
      <c r="I7" s="354">
        <v>971.46963639998648</v>
      </c>
      <c r="J7" s="263"/>
      <c r="K7" s="425"/>
      <c r="L7" s="427"/>
      <c r="M7" s="266"/>
      <c r="N7" s="266"/>
      <c r="O7" s="266"/>
      <c r="P7" s="266"/>
      <c r="Q7" s="266"/>
      <c r="R7" s="266"/>
      <c r="S7" s="266"/>
      <c r="T7" s="284"/>
      <c r="U7" s="266"/>
      <c r="V7" s="266"/>
      <c r="W7" s="266"/>
      <c r="X7" s="266"/>
    </row>
    <row r="8" spans="1:24">
      <c r="B8" s="640"/>
      <c r="C8" s="285" t="s">
        <v>9</v>
      </c>
      <c r="D8" s="286">
        <v>213</v>
      </c>
      <c r="E8" s="287">
        <v>5131</v>
      </c>
      <c r="F8" s="509">
        <v>11.515000000000001</v>
      </c>
      <c r="G8" s="510">
        <v>336.34823</v>
      </c>
      <c r="H8" s="291">
        <v>34.445460399999988</v>
      </c>
      <c r="I8" s="287">
        <v>1132.967901</v>
      </c>
      <c r="J8" s="263"/>
      <c r="K8" s="425"/>
      <c r="L8" s="427"/>
      <c r="M8" s="427"/>
      <c r="N8" s="266"/>
      <c r="O8" s="266"/>
      <c r="P8" s="266"/>
      <c r="Q8" s="266"/>
      <c r="R8" s="266"/>
      <c r="S8" s="266"/>
      <c r="T8" s="284"/>
      <c r="U8" s="266"/>
      <c r="V8" s="266"/>
      <c r="W8" s="266"/>
      <c r="X8" s="266"/>
    </row>
    <row r="9" spans="1:24">
      <c r="B9" s="640"/>
      <c r="C9" s="288" t="s">
        <v>10</v>
      </c>
      <c r="D9" s="403">
        <v>222</v>
      </c>
      <c r="E9" s="289">
        <v>4706</v>
      </c>
      <c r="F9" s="509">
        <v>19.71</v>
      </c>
      <c r="G9" s="510">
        <v>398.63</v>
      </c>
      <c r="H9" s="431">
        <v>246.60499999999999</v>
      </c>
      <c r="I9" s="289">
        <v>5238.2759999999998</v>
      </c>
      <c r="J9" s="263"/>
      <c r="K9" s="425"/>
      <c r="L9" s="427"/>
      <c r="M9" s="266"/>
      <c r="N9" s="266"/>
      <c r="O9" s="266"/>
      <c r="P9" s="266"/>
      <c r="Q9" s="266"/>
      <c r="R9" s="266"/>
      <c r="S9" s="266"/>
      <c r="T9" s="284"/>
      <c r="U9" s="266"/>
      <c r="V9" s="266"/>
      <c r="W9" s="266"/>
      <c r="X9" s="266"/>
    </row>
    <row r="10" spans="1:24">
      <c r="B10" s="640"/>
      <c r="C10" s="290" t="s">
        <v>11</v>
      </c>
      <c r="D10" s="291">
        <v>47296</v>
      </c>
      <c r="E10" s="287">
        <v>160717</v>
      </c>
      <c r="F10" s="509">
        <v>1956.7478400013038</v>
      </c>
      <c r="G10" s="538">
        <v>6491.6508000009189</v>
      </c>
      <c r="H10" s="291">
        <v>21072.017848811294</v>
      </c>
      <c r="I10" s="287">
        <v>65727.058367601247</v>
      </c>
      <c r="J10" s="263"/>
      <c r="K10" s="425"/>
      <c r="L10" s="427"/>
      <c r="M10" s="266"/>
      <c r="N10" s="266"/>
      <c r="O10" s="266"/>
      <c r="P10" s="266"/>
      <c r="Q10" s="266"/>
      <c r="R10" s="266"/>
      <c r="S10" s="266"/>
      <c r="T10" s="284"/>
      <c r="U10" s="266"/>
      <c r="V10" s="266"/>
      <c r="W10" s="266"/>
      <c r="X10" s="266"/>
    </row>
    <row r="11" spans="1:24">
      <c r="B11" s="640"/>
      <c r="C11" s="290" t="s">
        <v>22</v>
      </c>
      <c r="D11" s="291">
        <v>0</v>
      </c>
      <c r="E11" s="287">
        <v>384500</v>
      </c>
      <c r="F11" s="511">
        <v>0</v>
      </c>
      <c r="G11" s="538">
        <v>1710.4130000000457</v>
      </c>
      <c r="H11" s="291">
        <v>0</v>
      </c>
      <c r="I11" s="287">
        <v>64708.205176301803</v>
      </c>
      <c r="J11" s="263"/>
      <c r="K11" s="425"/>
      <c r="L11" s="427"/>
      <c r="M11" s="266"/>
      <c r="N11" s="266"/>
      <c r="O11" s="266"/>
      <c r="P11" s="266"/>
      <c r="Q11" s="266"/>
      <c r="R11" s="266"/>
      <c r="S11" s="266"/>
      <c r="T11" s="284"/>
      <c r="U11" s="266"/>
      <c r="V11" s="266"/>
      <c r="W11" s="266"/>
      <c r="X11" s="266"/>
    </row>
    <row r="12" spans="1:24">
      <c r="B12" s="640"/>
      <c r="C12" s="290" t="s">
        <v>123</v>
      </c>
      <c r="D12" s="291">
        <v>456</v>
      </c>
      <c r="E12" s="287">
        <v>13612</v>
      </c>
      <c r="F12" s="509">
        <v>35.137</v>
      </c>
      <c r="G12" s="538">
        <v>1062.922</v>
      </c>
      <c r="H12" s="291">
        <v>64.936272980000027</v>
      </c>
      <c r="I12" s="287">
        <v>1902.6972865398127</v>
      </c>
      <c r="J12" s="263"/>
      <c r="K12" s="425"/>
      <c r="L12" s="427"/>
      <c r="M12" s="266"/>
      <c r="N12" s="266"/>
      <c r="O12" s="266"/>
      <c r="P12" s="266"/>
      <c r="Q12" s="266"/>
      <c r="R12" s="266"/>
      <c r="S12" s="266"/>
      <c r="T12" s="284"/>
      <c r="U12" s="266"/>
      <c r="V12" s="266"/>
      <c r="W12" s="266"/>
      <c r="X12" s="266"/>
    </row>
    <row r="13" spans="1:24" ht="15" thickBot="1">
      <c r="B13" s="641"/>
      <c r="C13" s="292" t="s">
        <v>124</v>
      </c>
      <c r="D13" s="293">
        <v>48266</v>
      </c>
      <c r="E13" s="294">
        <v>571003</v>
      </c>
      <c r="F13" s="547">
        <v>2045.5054400013037</v>
      </c>
      <c r="G13" s="548">
        <v>10744.095040000964</v>
      </c>
      <c r="H13" s="428">
        <v>21442.218533591295</v>
      </c>
      <c r="I13" s="294">
        <v>139681.67436784285</v>
      </c>
      <c r="J13" s="263"/>
      <c r="K13" s="282"/>
      <c r="L13" s="426"/>
      <c r="M13" s="266"/>
      <c r="N13" s="266"/>
      <c r="O13" s="266"/>
      <c r="P13" s="266"/>
      <c r="Q13" s="266"/>
      <c r="R13" s="266"/>
      <c r="S13" s="266"/>
    </row>
    <row r="14" spans="1:24" ht="14.5" customHeight="1">
      <c r="B14" s="639" t="s">
        <v>33</v>
      </c>
      <c r="C14" s="283" t="s">
        <v>125</v>
      </c>
      <c r="D14" s="296">
        <v>0</v>
      </c>
      <c r="E14" s="297">
        <v>64</v>
      </c>
      <c r="F14" s="542">
        <v>0</v>
      </c>
      <c r="G14" s="543">
        <v>304.21620000000001</v>
      </c>
      <c r="H14" s="405">
        <v>0</v>
      </c>
      <c r="I14" s="406">
        <v>245.3367903000001</v>
      </c>
      <c r="J14" s="263"/>
      <c r="K14" s="282"/>
      <c r="L14" s="266"/>
      <c r="M14" s="266"/>
      <c r="N14" s="266"/>
      <c r="O14" s="266"/>
      <c r="P14" s="266"/>
      <c r="Q14" s="266"/>
      <c r="R14" s="266"/>
      <c r="S14" s="266"/>
    </row>
    <row r="15" spans="1:24" ht="14.5" customHeight="1">
      <c r="B15" s="640"/>
      <c r="C15" s="298" t="s">
        <v>13</v>
      </c>
      <c r="D15" s="286">
        <v>174</v>
      </c>
      <c r="E15" s="299">
        <v>1136</v>
      </c>
      <c r="F15" s="538">
        <v>42.04383</v>
      </c>
      <c r="G15" s="538">
        <v>293.69799999999998</v>
      </c>
      <c r="H15" s="291">
        <v>132.36155559999989</v>
      </c>
      <c r="I15" s="287">
        <v>993.72538459999987</v>
      </c>
      <c r="J15" s="263"/>
      <c r="K15" s="282"/>
      <c r="L15" s="266"/>
      <c r="M15" s="266"/>
      <c r="N15" s="266"/>
      <c r="O15" s="266"/>
      <c r="P15" s="266"/>
      <c r="Q15" s="266"/>
      <c r="R15" s="266"/>
      <c r="S15" s="266"/>
    </row>
    <row r="16" spans="1:24" ht="14.5" customHeight="1" thickBot="1">
      <c r="B16" s="641"/>
      <c r="C16" s="407" t="s">
        <v>14</v>
      </c>
      <c r="D16" s="301">
        <v>239</v>
      </c>
      <c r="E16" s="302">
        <v>0</v>
      </c>
      <c r="F16" s="541">
        <v>73.152000000000001</v>
      </c>
      <c r="G16" s="544">
        <v>0</v>
      </c>
      <c r="H16" s="362">
        <v>77.632504799999879</v>
      </c>
      <c r="I16" s="359">
        <v>0</v>
      </c>
      <c r="K16" s="282"/>
      <c r="L16" s="429"/>
      <c r="M16" s="266"/>
      <c r="N16" s="266"/>
      <c r="O16" s="266"/>
      <c r="P16" s="266"/>
      <c r="Q16" s="266"/>
      <c r="R16" s="266"/>
      <c r="S16" s="266"/>
    </row>
    <row r="17" spans="2:30" ht="14.5" customHeight="1">
      <c r="B17" s="642" t="s">
        <v>15</v>
      </c>
      <c r="C17" s="283" t="s">
        <v>126</v>
      </c>
      <c r="D17" s="303">
        <v>32600</v>
      </c>
      <c r="E17" s="304">
        <v>78500</v>
      </c>
      <c r="F17" s="380">
        <v>0</v>
      </c>
      <c r="G17" s="381">
        <v>0</v>
      </c>
      <c r="H17" s="303">
        <v>82</v>
      </c>
      <c r="I17" s="354">
        <v>4231</v>
      </c>
      <c r="K17" s="282"/>
      <c r="L17" s="429"/>
      <c r="M17" s="266"/>
      <c r="N17" s="266"/>
      <c r="O17" s="266"/>
      <c r="P17" s="266"/>
      <c r="Q17" s="266"/>
      <c r="R17" s="266"/>
      <c r="S17" s="266"/>
    </row>
    <row r="18" spans="2:30">
      <c r="B18" s="643"/>
      <c r="C18" s="300" t="s">
        <v>16</v>
      </c>
      <c r="D18" s="291">
        <v>296</v>
      </c>
      <c r="E18" s="287">
        <v>4836</v>
      </c>
      <c r="F18" s="545">
        <v>0</v>
      </c>
      <c r="G18" s="546">
        <v>0</v>
      </c>
      <c r="H18" s="291">
        <v>36.704000000000001</v>
      </c>
      <c r="I18" s="287">
        <v>599.66399999999999</v>
      </c>
      <c r="K18" s="305"/>
      <c r="L18" s="429"/>
      <c r="M18" s="266"/>
      <c r="N18" s="266"/>
      <c r="O18" s="266"/>
      <c r="P18" s="266"/>
      <c r="Q18" s="266"/>
      <c r="R18" s="266"/>
      <c r="S18" s="266"/>
    </row>
    <row r="19" spans="2:30" ht="15" thickBot="1">
      <c r="B19" s="644"/>
      <c r="C19" s="413" t="s">
        <v>127</v>
      </c>
      <c r="D19" s="293">
        <v>32896</v>
      </c>
      <c r="E19" s="294">
        <v>83336</v>
      </c>
      <c r="F19" s="547">
        <v>0</v>
      </c>
      <c r="G19" s="548">
        <v>0</v>
      </c>
      <c r="H19" s="294">
        <v>118.70400000000001</v>
      </c>
      <c r="I19" s="294">
        <v>4830.6639999999998</v>
      </c>
      <c r="K19" s="282"/>
      <c r="L19" s="429"/>
      <c r="M19" s="266"/>
      <c r="N19" s="266"/>
      <c r="O19" s="266"/>
      <c r="P19" s="266"/>
      <c r="Q19" s="266"/>
      <c r="R19" s="266"/>
      <c r="S19" s="266"/>
    </row>
    <row r="20" spans="2:30" ht="15.75" customHeight="1" thickBot="1">
      <c r="B20" s="364" t="s">
        <v>128</v>
      </c>
      <c r="C20" s="410"/>
      <c r="D20" s="411">
        <v>81575</v>
      </c>
      <c r="E20" s="412">
        <v>655539</v>
      </c>
      <c r="F20" s="549">
        <v>2160.7012700013038</v>
      </c>
      <c r="G20" s="550">
        <v>11342.009240000965</v>
      </c>
      <c r="H20" s="408">
        <v>21770.916593991296</v>
      </c>
      <c r="I20" s="409">
        <v>145751.40054274283</v>
      </c>
      <c r="K20" s="331"/>
      <c r="L20" s="320"/>
      <c r="M20" s="332"/>
      <c r="N20" s="332"/>
      <c r="O20" s="321"/>
    </row>
    <row r="21" spans="2:30" ht="15" customHeight="1">
      <c r="B21" s="342"/>
      <c r="C21" s="333"/>
      <c r="D21" s="309"/>
      <c r="E21" s="310"/>
      <c r="F21" s="516"/>
      <c r="G21" s="517"/>
      <c r="H21" s="415"/>
      <c r="I21" s="334"/>
      <c r="K21" s="317"/>
      <c r="L21" s="430"/>
      <c r="M21" s="318"/>
      <c r="N21" s="318"/>
      <c r="O21" s="318"/>
    </row>
    <row r="22" spans="2:30" ht="15" thickBot="1">
      <c r="B22" s="311" t="s">
        <v>98</v>
      </c>
      <c r="C22" s="312" t="s">
        <v>129</v>
      </c>
      <c r="D22" s="313"/>
      <c r="E22" s="314"/>
      <c r="F22" s="551"/>
      <c r="G22" s="552"/>
      <c r="H22" s="416"/>
      <c r="I22" s="315"/>
      <c r="K22" s="282"/>
      <c r="L22" s="429"/>
      <c r="M22" s="266"/>
      <c r="N22" s="266"/>
      <c r="O22" s="266"/>
      <c r="P22" s="266"/>
      <c r="Q22" s="266"/>
      <c r="R22" s="266"/>
      <c r="S22" s="266"/>
    </row>
    <row r="23" spans="2:30">
      <c r="B23" s="645" t="s">
        <v>130</v>
      </c>
      <c r="C23" s="316" t="s">
        <v>131</v>
      </c>
      <c r="D23" s="296">
        <v>0</v>
      </c>
      <c r="E23" s="297">
        <v>0</v>
      </c>
      <c r="F23" s="542">
        <v>0</v>
      </c>
      <c r="G23" s="543">
        <v>0</v>
      </c>
      <c r="H23" s="297">
        <v>0</v>
      </c>
      <c r="I23" s="297">
        <v>0</v>
      </c>
      <c r="K23" s="282"/>
      <c r="L23" s="429"/>
      <c r="M23" s="266"/>
      <c r="N23" s="266"/>
      <c r="O23" s="266"/>
      <c r="P23" s="266"/>
      <c r="Q23" s="266"/>
      <c r="R23" s="266"/>
      <c r="S23" s="266"/>
    </row>
    <row r="24" spans="2:30" ht="13.5" thickBot="1">
      <c r="B24" s="646"/>
      <c r="C24" s="407" t="s">
        <v>132</v>
      </c>
      <c r="D24" s="301">
        <v>105</v>
      </c>
      <c r="E24" s="302">
        <v>493</v>
      </c>
      <c r="F24" s="541">
        <v>19.475000000000001</v>
      </c>
      <c r="G24" s="541">
        <v>77.882999999999996</v>
      </c>
      <c r="H24" s="291">
        <v>46.73061670000007</v>
      </c>
      <c r="I24" s="287">
        <v>153.40465589999999</v>
      </c>
      <c r="K24" s="317"/>
      <c r="L24" s="430"/>
      <c r="M24" s="318"/>
      <c r="N24" s="318"/>
      <c r="O24" s="318"/>
    </row>
    <row r="25" spans="2:30">
      <c r="B25" s="311" t="s">
        <v>104</v>
      </c>
      <c r="C25" s="312"/>
      <c r="D25" s="313"/>
      <c r="E25" s="314"/>
      <c r="F25" s="518"/>
      <c r="G25" s="519"/>
      <c r="H25" s="416"/>
      <c r="I25" s="315"/>
      <c r="K25" s="319"/>
      <c r="L25" s="320"/>
      <c r="M25" s="321"/>
      <c r="N25" s="321"/>
      <c r="O25" s="321"/>
    </row>
    <row r="26" spans="2:30">
      <c r="B26" s="322" t="s">
        <v>21</v>
      </c>
      <c r="C26" s="323"/>
      <c r="D26" s="324">
        <v>0</v>
      </c>
      <c r="E26" s="346">
        <v>0</v>
      </c>
      <c r="F26" s="512">
        <v>0</v>
      </c>
      <c r="G26" s="513">
        <v>0</v>
      </c>
      <c r="H26" s="346">
        <v>0</v>
      </c>
      <c r="I26" s="346">
        <v>0</v>
      </c>
      <c r="K26" s="326"/>
      <c r="L26" s="344"/>
      <c r="M26" s="327"/>
      <c r="N26" s="327"/>
      <c r="O26" s="266"/>
    </row>
    <row r="27" spans="2:30" ht="15" thickBot="1">
      <c r="B27" s="328" t="s">
        <v>133</v>
      </c>
      <c r="C27" s="329"/>
      <c r="D27" s="293">
        <v>0</v>
      </c>
      <c r="E27" s="294">
        <v>0</v>
      </c>
      <c r="F27" s="514">
        <v>0</v>
      </c>
      <c r="G27" s="515">
        <v>0</v>
      </c>
      <c r="H27" s="330">
        <v>0</v>
      </c>
      <c r="I27" s="295">
        <v>0</v>
      </c>
      <c r="K27" s="331"/>
      <c r="L27" s="320"/>
      <c r="M27" s="332"/>
      <c r="N27" s="332"/>
      <c r="O27" s="321"/>
    </row>
    <row r="28" spans="2:30">
      <c r="B28" s="309"/>
      <c r="C28" s="333"/>
      <c r="D28" s="309"/>
      <c r="E28" s="310"/>
      <c r="F28" s="516"/>
      <c r="G28" s="517"/>
      <c r="H28" s="415"/>
      <c r="I28" s="334"/>
      <c r="J28" s="317"/>
      <c r="K28" s="318"/>
      <c r="L28" s="318"/>
      <c r="M28" s="318"/>
      <c r="N28" s="318"/>
      <c r="O28" s="318"/>
    </row>
    <row r="29" spans="2:30" ht="15" thickBot="1">
      <c r="B29" s="328" t="s">
        <v>134</v>
      </c>
      <c r="C29" s="329"/>
      <c r="D29" s="307">
        <v>81680</v>
      </c>
      <c r="E29" s="307">
        <v>656032</v>
      </c>
      <c r="F29" s="520">
        <v>2180.1762700013037</v>
      </c>
      <c r="G29" s="521">
        <v>11419.892240000965</v>
      </c>
      <c r="H29" s="417">
        <v>21817.647210691295</v>
      </c>
      <c r="I29" s="308">
        <v>145904.80519864283</v>
      </c>
      <c r="J29" s="319"/>
      <c r="K29" s="320"/>
      <c r="L29" s="321"/>
      <c r="M29" s="321"/>
      <c r="N29" s="321"/>
      <c r="O29" s="321"/>
    </row>
    <row r="30" spans="2:30" ht="14.5">
      <c r="B30" s="647" t="s">
        <v>135</v>
      </c>
      <c r="C30" s="647"/>
      <c r="D30" s="647"/>
      <c r="E30" s="647"/>
      <c r="F30" s="647"/>
      <c r="G30" s="647"/>
      <c r="H30" s="647"/>
      <c r="I30" s="647"/>
      <c r="J30" s="335"/>
      <c r="K30" s="336"/>
      <c r="L30" s="337"/>
      <c r="M30" s="337"/>
      <c r="N30" s="338"/>
      <c r="O30" s="338"/>
      <c r="P30" s="337"/>
      <c r="Q30" s="337"/>
      <c r="R30" s="337"/>
      <c r="S30" s="337"/>
      <c r="T30" s="337"/>
      <c r="U30" s="337"/>
      <c r="V30" s="337"/>
      <c r="W30" s="337"/>
      <c r="X30" s="337"/>
      <c r="Y30" s="337"/>
      <c r="Z30" s="337"/>
      <c r="AA30" s="337"/>
      <c r="AB30" s="337"/>
      <c r="AC30" s="337"/>
      <c r="AD30" s="337"/>
    </row>
    <row r="31" spans="2:30" s="261" customFormat="1" ht="14.5">
      <c r="B31" s="261" t="s">
        <v>136</v>
      </c>
      <c r="I31" s="263"/>
      <c r="K31" s="339"/>
      <c r="N31" s="263"/>
      <c r="O31" s="263"/>
    </row>
    <row r="32" spans="2:30">
      <c r="B32" s="265" t="s">
        <v>137</v>
      </c>
    </row>
    <row r="38" spans="2:2">
      <c r="B38" s="265" t="s">
        <v>138</v>
      </c>
    </row>
  </sheetData>
  <mergeCells count="11">
    <mergeCell ref="B7:B13"/>
    <mergeCell ref="B14:B16"/>
    <mergeCell ref="B17:B19"/>
    <mergeCell ref="B23:B24"/>
    <mergeCell ref="B30:I30"/>
    <mergeCell ref="D3:E3"/>
    <mergeCell ref="F3:G3"/>
    <mergeCell ref="H3:I3"/>
    <mergeCell ref="D5:E5"/>
    <mergeCell ref="F5:G5"/>
    <mergeCell ref="H5:I5"/>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E28"/>
  <sheetViews>
    <sheetView topLeftCell="D1" zoomScale="80" zoomScaleNormal="80" zoomScaleSheetLayoutView="100" workbookViewId="0">
      <selection activeCell="P19" sqref="P19"/>
    </sheetView>
  </sheetViews>
  <sheetFormatPr defaultColWidth="9.453125" defaultRowHeight="13"/>
  <cols>
    <col min="1" max="2" width="4.453125" style="261" customWidth="1"/>
    <col min="3" max="3" width="22.1796875" style="265" customWidth="1"/>
    <col min="4" max="4" width="35" style="265" customWidth="1"/>
    <col min="5" max="6" width="13.54296875" style="265" customWidth="1"/>
    <col min="7" max="7" width="17" style="265" customWidth="1"/>
    <col min="8" max="9" width="13.54296875" style="265" customWidth="1"/>
    <col min="10" max="10" width="14.54296875" style="265" customWidth="1"/>
    <col min="11" max="11" width="16.453125" style="261" customWidth="1"/>
    <col min="12" max="12" width="16.453125" style="341" hidden="1" customWidth="1"/>
    <col min="13" max="14" width="16.453125" style="265" customWidth="1"/>
    <col min="15" max="16" width="15.54296875" style="340" customWidth="1"/>
    <col min="17" max="17" width="13.54296875" style="265" customWidth="1"/>
    <col min="18" max="20" width="9.453125" style="265"/>
    <col min="21" max="21" width="9.453125" style="265" customWidth="1"/>
    <col min="22" max="16384" width="9.453125" style="265"/>
  </cols>
  <sheetData>
    <row r="1" spans="1:31" ht="14.5">
      <c r="C1" s="345" t="s">
        <v>139</v>
      </c>
      <c r="D1" s="261"/>
      <c r="E1" s="261"/>
      <c r="F1" s="261"/>
      <c r="G1" s="261"/>
      <c r="H1" s="261"/>
      <c r="I1" s="261"/>
      <c r="J1" s="261"/>
      <c r="L1" s="264"/>
      <c r="O1" s="266"/>
      <c r="P1" s="266"/>
    </row>
    <row r="2" spans="1:31" ht="15" thickBot="1">
      <c r="A2" s="262"/>
      <c r="B2" s="262"/>
      <c r="C2" s="345" t="s">
        <v>41</v>
      </c>
      <c r="D2" s="262"/>
      <c r="E2" s="262"/>
      <c r="F2" s="262"/>
      <c r="G2" s="527"/>
      <c r="H2" s="527"/>
      <c r="I2" s="262"/>
      <c r="J2" s="261"/>
      <c r="L2" s="267"/>
      <c r="O2" s="266"/>
      <c r="P2" s="266"/>
    </row>
    <row r="3" spans="1:31" ht="43.4" customHeight="1" thickBot="1">
      <c r="B3" s="261" t="s">
        <v>42</v>
      </c>
      <c r="C3" s="600"/>
      <c r="D3" s="268"/>
      <c r="E3" s="627" t="s">
        <v>43</v>
      </c>
      <c r="F3" s="628"/>
      <c r="G3" s="629" t="s">
        <v>116</v>
      </c>
      <c r="H3" s="630"/>
      <c r="I3" s="651" t="s">
        <v>45</v>
      </c>
      <c r="J3" s="632"/>
      <c r="L3" s="264"/>
      <c r="N3" s="269" t="s">
        <v>43</v>
      </c>
      <c r="O3" s="269"/>
      <c r="P3" s="269"/>
    </row>
    <row r="4" spans="1:31" ht="21" customHeight="1" thickBot="1">
      <c r="C4" s="270"/>
      <c r="D4" s="271"/>
      <c r="E4" s="272" t="s">
        <v>46</v>
      </c>
      <c r="F4" s="273" t="s">
        <v>47</v>
      </c>
      <c r="G4" s="274" t="s">
        <v>48</v>
      </c>
      <c r="H4" s="275" t="s">
        <v>117</v>
      </c>
      <c r="I4" s="276" t="s">
        <v>50</v>
      </c>
      <c r="J4" s="273" t="s">
        <v>51</v>
      </c>
      <c r="L4" s="264"/>
      <c r="O4" s="266"/>
      <c r="P4" s="266"/>
    </row>
    <row r="5" spans="1:31" ht="52.5" customHeight="1" thickBot="1">
      <c r="C5" s="278"/>
      <c r="D5" s="279"/>
      <c r="E5" s="633" t="s">
        <v>118</v>
      </c>
      <c r="F5" s="634"/>
      <c r="G5" s="629" t="s">
        <v>140</v>
      </c>
      <c r="H5" s="630"/>
      <c r="I5" s="652" t="s">
        <v>120</v>
      </c>
      <c r="J5" s="638"/>
      <c r="L5" s="264"/>
      <c r="O5" s="266"/>
      <c r="P5" s="266"/>
    </row>
    <row r="6" spans="1:31" ht="26.5" thickBot="1">
      <c r="C6" s="347" t="s">
        <v>92</v>
      </c>
      <c r="D6" s="280" t="s">
        <v>7</v>
      </c>
      <c r="E6" s="348" t="s">
        <v>141</v>
      </c>
      <c r="F6" s="349" t="s">
        <v>142</v>
      </c>
      <c r="G6" s="348" t="s">
        <v>141</v>
      </c>
      <c r="H6" s="349" t="s">
        <v>142</v>
      </c>
      <c r="I6" s="348" t="s">
        <v>141</v>
      </c>
      <c r="J6" s="349" t="s">
        <v>142</v>
      </c>
      <c r="K6" s="319"/>
      <c r="L6" s="320"/>
      <c r="M6" s="321"/>
      <c r="N6" s="321"/>
      <c r="O6" s="321"/>
      <c r="P6" s="321"/>
    </row>
    <row r="7" spans="1:31" ht="13.5" thickBot="1">
      <c r="C7" s="350" t="s">
        <v>17</v>
      </c>
      <c r="D7" s="350" t="s">
        <v>18</v>
      </c>
      <c r="E7" s="351">
        <v>297</v>
      </c>
      <c r="F7" s="587" t="s">
        <v>0</v>
      </c>
      <c r="G7" s="591">
        <f>2670750.3272/1000</f>
        <v>2670.7503272000004</v>
      </c>
      <c r="H7" s="591" t="s">
        <v>0</v>
      </c>
      <c r="I7" s="588">
        <v>6672.2133154000003</v>
      </c>
      <c r="J7" s="352" t="s">
        <v>0</v>
      </c>
      <c r="K7" s="326"/>
      <c r="L7" s="264" t="s">
        <v>143</v>
      </c>
      <c r="M7" s="327"/>
      <c r="N7" s="327"/>
      <c r="O7" s="266"/>
      <c r="P7" s="266"/>
    </row>
    <row r="8" spans="1:31" ht="12.75" customHeight="1">
      <c r="C8" s="648" t="s">
        <v>19</v>
      </c>
      <c r="D8" s="283" t="s">
        <v>20</v>
      </c>
      <c r="E8" s="353">
        <v>573</v>
      </c>
      <c r="F8" s="589">
        <v>138</v>
      </c>
      <c r="G8" s="432">
        <v>7969.5536379000005</v>
      </c>
      <c r="H8" s="590">
        <v>1117.3204677999993</v>
      </c>
      <c r="I8" s="353">
        <v>38166.76958800001</v>
      </c>
      <c r="J8" s="355">
        <v>3414.6224072</v>
      </c>
      <c r="K8" s="343"/>
      <c r="L8" s="266" t="e">
        <f>(I14+#REF!)*#REF!</f>
        <v>#REF!</v>
      </c>
      <c r="M8" s="344"/>
      <c r="N8" s="327"/>
      <c r="O8" s="266"/>
      <c r="P8" s="266"/>
    </row>
    <row r="9" spans="1:31">
      <c r="C9" s="649"/>
      <c r="D9" s="300" t="s">
        <v>144</v>
      </c>
      <c r="E9" s="356">
        <v>0</v>
      </c>
      <c r="F9" s="287">
        <v>0</v>
      </c>
      <c r="G9" s="432">
        <v>0</v>
      </c>
      <c r="H9" s="590">
        <v>0</v>
      </c>
      <c r="I9" s="291">
        <v>0</v>
      </c>
      <c r="J9" s="325">
        <v>0</v>
      </c>
      <c r="K9" s="343"/>
      <c r="L9" s="344"/>
      <c r="M9" s="344"/>
      <c r="N9" s="327"/>
      <c r="O9" s="266"/>
      <c r="P9" s="266"/>
    </row>
    <row r="10" spans="1:31" ht="13.5" thickBot="1">
      <c r="C10" s="650"/>
      <c r="D10" s="357" t="s">
        <v>145</v>
      </c>
      <c r="E10" s="358">
        <v>0</v>
      </c>
      <c r="F10" s="359">
        <v>0</v>
      </c>
      <c r="G10" s="360">
        <v>0</v>
      </c>
      <c r="H10" s="361">
        <v>0</v>
      </c>
      <c r="I10" s="362">
        <v>0</v>
      </c>
      <c r="J10" s="363">
        <v>0</v>
      </c>
      <c r="K10" s="343"/>
      <c r="L10" s="344"/>
      <c r="M10" s="344"/>
      <c r="N10" s="266"/>
      <c r="O10" s="266"/>
      <c r="P10" s="266"/>
    </row>
    <row r="11" spans="1:31" s="337" customFormat="1" ht="15" thickBot="1">
      <c r="A11" s="335"/>
      <c r="B11" s="335"/>
      <c r="C11" s="364" t="s">
        <v>146</v>
      </c>
      <c r="D11" s="365"/>
      <c r="E11" s="366">
        <v>870</v>
      </c>
      <c r="F11" s="367">
        <v>138</v>
      </c>
      <c r="G11" s="592">
        <v>10640.303965100002</v>
      </c>
      <c r="H11" s="593">
        <v>1117.3204677999993</v>
      </c>
      <c r="I11" s="366">
        <v>44838.982903400014</v>
      </c>
      <c r="J11" s="370">
        <v>3414.6224072</v>
      </c>
      <c r="K11" s="319"/>
      <c r="L11" s="320"/>
      <c r="M11" s="321"/>
      <c r="N11" s="321"/>
      <c r="O11" s="321"/>
      <c r="P11" s="321"/>
      <c r="Q11" s="265"/>
      <c r="R11" s="265"/>
      <c r="S11" s="265"/>
      <c r="T11" s="265"/>
      <c r="U11" s="265"/>
      <c r="V11" s="265"/>
      <c r="W11" s="265"/>
      <c r="X11" s="265"/>
      <c r="Y11" s="265"/>
      <c r="Z11" s="265"/>
      <c r="AA11" s="265"/>
      <c r="AB11" s="265"/>
      <c r="AC11" s="265"/>
      <c r="AD11" s="265"/>
      <c r="AE11" s="265"/>
    </row>
    <row r="12" spans="1:31" ht="13.5" thickBot="1">
      <c r="C12" s="371"/>
      <c r="D12" s="372"/>
      <c r="E12" s="373"/>
      <c r="F12" s="374"/>
      <c r="G12" s="375"/>
      <c r="H12" s="376"/>
      <c r="I12" s="373"/>
      <c r="J12" s="374"/>
      <c r="K12" s="317"/>
      <c r="L12" s="318"/>
      <c r="M12" s="318"/>
      <c r="N12" s="318"/>
      <c r="O12" s="318"/>
      <c r="P12" s="318"/>
    </row>
    <row r="13" spans="1:31" ht="13.5" thickBot="1">
      <c r="C13" s="347" t="s">
        <v>3</v>
      </c>
      <c r="D13" s="280" t="s">
        <v>7</v>
      </c>
      <c r="E13" s="348"/>
      <c r="F13" s="349"/>
      <c r="G13" s="525"/>
      <c r="H13" s="526"/>
      <c r="I13" s="348"/>
      <c r="J13" s="349"/>
      <c r="K13" s="319"/>
      <c r="L13" s="320"/>
      <c r="M13" s="321"/>
      <c r="N13" s="321"/>
      <c r="O13" s="321"/>
      <c r="P13" s="321"/>
    </row>
    <row r="14" spans="1:31">
      <c r="C14" s="645" t="s">
        <v>3</v>
      </c>
      <c r="D14" s="377" t="s">
        <v>20</v>
      </c>
      <c r="E14" s="378">
        <v>0</v>
      </c>
      <c r="F14" s="379">
        <v>0</v>
      </c>
      <c r="G14" s="380">
        <v>0</v>
      </c>
      <c r="H14" s="381">
        <v>0</v>
      </c>
      <c r="I14" s="378">
        <v>0</v>
      </c>
      <c r="J14" s="354">
        <v>0</v>
      </c>
      <c r="K14" s="317"/>
      <c r="L14" s="318"/>
      <c r="M14" s="318"/>
      <c r="N14" s="318"/>
      <c r="O14" s="318"/>
      <c r="P14" s="318"/>
    </row>
    <row r="15" spans="1:31" ht="15.75" customHeight="1" thickBot="1">
      <c r="C15" s="646"/>
      <c r="D15" s="382" t="s">
        <v>145</v>
      </c>
      <c r="E15" s="362">
        <v>0</v>
      </c>
      <c r="F15" s="359">
        <v>0</v>
      </c>
      <c r="G15" s="360">
        <v>0</v>
      </c>
      <c r="H15" s="361">
        <v>0</v>
      </c>
      <c r="I15" s="362">
        <v>0</v>
      </c>
      <c r="J15" s="359">
        <v>0</v>
      </c>
      <c r="K15" s="317"/>
      <c r="L15" s="318"/>
      <c r="M15" s="318"/>
      <c r="N15" s="318"/>
      <c r="O15" s="318"/>
      <c r="P15" s="318"/>
    </row>
    <row r="16" spans="1:31" ht="13.75" hidden="1" customHeight="1">
      <c r="C16" s="383" t="s">
        <v>104</v>
      </c>
      <c r="D16" s="384"/>
      <c r="E16" s="385"/>
      <c r="F16" s="386"/>
      <c r="G16" s="387"/>
      <c r="H16" s="388"/>
      <c r="I16" s="385"/>
      <c r="J16" s="389"/>
      <c r="K16" s="319"/>
      <c r="L16" s="320"/>
      <c r="M16" s="321"/>
      <c r="N16" s="321"/>
      <c r="O16" s="321"/>
      <c r="P16" s="321"/>
    </row>
    <row r="17" spans="3:16" ht="14.5" hidden="1" customHeight="1" thickBot="1">
      <c r="C17" s="390" t="s">
        <v>21</v>
      </c>
      <c r="D17" s="391"/>
      <c r="E17" s="392">
        <v>0</v>
      </c>
      <c r="F17" s="393">
        <v>0</v>
      </c>
      <c r="G17" s="394">
        <v>0</v>
      </c>
      <c r="H17" s="395">
        <v>0</v>
      </c>
      <c r="I17" s="392">
        <v>0</v>
      </c>
      <c r="J17" s="396">
        <v>0</v>
      </c>
      <c r="K17" s="326"/>
      <c r="L17" s="264"/>
      <c r="M17" s="327"/>
      <c r="N17" s="327"/>
      <c r="O17" s="266"/>
      <c r="P17" s="266"/>
    </row>
    <row r="18" spans="3:16" ht="14.5" hidden="1" customHeight="1" thickBot="1">
      <c r="C18" s="364" t="s">
        <v>147</v>
      </c>
      <c r="D18" s="365"/>
      <c r="E18" s="366"/>
      <c r="F18" s="367"/>
      <c r="G18" s="368"/>
      <c r="H18" s="369"/>
      <c r="I18" s="366"/>
      <c r="J18" s="397"/>
      <c r="K18" s="331"/>
      <c r="L18" s="320"/>
      <c r="M18" s="332"/>
      <c r="N18" s="332"/>
      <c r="O18" s="321"/>
      <c r="P18" s="321"/>
    </row>
    <row r="19" spans="3:16" ht="13.5" thickBot="1">
      <c r="C19" s="309"/>
      <c r="D19" s="310"/>
      <c r="E19" s="398"/>
      <c r="F19" s="334"/>
      <c r="G19" s="375"/>
      <c r="H19" s="376"/>
      <c r="I19" s="398"/>
      <c r="J19" s="334"/>
      <c r="K19" s="317"/>
      <c r="L19" s="318"/>
      <c r="M19" s="318"/>
      <c r="N19" s="318"/>
      <c r="O19" s="318"/>
      <c r="P19" s="318"/>
    </row>
    <row r="20" spans="3:16" ht="15" thickBot="1">
      <c r="C20" s="328" t="s">
        <v>148</v>
      </c>
      <c r="D20" s="399"/>
      <c r="E20" s="306">
        <v>870</v>
      </c>
      <c r="F20" s="307">
        <v>138</v>
      </c>
      <c r="G20" s="524">
        <v>10640.303965100002</v>
      </c>
      <c r="H20" s="594">
        <v>1117.3204677999993</v>
      </c>
      <c r="I20" s="306">
        <v>44838.982903400014</v>
      </c>
      <c r="J20" s="308">
        <v>3414.6224072</v>
      </c>
      <c r="K20" s="319"/>
      <c r="L20" s="320"/>
      <c r="M20" s="321"/>
      <c r="N20" s="321"/>
      <c r="O20" s="321"/>
      <c r="P20" s="321"/>
    </row>
    <row r="21" spans="3:16" s="261" customFormat="1" ht="14.5">
      <c r="C21" s="261" t="s">
        <v>149</v>
      </c>
      <c r="L21" s="339"/>
      <c r="O21" s="263"/>
      <c r="P21" s="263"/>
    </row>
    <row r="22" spans="3:16" s="261" customFormat="1" ht="15">
      <c r="C22" s="265" t="s">
        <v>150</v>
      </c>
      <c r="L22" s="339"/>
      <c r="N22"/>
      <c r="O22" s="263"/>
      <c r="P22" s="263"/>
    </row>
    <row r="28" spans="3:16">
      <c r="C28" s="265">
        <v>1000</v>
      </c>
      <c r="H28" s="402"/>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A7" zoomScale="70" zoomScaleNormal="70" workbookViewId="0">
      <selection activeCell="I8" sqref="I8"/>
    </sheetView>
  </sheetViews>
  <sheetFormatPr defaultColWidth="9.1796875" defaultRowHeight="14"/>
  <cols>
    <col min="1" max="1" width="4.81640625" style="465" customWidth="1"/>
    <col min="2" max="2" width="35" style="465" customWidth="1"/>
    <col min="3" max="3" width="28.1796875" style="465" customWidth="1"/>
    <col min="4" max="4" width="21.453125" style="465" customWidth="1"/>
    <col min="5" max="5" width="28.81640625" style="465" customWidth="1"/>
    <col min="6" max="6" width="9.1796875" style="465"/>
    <col min="7" max="7" width="16.81640625" style="465" customWidth="1"/>
    <col min="8" max="8" width="10.1796875" style="465" customWidth="1"/>
    <col min="9" max="16384" width="9.1796875" style="465"/>
  </cols>
  <sheetData>
    <row r="1" spans="2:19" ht="18">
      <c r="B1" s="464" t="s">
        <v>151</v>
      </c>
    </row>
    <row r="2" spans="2:19" ht="18">
      <c r="B2" s="464"/>
    </row>
    <row r="3" spans="2:19" ht="119.5" customHeight="1">
      <c r="B3" s="654" t="s">
        <v>152</v>
      </c>
      <c r="C3" s="654"/>
      <c r="D3" s="654"/>
      <c r="E3" s="654"/>
      <c r="G3" s="477"/>
      <c r="H3" s="477"/>
      <c r="I3" s="477"/>
      <c r="J3" s="477"/>
      <c r="K3" s="477"/>
      <c r="L3" s="477"/>
      <c r="M3" s="477"/>
      <c r="N3" s="477"/>
      <c r="O3" s="477"/>
      <c r="P3" s="477"/>
      <c r="Q3" s="477"/>
      <c r="R3" s="477"/>
      <c r="S3" s="477"/>
    </row>
    <row r="4" spans="2:19" ht="15.5">
      <c r="B4" s="468"/>
    </row>
    <row r="5" spans="2:19" customFormat="1" ht="14.5">
      <c r="B5" t="s">
        <v>153</v>
      </c>
    </row>
    <row r="6" spans="2:19" customFormat="1" ht="36">
      <c r="B6" s="436" t="s">
        <v>4</v>
      </c>
      <c r="C6" s="437" t="s">
        <v>154</v>
      </c>
      <c r="D6" s="437" t="s">
        <v>155</v>
      </c>
      <c r="E6" s="438" t="s">
        <v>5</v>
      </c>
      <c r="H6" s="435" t="s">
        <v>156</v>
      </c>
      <c r="I6" s="435" t="s">
        <v>157</v>
      </c>
    </row>
    <row r="7" spans="2:19" customFormat="1" ht="14.5">
      <c r="B7" s="439" t="s">
        <v>1</v>
      </c>
      <c r="C7" s="102" t="e">
        <f>#REF!</f>
        <v>#REF!</v>
      </c>
      <c r="D7" s="102" t="e">
        <f>#REF!</f>
        <v>#REF!</v>
      </c>
      <c r="E7" s="442" t="e">
        <f>#REF!</f>
        <v>#REF!</v>
      </c>
      <c r="G7" s="23" t="s">
        <v>158</v>
      </c>
      <c r="H7" s="463">
        <f>$C$10</f>
        <v>92724.214501360257</v>
      </c>
      <c r="I7" s="463">
        <f>$C$17</f>
        <v>92725.260191089139</v>
      </c>
    </row>
    <row r="8" spans="2:19" customFormat="1" ht="14.5">
      <c r="B8" s="439" t="s">
        <v>3</v>
      </c>
      <c r="C8" s="102" t="e">
        <f>#REF!</f>
        <v>#REF!</v>
      </c>
      <c r="D8" s="102" t="e">
        <f>#REF!</f>
        <v>#REF!</v>
      </c>
      <c r="E8" s="442" t="e">
        <f>#REF!</f>
        <v>#REF!</v>
      </c>
      <c r="G8" s="23" t="s">
        <v>159</v>
      </c>
      <c r="H8" s="102" t="e">
        <f>#REF!</f>
        <v>#REF!</v>
      </c>
      <c r="I8" s="489">
        <v>472527.04343071522</v>
      </c>
    </row>
    <row r="9" spans="2:19" customFormat="1" ht="14.5">
      <c r="B9" s="439" t="s">
        <v>6</v>
      </c>
      <c r="C9" s="102" t="e">
        <f>#REF!</f>
        <v>#REF!</v>
      </c>
      <c r="D9" s="102" t="e">
        <f>#REF!</f>
        <v>#REF!</v>
      </c>
      <c r="E9" s="442" t="e">
        <f>#REF!</f>
        <v>#REF!</v>
      </c>
      <c r="G9" t="s">
        <v>160</v>
      </c>
    </row>
    <row r="10" spans="2:19" customFormat="1" ht="29">
      <c r="B10" s="441" t="s">
        <v>161</v>
      </c>
      <c r="C10" s="444">
        <v>92724.214501360257</v>
      </c>
      <c r="D10" s="444" t="e">
        <f>#REF!</f>
        <v>#REF!</v>
      </c>
      <c r="E10" s="443" t="e">
        <f>#REF!</f>
        <v>#REF!</v>
      </c>
    </row>
    <row r="11" spans="2:19" customFormat="1" ht="14.5"/>
    <row r="12" spans="2:19" customFormat="1" ht="14.5">
      <c r="B12" t="s">
        <v>162</v>
      </c>
    </row>
    <row r="13" spans="2:19" customFormat="1" ht="24">
      <c r="B13" s="436" t="s">
        <v>4</v>
      </c>
      <c r="C13" s="437" t="s">
        <v>154</v>
      </c>
      <c r="D13" s="437" t="s">
        <v>155</v>
      </c>
      <c r="E13" s="438" t="s">
        <v>5</v>
      </c>
    </row>
    <row r="14" spans="2:19" customFormat="1" ht="14.5">
      <c r="B14" s="439" t="s">
        <v>1</v>
      </c>
      <c r="C14" s="102">
        <v>87275.816417896844</v>
      </c>
      <c r="D14" s="102">
        <v>68456.009109703067</v>
      </c>
      <c r="E14" s="442">
        <v>1.2749182658024134</v>
      </c>
    </row>
    <row r="15" spans="2:19" customFormat="1" ht="14.5">
      <c r="B15" s="439" t="s">
        <v>3</v>
      </c>
      <c r="C15" s="102">
        <v>22.423489499999988</v>
      </c>
      <c r="D15" s="102">
        <v>1110.3461687710685</v>
      </c>
      <c r="E15" s="442">
        <v>2.0195043789648336E-2</v>
      </c>
    </row>
    <row r="16" spans="2:19" customFormat="1" ht="14.5">
      <c r="B16" s="439" t="s">
        <v>6</v>
      </c>
      <c r="C16" s="102">
        <v>5427.0202836923017</v>
      </c>
      <c r="D16" s="102">
        <v>43320.862958531819</v>
      </c>
      <c r="E16" s="442">
        <v>0.12527498099211984</v>
      </c>
    </row>
    <row r="17" spans="2:7" customFormat="1" ht="29">
      <c r="B17" s="441" t="s">
        <v>161</v>
      </c>
      <c r="C17" s="444">
        <v>92725.260191089139</v>
      </c>
      <c r="D17" s="444">
        <v>112887.21823700596</v>
      </c>
      <c r="E17" s="443">
        <v>0.82139733478428956</v>
      </c>
    </row>
    <row r="18" spans="2:7" customFormat="1" ht="14.5">
      <c r="B18" s="653" t="s">
        <v>163</v>
      </c>
      <c r="C18" s="653"/>
      <c r="D18" s="653"/>
      <c r="G18" t="s">
        <v>164</v>
      </c>
    </row>
    <row r="19" spans="2:7" customFormat="1" ht="14.5">
      <c r="B19" s="653"/>
      <c r="C19" s="653"/>
      <c r="D19" s="653"/>
    </row>
    <row r="20" spans="2:7" customFormat="1" ht="14.5" customHeight="1">
      <c r="B20" s="483" t="s">
        <v>165</v>
      </c>
      <c r="C20" s="488"/>
      <c r="D20" s="488"/>
      <c r="E20" s="488"/>
    </row>
    <row r="21" spans="2:7" customFormat="1" ht="33" customHeight="1">
      <c r="B21" s="655" t="s">
        <v>166</v>
      </c>
      <c r="C21" s="655"/>
      <c r="D21" s="655"/>
      <c r="E21" s="655"/>
    </row>
    <row r="22" spans="2:7" customFormat="1" ht="14.5">
      <c r="B22" s="440"/>
      <c r="C22" s="36"/>
      <c r="D22" s="36"/>
      <c r="E22" s="467"/>
    </row>
    <row r="23" spans="2:7" customFormat="1" ht="14.5">
      <c r="B23" s="440"/>
      <c r="C23" s="36"/>
      <c r="D23" s="36"/>
      <c r="E23" s="467"/>
    </row>
    <row r="24" spans="2:7" customFormat="1" ht="14.5">
      <c r="B24" s="440"/>
      <c r="C24" s="36"/>
      <c r="D24" s="36"/>
      <c r="E24" s="467"/>
    </row>
    <row r="25" spans="2:7" customFormat="1" ht="14.5">
      <c r="B25" s="440"/>
      <c r="C25" s="36"/>
      <c r="D25" s="36"/>
      <c r="E25" s="467"/>
    </row>
    <row r="26" spans="2:7" customFormat="1" ht="14.5">
      <c r="B26" s="440"/>
      <c r="C26" s="36"/>
      <c r="D26" s="36"/>
      <c r="E26" s="467"/>
    </row>
    <row r="27" spans="2:7" customFormat="1" ht="14.5">
      <c r="B27" s="440"/>
      <c r="C27" s="36"/>
      <c r="D27" s="36"/>
      <c r="E27" s="467"/>
    </row>
    <row r="28" spans="2:7" customFormat="1" ht="14.5">
      <c r="B28" s="440"/>
      <c r="C28" s="36"/>
      <c r="D28" s="36"/>
      <c r="E28" s="467"/>
    </row>
    <row r="29" spans="2:7" customFormat="1" ht="14.5">
      <c r="B29" s="440"/>
      <c r="C29" s="36"/>
      <c r="D29" s="36"/>
      <c r="E29" s="467"/>
    </row>
    <row r="30" spans="2:7" customFormat="1" ht="14.5"/>
    <row r="31" spans="2:7" customFormat="1" ht="14.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3"/>
  <sheetViews>
    <sheetView topLeftCell="A3" zoomScaleNormal="100" workbookViewId="0">
      <selection activeCell="C8" sqref="C8"/>
    </sheetView>
  </sheetViews>
  <sheetFormatPr defaultColWidth="9.1796875" defaultRowHeight="14"/>
  <cols>
    <col min="1" max="1" width="4.1796875" style="465" customWidth="1"/>
    <col min="2" max="3" width="36.453125" style="465" customWidth="1"/>
    <col min="4" max="4" width="28" style="465" customWidth="1"/>
    <col min="5" max="16384" width="9.1796875" style="465"/>
  </cols>
  <sheetData>
    <row r="1" spans="2:4" ht="18">
      <c r="B1" s="464" t="s">
        <v>167</v>
      </c>
    </row>
    <row r="2" spans="2:4" ht="18">
      <c r="B2" s="464"/>
    </row>
    <row r="3" spans="2:4" ht="97.4" customHeight="1">
      <c r="B3" s="656" t="s">
        <v>168</v>
      </c>
      <c r="C3" s="656"/>
      <c r="D3" s="656"/>
    </row>
    <row r="5" spans="2:4" ht="21" customHeight="1">
      <c r="B5" s="657" t="s">
        <v>169</v>
      </c>
      <c r="C5" s="657"/>
      <c r="D5" s="470"/>
    </row>
    <row r="6" spans="2:4" ht="18" customHeight="1">
      <c r="B6" s="471" t="s">
        <v>170</v>
      </c>
      <c r="C6" s="472" t="s">
        <v>171</v>
      </c>
      <c r="D6" s="469"/>
    </row>
    <row r="7" spans="2:4" ht="18" customHeight="1">
      <c r="B7" s="466" t="s">
        <v>32</v>
      </c>
      <c r="C7" s="490">
        <v>240279.34407298945</v>
      </c>
    </row>
    <row r="8" spans="2:4" ht="18" customHeight="1">
      <c r="B8" s="466" t="s">
        <v>33</v>
      </c>
      <c r="C8" s="490">
        <v>2905579.2327549993</v>
      </c>
    </row>
    <row r="9" spans="2:4" ht="18" customHeight="1">
      <c r="B9" s="466" t="s">
        <v>15</v>
      </c>
      <c r="C9" s="490" t="s">
        <v>0</v>
      </c>
    </row>
    <row r="10" spans="2:4" ht="18" customHeight="1">
      <c r="B10" s="466" t="s">
        <v>17</v>
      </c>
      <c r="C10" s="490" t="s">
        <v>0</v>
      </c>
    </row>
    <row r="11" spans="2:4" ht="18" customHeight="1">
      <c r="B11" s="466" t="s">
        <v>19</v>
      </c>
      <c r="C11" s="490" t="s">
        <v>0</v>
      </c>
    </row>
    <row r="12" spans="2:4" ht="18" customHeight="1">
      <c r="B12" s="466" t="s">
        <v>3</v>
      </c>
      <c r="C12" s="490">
        <v>162.49327200000036</v>
      </c>
    </row>
    <row r="13" spans="2:4">
      <c r="B13" s="466" t="s">
        <v>172</v>
      </c>
      <c r="C13" s="491">
        <v>3146021.070099989</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zoomScaleNormal="100" workbookViewId="0">
      <selection activeCell="G10" sqref="G10"/>
    </sheetView>
  </sheetViews>
  <sheetFormatPr defaultRowHeight="14.5"/>
  <cols>
    <col min="2" max="2" width="60.81640625" customWidth="1"/>
    <col min="3" max="3" width="13.1796875" bestFit="1" customWidth="1"/>
    <col min="4" max="4" width="12.1796875" bestFit="1" customWidth="1"/>
    <col min="5" max="6" width="10.81640625" customWidth="1"/>
    <col min="7" max="7" width="13.1796875" bestFit="1" customWidth="1"/>
  </cols>
  <sheetData>
    <row r="1" spans="1:7">
      <c r="A1" s="462" t="s">
        <v>173</v>
      </c>
    </row>
    <row r="2" spans="1:7" ht="15" thickBot="1"/>
    <row r="3" spans="1:7">
      <c r="A3" s="473"/>
      <c r="B3" s="474"/>
      <c r="C3" s="445" t="s">
        <v>1</v>
      </c>
      <c r="D3" s="446" t="s">
        <v>174</v>
      </c>
      <c r="E3" s="446" t="s">
        <v>175</v>
      </c>
      <c r="F3" s="446" t="s">
        <v>176</v>
      </c>
      <c r="G3" s="447" t="s">
        <v>177</v>
      </c>
    </row>
    <row r="4" spans="1:7">
      <c r="A4" s="475" t="s">
        <v>178</v>
      </c>
      <c r="B4" s="450"/>
      <c r="C4" s="449"/>
      <c r="D4" s="448"/>
      <c r="E4" s="448"/>
      <c r="F4" s="448"/>
      <c r="G4" s="450"/>
    </row>
    <row r="5" spans="1:7">
      <c r="A5" s="451">
        <v>1</v>
      </c>
      <c r="B5" s="452" t="s">
        <v>179</v>
      </c>
      <c r="C5" s="492">
        <v>30009307.173785537</v>
      </c>
      <c r="D5" s="493">
        <v>2018698.8010945586</v>
      </c>
      <c r="E5" s="3">
        <v>8697.5085253953548</v>
      </c>
      <c r="F5" s="3">
        <v>0</v>
      </c>
      <c r="G5" s="494">
        <v>32036703.483405489</v>
      </c>
    </row>
    <row r="6" spans="1:7">
      <c r="A6" s="451">
        <v>2</v>
      </c>
      <c r="B6" s="452" t="s">
        <v>180</v>
      </c>
      <c r="C6" s="492">
        <v>4943311.5789230401</v>
      </c>
      <c r="D6" s="493">
        <v>778319.51483687735</v>
      </c>
      <c r="E6" s="3">
        <v>16899.466543743692</v>
      </c>
      <c r="F6" s="3">
        <v>0</v>
      </c>
      <c r="G6" s="494">
        <v>5738530.560303661</v>
      </c>
    </row>
    <row r="7" spans="1:7">
      <c r="A7" s="451">
        <v>3</v>
      </c>
      <c r="B7" s="452" t="s">
        <v>181</v>
      </c>
      <c r="C7" s="492">
        <v>-3989068.8348924844</v>
      </c>
      <c r="D7" s="493">
        <v>-246095.62149660173</v>
      </c>
      <c r="E7" s="3">
        <v>-924.55847683420234</v>
      </c>
      <c r="F7" s="3">
        <v>0</v>
      </c>
      <c r="G7" s="494">
        <v>-4236089.0148659209</v>
      </c>
    </row>
    <row r="8" spans="1:7">
      <c r="A8" s="451">
        <v>4</v>
      </c>
      <c r="B8" s="452" t="s">
        <v>182</v>
      </c>
      <c r="C8" s="492">
        <v>11206872.125972468</v>
      </c>
      <c r="D8" s="493">
        <v>690889.18355529103</v>
      </c>
      <c r="E8" s="3">
        <v>2885.3965413511219</v>
      </c>
      <c r="F8" s="3">
        <v>0</v>
      </c>
      <c r="G8" s="494">
        <v>11900646.70606911</v>
      </c>
    </row>
    <row r="9" spans="1:7">
      <c r="A9" s="451">
        <v>5</v>
      </c>
      <c r="B9" s="452" t="s">
        <v>183</v>
      </c>
      <c r="C9" s="492">
        <v>22780722.314308777</v>
      </c>
      <c r="D9" s="493">
        <v>1535128.0071093275</v>
      </c>
      <c r="E9" s="3">
        <v>6491.3574884382788</v>
      </c>
      <c r="F9" s="3">
        <v>0</v>
      </c>
      <c r="G9" s="494">
        <v>24322341.678906545</v>
      </c>
    </row>
    <row r="10" spans="1:7">
      <c r="A10" s="451">
        <v>6</v>
      </c>
      <c r="B10" s="452" t="s">
        <v>184</v>
      </c>
      <c r="C10" s="492">
        <v>3096354.9917816068</v>
      </c>
      <c r="D10" s="493">
        <v>255092.26944348347</v>
      </c>
      <c r="E10" s="3">
        <v>2467.2416592304844</v>
      </c>
      <c r="F10" s="3">
        <v>0</v>
      </c>
      <c r="G10" s="494">
        <v>3353914.5028843209</v>
      </c>
    </row>
    <row r="11" spans="1:7">
      <c r="A11" s="451">
        <v>7</v>
      </c>
      <c r="B11" s="452" t="s">
        <v>185</v>
      </c>
      <c r="C11" s="492">
        <v>0</v>
      </c>
      <c r="D11" s="493">
        <v>0</v>
      </c>
      <c r="E11" s="3">
        <v>0</v>
      </c>
      <c r="F11" s="3">
        <v>0</v>
      </c>
      <c r="G11" s="494">
        <v>0</v>
      </c>
    </row>
    <row r="12" spans="1:7">
      <c r="A12" s="451">
        <v>8</v>
      </c>
      <c r="B12" s="452" t="s">
        <v>186</v>
      </c>
      <c r="C12" s="492">
        <v>58192873.272599354</v>
      </c>
      <c r="D12" s="493">
        <v>5376716.1016085278</v>
      </c>
      <c r="E12" s="3">
        <v>30757.465255879331</v>
      </c>
      <c r="F12" s="3">
        <v>0</v>
      </c>
      <c r="G12" s="494">
        <v>63600346.839463763</v>
      </c>
    </row>
    <row r="13" spans="1:7">
      <c r="A13" s="451"/>
      <c r="B13" s="453" t="s">
        <v>187</v>
      </c>
      <c r="C13" s="495">
        <v>126240372.62247829</v>
      </c>
      <c r="D13" s="496">
        <v>10408748.256151464</v>
      </c>
      <c r="E13" s="496">
        <v>67273.877537204069</v>
      </c>
      <c r="F13" s="496">
        <v>0</v>
      </c>
      <c r="G13" s="497">
        <v>136716394.75616693</v>
      </c>
    </row>
    <row r="14" spans="1:7">
      <c r="A14" s="451">
        <v>9</v>
      </c>
      <c r="B14" s="452" t="s">
        <v>188</v>
      </c>
      <c r="C14" s="492">
        <v>1894903.8430411108</v>
      </c>
      <c r="D14" s="3">
        <v>2156847.0814460507</v>
      </c>
      <c r="E14" s="3">
        <v>0</v>
      </c>
      <c r="F14" s="3">
        <v>0</v>
      </c>
      <c r="G14" s="494">
        <v>4051750.9244871615</v>
      </c>
    </row>
    <row r="15" spans="1:7">
      <c r="A15" s="451">
        <v>10</v>
      </c>
      <c r="B15" s="452" t="s">
        <v>189</v>
      </c>
      <c r="C15" s="492">
        <v>5235000</v>
      </c>
      <c r="D15" s="3">
        <v>2425000</v>
      </c>
      <c r="E15" s="3">
        <v>316000</v>
      </c>
      <c r="F15" s="3">
        <v>0</v>
      </c>
      <c r="G15" s="494">
        <v>7976000</v>
      </c>
    </row>
    <row r="16" spans="1:7">
      <c r="A16" s="451">
        <v>11</v>
      </c>
      <c r="B16" s="452" t="s">
        <v>190</v>
      </c>
      <c r="C16" s="492">
        <v>6632000</v>
      </c>
      <c r="D16" s="3">
        <v>1023000</v>
      </c>
      <c r="E16" s="3">
        <v>20000</v>
      </c>
      <c r="F16" s="3">
        <v>0</v>
      </c>
      <c r="G16" s="494">
        <v>7675000</v>
      </c>
    </row>
    <row r="17" spans="1:7">
      <c r="A17" s="451"/>
      <c r="B17" s="452" t="s">
        <v>191</v>
      </c>
      <c r="C17" s="498">
        <v>13761903.843041111</v>
      </c>
      <c r="D17" s="499">
        <v>5604847.0814460507</v>
      </c>
      <c r="E17" s="499">
        <v>336000</v>
      </c>
      <c r="F17" s="499">
        <v>0</v>
      </c>
      <c r="G17" s="500">
        <v>19702750.924487162</v>
      </c>
    </row>
    <row r="18" spans="1:7">
      <c r="A18" s="451"/>
      <c r="B18" s="453" t="s">
        <v>192</v>
      </c>
      <c r="C18" s="501">
        <v>9.1731764777817002</v>
      </c>
      <c r="D18" s="502">
        <v>1.8570976344043282</v>
      </c>
      <c r="E18" s="502">
        <v>0.20021987362263116</v>
      </c>
      <c r="F18" s="502">
        <v>0</v>
      </c>
      <c r="G18" s="503">
        <v>6.9389495548183451</v>
      </c>
    </row>
    <row r="19" spans="1:7">
      <c r="A19" s="451"/>
      <c r="B19" s="452"/>
      <c r="C19" s="451"/>
      <c r="G19" s="452"/>
    </row>
    <row r="20" spans="1:7">
      <c r="A20" s="475" t="s">
        <v>193</v>
      </c>
      <c r="B20" s="450"/>
      <c r="C20" s="449"/>
      <c r="D20" s="448"/>
      <c r="E20" s="448"/>
      <c r="F20" s="448"/>
      <c r="G20" s="450"/>
    </row>
    <row r="21" spans="1:7">
      <c r="A21" s="451">
        <v>12</v>
      </c>
      <c r="B21" s="452" t="s">
        <v>194</v>
      </c>
      <c r="C21" s="492">
        <v>104128047.66606177</v>
      </c>
      <c r="D21" s="3">
        <v>7627134.3162552314</v>
      </c>
      <c r="E21" s="3">
        <v>33840.310214263387</v>
      </c>
      <c r="F21" s="3">
        <v>0</v>
      </c>
      <c r="G21" s="494">
        <v>111789022.29253127</v>
      </c>
    </row>
    <row r="22" spans="1:7">
      <c r="A22" s="451">
        <v>13</v>
      </c>
      <c r="B22" s="452" t="s">
        <v>195</v>
      </c>
      <c r="C22" s="492">
        <v>169000</v>
      </c>
      <c r="D22" s="3">
        <v>3000</v>
      </c>
      <c r="E22" s="3">
        <v>0</v>
      </c>
      <c r="F22" s="3">
        <v>0</v>
      </c>
      <c r="G22" s="494">
        <v>172000</v>
      </c>
    </row>
    <row r="23" spans="1:7">
      <c r="A23" s="451"/>
      <c r="B23" s="453" t="s">
        <v>196</v>
      </c>
      <c r="C23" s="501">
        <v>58.540726524694222</v>
      </c>
      <c r="D23" s="502">
        <v>4.0119368640885593</v>
      </c>
      <c r="E23" s="502">
        <v>0</v>
      </c>
      <c r="F23" s="502">
        <v>0</v>
      </c>
      <c r="G23" s="503">
        <v>29.526993273327591</v>
      </c>
    </row>
    <row r="24" spans="1:7">
      <c r="A24" s="451"/>
      <c r="B24" s="452"/>
      <c r="C24" s="451"/>
      <c r="G24" s="452"/>
    </row>
    <row r="25" spans="1:7">
      <c r="A25" s="475" t="s">
        <v>197</v>
      </c>
      <c r="B25" s="450"/>
      <c r="C25" s="449"/>
      <c r="D25" s="448"/>
      <c r="E25" s="448"/>
      <c r="F25" s="448"/>
      <c r="G25" s="450"/>
    </row>
    <row r="26" spans="1:7">
      <c r="A26" s="451"/>
      <c r="B26" s="453" t="s">
        <v>198</v>
      </c>
      <c r="C26" s="501">
        <v>10.488565355805774</v>
      </c>
      <c r="D26" s="502">
        <v>3.0161542324402966</v>
      </c>
      <c r="E26" s="502">
        <v>0.20021987362263116</v>
      </c>
      <c r="F26" s="502">
        <v>0</v>
      </c>
      <c r="G26" s="503">
        <v>8.6403586397122503</v>
      </c>
    </row>
    <row r="27" spans="1:7">
      <c r="A27" s="451"/>
      <c r="B27" s="452"/>
      <c r="C27" s="451"/>
      <c r="G27" s="452"/>
    </row>
    <row r="28" spans="1:7">
      <c r="A28" s="475" t="s">
        <v>199</v>
      </c>
      <c r="B28" s="450"/>
      <c r="C28" s="449"/>
      <c r="D28" s="448"/>
      <c r="E28" s="448"/>
      <c r="F28" s="448"/>
      <c r="G28" s="450"/>
    </row>
    <row r="29" spans="1:7">
      <c r="A29" s="451">
        <v>14</v>
      </c>
      <c r="B29" s="452" t="s">
        <v>200</v>
      </c>
      <c r="C29" s="492">
        <v>14856780.017581297</v>
      </c>
      <c r="D29" s="3">
        <v>758276.57788436697</v>
      </c>
      <c r="E29" s="3">
        <v>2774.2637374654851</v>
      </c>
      <c r="F29" s="3">
        <v>0</v>
      </c>
      <c r="G29" s="494">
        <v>15617830.85920313</v>
      </c>
    </row>
    <row r="30" spans="1:7">
      <c r="A30" s="451">
        <v>15</v>
      </c>
      <c r="B30" s="452" t="s">
        <v>201</v>
      </c>
      <c r="C30" s="492">
        <v>138514972.45352539</v>
      </c>
      <c r="D30" s="3">
        <v>9830519.3227468878</v>
      </c>
      <c r="E30" s="3">
        <v>41697.781523355399</v>
      </c>
      <c r="F30" s="3">
        <v>0</v>
      </c>
      <c r="G30" s="494">
        <v>148387189.55779564</v>
      </c>
    </row>
    <row r="31" spans="1:7">
      <c r="A31" s="451"/>
      <c r="B31" s="453" t="s">
        <v>202</v>
      </c>
      <c r="C31" s="501">
        <v>0.9372051893163017</v>
      </c>
      <c r="D31" s="502">
        <v>0.84079423164414469</v>
      </c>
      <c r="E31" s="502">
        <v>0.18546082265070982</v>
      </c>
      <c r="F31" s="502">
        <v>0</v>
      </c>
      <c r="G31" s="503">
        <v>0.92767827639437872</v>
      </c>
    </row>
    <row r="32" spans="1:7">
      <c r="A32" s="451"/>
      <c r="B32" s="452"/>
      <c r="C32" s="451"/>
      <c r="G32" s="452"/>
    </row>
    <row r="33" spans="1:7">
      <c r="A33" s="475" t="s">
        <v>203</v>
      </c>
      <c r="B33" s="450"/>
      <c r="C33" s="449"/>
      <c r="D33" s="448"/>
      <c r="E33" s="448"/>
      <c r="F33" s="448"/>
      <c r="G33" s="450"/>
    </row>
    <row r="34" spans="1:7">
      <c r="A34" s="451">
        <v>16</v>
      </c>
      <c r="B34" s="452" t="s">
        <v>179</v>
      </c>
      <c r="C34" s="492">
        <v>32394905.315711472</v>
      </c>
      <c r="D34" s="3">
        <v>2191525.831564866</v>
      </c>
      <c r="E34" s="3">
        <v>9452.9273408477329</v>
      </c>
      <c r="F34" s="3">
        <v>0</v>
      </c>
      <c r="G34" s="494">
        <v>34595884.074617192</v>
      </c>
    </row>
    <row r="35" spans="1:7">
      <c r="A35" s="451">
        <v>17</v>
      </c>
      <c r="B35" s="452" t="s">
        <v>180</v>
      </c>
      <c r="C35" s="492">
        <v>5315084.7228922574</v>
      </c>
      <c r="D35" s="3">
        <v>842383.47029547265</v>
      </c>
      <c r="E35" s="3">
        <v>18306.344281397862</v>
      </c>
      <c r="F35" s="3">
        <v>0</v>
      </c>
      <c r="G35" s="494">
        <v>6175774.5374691281</v>
      </c>
    </row>
    <row r="36" spans="1:7">
      <c r="A36" s="451">
        <v>18</v>
      </c>
      <c r="B36" s="452" t="s">
        <v>181</v>
      </c>
      <c r="C36" s="492">
        <v>-4351853.6818704475</v>
      </c>
      <c r="D36" s="3">
        <v>-267657.29767587659</v>
      </c>
      <c r="E36" s="3">
        <v>-1009.9418948562683</v>
      </c>
      <c r="F36" s="3">
        <v>0</v>
      </c>
      <c r="G36" s="494">
        <v>-4620520.9214411806</v>
      </c>
    </row>
    <row r="37" spans="1:7">
      <c r="A37" s="451">
        <v>19</v>
      </c>
      <c r="B37" s="452" t="s">
        <v>204</v>
      </c>
      <c r="C37" s="492">
        <v>10954073.021265937</v>
      </c>
      <c r="D37" s="3">
        <v>735946.89068509394</v>
      </c>
      <c r="E37" s="3">
        <v>3109.9754991786417</v>
      </c>
      <c r="F37" s="3">
        <v>0</v>
      </c>
      <c r="G37" s="494">
        <v>11693129.887450211</v>
      </c>
    </row>
    <row r="38" spans="1:7">
      <c r="A38" s="451">
        <v>20</v>
      </c>
      <c r="B38" s="452" t="s">
        <v>205</v>
      </c>
      <c r="C38" s="492">
        <v>-1014988.9060763642</v>
      </c>
      <c r="D38" s="3">
        <v>-62812.842403315219</v>
      </c>
      <c r="E38" s="3">
        <v>-215.03553011250108</v>
      </c>
      <c r="F38" s="3">
        <v>0</v>
      </c>
      <c r="G38" s="494">
        <v>-1078016.7840097919</v>
      </c>
    </row>
    <row r="39" spans="1:7">
      <c r="A39" s="451">
        <v>21</v>
      </c>
      <c r="B39" s="452" t="s">
        <v>206</v>
      </c>
      <c r="C39" s="492">
        <v>24502531.554280426</v>
      </c>
      <c r="D39" s="3">
        <v>1660238.8589920157</v>
      </c>
      <c r="E39" s="3">
        <v>7028.4708475410262</v>
      </c>
      <c r="F39" s="3">
        <v>0</v>
      </c>
      <c r="G39" s="494">
        <v>26169798.88411998</v>
      </c>
    </row>
    <row r="40" spans="1:7">
      <c r="A40" s="451">
        <v>22</v>
      </c>
      <c r="B40" s="452" t="s">
        <v>185</v>
      </c>
      <c r="C40" s="492">
        <v>3526570.2374529187</v>
      </c>
      <c r="D40" s="3">
        <v>289639.36954032612</v>
      </c>
      <c r="E40" s="3">
        <v>2730.1086632787278</v>
      </c>
      <c r="F40" s="3">
        <v>0</v>
      </c>
      <c r="G40" s="494">
        <v>3818939.7156565236</v>
      </c>
    </row>
    <row r="41" spans="1:7">
      <c r="A41" s="451">
        <v>23</v>
      </c>
      <c r="B41" s="452" t="s">
        <v>207</v>
      </c>
      <c r="C41" s="492">
        <v>62599477.226929426</v>
      </c>
      <c r="D41" s="3">
        <v>5816443.4173627263</v>
      </c>
      <c r="E41" s="3">
        <v>33325.007555493881</v>
      </c>
      <c r="F41" s="3">
        <v>0</v>
      </c>
      <c r="G41" s="494">
        <v>68449245.651847646</v>
      </c>
    </row>
    <row r="42" spans="1:7">
      <c r="A42" s="451">
        <v>24</v>
      </c>
      <c r="B42" s="452" t="s">
        <v>208</v>
      </c>
      <c r="C42" s="492">
        <v>36547230.430583917</v>
      </c>
      <c r="D42" s="3">
        <v>2506148.6027815766</v>
      </c>
      <c r="E42" s="3">
        <v>10804.343694275036</v>
      </c>
      <c r="F42" s="3">
        <v>0</v>
      </c>
      <c r="G42" s="494">
        <v>39064183.377059773</v>
      </c>
    </row>
    <row r="43" spans="1:7">
      <c r="A43" s="451">
        <v>25</v>
      </c>
      <c r="B43" s="452" t="s">
        <v>209</v>
      </c>
      <c r="C43" s="492">
        <v>42897058.005724177</v>
      </c>
      <c r="D43" s="3">
        <v>2932843.5405349485</v>
      </c>
      <c r="E43" s="3">
        <v>12483.604460654778</v>
      </c>
      <c r="F43" s="3">
        <v>0</v>
      </c>
      <c r="G43" s="494">
        <v>45842385.150719784</v>
      </c>
    </row>
    <row r="44" spans="1:7">
      <c r="A44" s="451"/>
      <c r="B44" s="453" t="s">
        <v>210</v>
      </c>
      <c r="C44" s="492">
        <v>5617291.1430088803</v>
      </c>
      <c r="D44" s="3">
        <v>486921.16864957032</v>
      </c>
      <c r="E44" s="3">
        <v>3323.3089175369264</v>
      </c>
      <c r="F44" s="3">
        <v>0</v>
      </c>
      <c r="G44" s="494">
        <v>6107535.6205759877</v>
      </c>
    </row>
    <row r="45" spans="1:7">
      <c r="A45" s="451">
        <v>26</v>
      </c>
      <c r="B45" s="452" t="s">
        <v>188</v>
      </c>
      <c r="C45" s="504">
        <v>218987379.0699026</v>
      </c>
      <c r="D45" s="505">
        <v>17131621.010327406</v>
      </c>
      <c r="E45" s="505">
        <v>99339.113835235854</v>
      </c>
      <c r="F45" s="505">
        <v>0</v>
      </c>
      <c r="G45" s="506">
        <v>236218339.19406524</v>
      </c>
    </row>
    <row r="46" spans="1:7">
      <c r="A46" s="451">
        <v>27</v>
      </c>
      <c r="B46" s="452" t="s">
        <v>189</v>
      </c>
      <c r="C46" s="492">
        <v>8526903.8430411108</v>
      </c>
      <c r="D46" s="3">
        <v>3179847.0814460507</v>
      </c>
      <c r="E46" s="3">
        <v>20000</v>
      </c>
      <c r="F46" s="3">
        <v>0</v>
      </c>
      <c r="G46" s="494">
        <v>11726750.924487162</v>
      </c>
    </row>
    <row r="47" spans="1:7">
      <c r="A47" s="451">
        <v>28</v>
      </c>
      <c r="B47" s="454" t="s">
        <v>190</v>
      </c>
      <c r="C47" s="492">
        <v>5235000</v>
      </c>
      <c r="D47" s="3">
        <v>2425000</v>
      </c>
      <c r="E47" s="3">
        <v>316000</v>
      </c>
      <c r="F47" s="3">
        <v>0</v>
      </c>
      <c r="G47" s="494">
        <v>7976000</v>
      </c>
    </row>
    <row r="48" spans="1:7">
      <c r="A48" s="451"/>
      <c r="B48" s="455" t="s">
        <v>211</v>
      </c>
      <c r="C48" s="492">
        <v>13761903.843041111</v>
      </c>
      <c r="D48" s="3">
        <v>5604847.0814460507</v>
      </c>
      <c r="E48" s="3">
        <v>336000</v>
      </c>
      <c r="F48" s="3">
        <v>0</v>
      </c>
      <c r="G48" s="494">
        <v>19702750.924487162</v>
      </c>
    </row>
    <row r="49" spans="1:7" ht="15" thickBot="1">
      <c r="A49" s="476"/>
      <c r="B49" s="457" t="s">
        <v>212</v>
      </c>
      <c r="C49" s="501">
        <v>15.912578780343424</v>
      </c>
      <c r="D49" s="502">
        <v>3.056572420510614</v>
      </c>
      <c r="E49" s="502">
        <v>0.29565212450963052</v>
      </c>
      <c r="F49" s="502">
        <v>0</v>
      </c>
      <c r="G49" s="503">
        <v>11.989104470710538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sheetData>
    <row r="2" spans="2:2">
      <c r="B2" s="456"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 ds:uri="ba291332-5843-45d8-bfc3-9844fb3e26da"/>
    <ds:schemaRef ds:uri="39c968e2-ee87-41b9-8fa8-4cd604c6e882"/>
    <ds:schemaRef ds:uri="http://purl.org/dc/term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6440FF27-0C8D-47AC-8A3E-FD10AEB51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8</vt:lpstr>
      <vt:lpstr>Qtr Electric Master</vt:lpstr>
      <vt:lpstr>Qtr Electric LMI</vt:lpstr>
      <vt:lpstr>Qtr Electric Business</vt:lpstr>
      <vt:lpstr>AP F - Secondary Metrics</vt:lpstr>
      <vt:lpstr>AP G - Transfer</vt:lpstr>
      <vt:lpstr>AP H - CostTest</vt:lpstr>
      <vt:lpstr>AP I - Program Changes</vt:lpstr>
      <vt:lpstr>'Qtr Electric Business'!Print_Area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2023-07-07T15:31:48Z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