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9"/>
  <workbookPr/>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3/Q3 2023/Original Versions/"/>
    </mc:Choice>
  </mc:AlternateContent>
  <xr:revisionPtr revIDLastSave="0" documentId="11_87D829521F0628A1B1B22385B2C1E12B2E578278" xr6:coauthVersionLast="47" xr6:coauthVersionMax="47" xr10:uidLastSave="{00000000-0000-0000-0000-000000000000}"/>
  <bookViews>
    <workbookView xWindow="-120" yWindow="-120" windowWidth="29040" windowHeight="15840" tabRatio="881" xr2:uid="{00000000-000D-0000-FFFF-FFFF00000000}"/>
  </bookViews>
  <sheets>
    <sheet name="Table 1" sheetId="41" r:id="rId1"/>
    <sheet name="Table 2" sheetId="42" r:id="rId2"/>
    <sheet name="Tables 3-6" sheetId="52" r:id="rId3"/>
    <sheet name="Table 7" sheetId="43" r:id="rId4"/>
    <sheet name="Table 8" sheetId="44" state="hidden" r:id="rId5"/>
    <sheet name="Ap A - Participant Def" sheetId="45" state="hidden" r:id="rId6"/>
    <sheet name="Ap A - Participant Def." sheetId="57" r:id="rId7"/>
    <sheet name="Ap B - Participant-Spend" sheetId="53" r:id="rId8"/>
    <sheet name="Ap B - Qtr NG Master" sheetId="54" r:id="rId9"/>
    <sheet name="Ap C - Qtr NG LMI" sheetId="55" r:id="rId10"/>
    <sheet name=" Ap D - Qtr NG Business Class " sheetId="56" r:id="rId11"/>
    <sheet name="Ap E - NJ CEA Benchmarks" sheetId="38" r:id="rId12"/>
    <sheet name="SJG" sheetId="58" r:id="rId13"/>
    <sheet name="AP F - Secondary Metrics" sheetId="46" state="hidden" r:id="rId14"/>
    <sheet name="AP G - Transfer" sheetId="47" state="hidden" r:id="rId15"/>
    <sheet name="AP H - CostTest" sheetId="50" state="hidden" r:id="rId16"/>
    <sheet name="AP I - Program Changes" sheetId="49" state="hidden" r:id="rId17"/>
  </sheets>
  <definedNames>
    <definedName name="_xlnm.Print_Area" localSheetId="11">'Ap E - NJ CEA Benchmarks'!$B$1:$N$19</definedName>
    <definedName name="_xlnm.Print_Area" localSheetId="13">'AP F - Secondary Metrics'!$B$1:$Q$32</definedName>
    <definedName name="_xlnm.Print_Area" localSheetId="14">'AP G - Transfer'!$A$1:$E$18</definedName>
    <definedName name="_xlnm.Print_Area" localSheetId="15">'AP H - CostTest'!$A$1:$H$64</definedName>
    <definedName name="_xlnm.Print_Area" localSheetId="0">'Table 1'!$B$2:$J$11</definedName>
    <definedName name="_xlnm.Print_Area" localSheetId="4">'Table 8'!$A$1:$O$14</definedName>
    <definedName name="_xlnm.Print_Titles" localSheetId="3">'Table 7'!#REF!</definedName>
    <definedName name="wrn.CFC._.QUARTER." localSheetId="10" hidden="1">{"CFC COMPARISON",#N/A,FALSE,"CFCCOMP";"CREDIT LETTER",#N/A,FALSE,"CFCCOMP";"DEBT OBLIGATION",#N/A,FALSE,"CFCCOMP";"OFFICERS CERTIFICATE",#N/A,FALSE,"CFCCOMP"}</definedName>
    <definedName name="wrn.CFC._.QUARTER." localSheetId="6" hidden="1">{"CFC COMPARISON",#N/A,FALSE,"CFCCOMP";"CREDIT LETTER",#N/A,FALSE,"CFCCOMP";"DEBT OBLIGATION",#N/A,FALSE,"CFCCOMP";"OFFICERS CERTIFICATE",#N/A,FALSE,"CFCCOMP"}</definedName>
    <definedName name="wrn.CFC._.QUARTER." localSheetId="7" hidden="1">{"CFC COMPARISON",#N/A,FALSE,"CFCCOMP";"CREDIT LETTER",#N/A,FALSE,"CFCCOMP";"DEBT OBLIGATION",#N/A,FALSE,"CFCCOMP";"OFFICERS CERTIFICATE",#N/A,FALSE,"CFCCOMP"}</definedName>
    <definedName name="wrn.CFC._.QUARTER." localSheetId="8" hidden="1">{"CFC COMPARISON",#N/A,FALSE,"CFCCOMP";"CREDIT LETTER",#N/A,FALSE,"CFCCOMP";"DEBT OBLIGATION",#N/A,FALSE,"CFCCOMP";"OFFICERS CERTIFICATE",#N/A,FALSE,"CFCCOMP"}</definedName>
    <definedName name="wrn.CFC._.QUARTER." localSheetId="9" hidden="1">{"CFC COMPARISON",#N/A,FALSE,"CFCCOMP";"CREDIT LETTER",#N/A,FALSE,"CFCCOMP";"DEBT OBLIGATION",#N/A,FALSE,"CFCCOMP";"OFFICERS CERTIFICATE",#N/A,FALSE,"CFCCOMP"}</definedName>
    <definedName name="wrn.CFC._.QUARTER." localSheetId="15" hidden="1">{"CFC COMPARISON",#N/A,FALSE,"CFCCOMP";"CREDIT LETTER",#N/A,FALSE,"CFCCOMP";"DEBT OBLIGATION",#N/A,FALSE,"CFCCOMP";"OFFICERS CERTIFICATE",#N/A,FALSE,"CFCCOMP"}</definedName>
    <definedName name="wrn.CFC._.QUARTER." localSheetId="12"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10" hidden="1">{"COVER",#N/A,FALSE,"COVERPMT";"COMPANY ORDER",#N/A,FALSE,"COVERPMT";"EXHIBIT A",#N/A,FALSE,"COVERPMT"}</definedName>
    <definedName name="wrn.FUEL._.SCHEDULE." localSheetId="6" hidden="1">{"COVER",#N/A,FALSE,"COVERPMT";"COMPANY ORDER",#N/A,FALSE,"COVERPMT";"EXHIBIT A",#N/A,FALSE,"COVERPMT"}</definedName>
    <definedName name="wrn.FUEL._.SCHEDULE." localSheetId="7" hidden="1">{"COVER",#N/A,FALSE,"COVERPMT";"COMPANY ORDER",#N/A,FALSE,"COVERPMT";"EXHIBIT A",#N/A,FALSE,"COVERPMT"}</definedName>
    <definedName name="wrn.FUEL._.SCHEDULE." localSheetId="8" hidden="1">{"COVER",#N/A,FALSE,"COVERPMT";"COMPANY ORDER",#N/A,FALSE,"COVERPMT";"EXHIBIT A",#N/A,FALSE,"COVERPMT"}</definedName>
    <definedName name="wrn.FUEL._.SCHEDULE." localSheetId="9" hidden="1">{"COVER",#N/A,FALSE,"COVERPMT";"COMPANY ORDER",#N/A,FALSE,"COVERPMT";"EXHIBIT A",#N/A,FALSE,"COVERPMT"}</definedName>
    <definedName name="wrn.FUEL._.SCHEDULE." localSheetId="15" hidden="1">{"COVER",#N/A,FALSE,"COVERPMT";"COMPANY ORDER",#N/A,FALSE,"COVERPMT";"EXHIBIT A",#N/A,FALSE,"COVERPMT"}</definedName>
    <definedName name="wrn.FUEL._.SCHEDULE." localSheetId="12"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10" hidden="1">' Ap D - Qtr NG Business Class '!#REF!</definedName>
    <definedName name="Z_E3A30FBC_675D_4AD8_9B2D_12956792A138_.wvu.Rows" localSheetId="7" hidden="1">'Ap B - Participant-Spend'!#REF!</definedName>
    <definedName name="Z_E3A30FBC_675D_4AD8_9B2D_12956792A138_.wvu.Rows" localSheetId="8" hidden="1">'Ap B - Qtr NG Master'!#REF!</definedName>
    <definedName name="Z_E3A30FBC_675D_4AD8_9B2D_12956792A138_.wvu.Rows" localSheetId="9" hidden="1">'Ap C - Qtr NG LMI'!#REF!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7" i="43" l="1"/>
  <c r="H67" i="43"/>
  <c r="I66" i="43"/>
  <c r="I68" i="43" s="1"/>
  <c r="H66" i="43"/>
  <c r="H68" i="43" s="1"/>
  <c r="F67" i="43"/>
  <c r="E67" i="43"/>
  <c r="F66" i="43"/>
  <c r="F68" i="43" s="1"/>
  <c r="E66" i="43"/>
  <c r="E68" i="43" s="1"/>
  <c r="I47" i="43"/>
  <c r="H47" i="43"/>
  <c r="I46" i="43"/>
  <c r="I48" i="43" s="1"/>
  <c r="H46" i="43"/>
  <c r="H48" i="43" s="1"/>
  <c r="F47" i="43"/>
  <c r="E47" i="43"/>
  <c r="F46" i="43"/>
  <c r="F48" i="43" s="1"/>
  <c r="E46" i="43"/>
  <c r="E48" i="43" s="1"/>
  <c r="H28" i="43"/>
  <c r="I27" i="43"/>
  <c r="H27" i="43"/>
  <c r="I26" i="43"/>
  <c r="I28" i="43" s="1"/>
  <c r="H26" i="43"/>
  <c r="F27" i="43"/>
  <c r="F26" i="43"/>
  <c r="F28" i="43" s="1"/>
  <c r="E28" i="43"/>
  <c r="E27" i="43"/>
  <c r="E26" i="43"/>
  <c r="F22" i="58" l="1"/>
  <c r="F8" i="58"/>
  <c r="G21" i="58"/>
  <c r="G20" i="58"/>
  <c r="G19" i="58"/>
  <c r="G18" i="58"/>
  <c r="G15" i="58"/>
  <c r="G16" i="58"/>
  <c r="G17" i="58"/>
  <c r="G14" i="58"/>
  <c r="G10" i="58"/>
  <c r="G11" i="58"/>
  <c r="G12" i="58"/>
  <c r="G9" i="58"/>
  <c r="G4" i="58"/>
  <c r="G5" i="58"/>
  <c r="G6" i="58"/>
  <c r="G7" i="58"/>
  <c r="M21" i="58"/>
  <c r="L21" i="58"/>
  <c r="H21" i="58"/>
  <c r="M20" i="58"/>
  <c r="L20" i="58"/>
  <c r="H20" i="58"/>
  <c r="M19" i="58"/>
  <c r="L19" i="58"/>
  <c r="H19" i="58"/>
  <c r="M18" i="58"/>
  <c r="L18" i="58"/>
  <c r="H18" i="58"/>
  <c r="M17" i="58"/>
  <c r="L17" i="58"/>
  <c r="H17" i="58"/>
  <c r="M16" i="58"/>
  <c r="L16" i="58"/>
  <c r="H16" i="58"/>
  <c r="M15" i="58"/>
  <c r="L15" i="58"/>
  <c r="H15" i="58"/>
  <c r="M14" i="58"/>
  <c r="L14" i="58"/>
  <c r="H14" i="58"/>
  <c r="M13" i="58"/>
  <c r="L13" i="58"/>
  <c r="H13" i="58"/>
  <c r="M12" i="58"/>
  <c r="L12" i="58"/>
  <c r="H12" i="58"/>
  <c r="M11" i="58"/>
  <c r="L11" i="58"/>
  <c r="H11" i="58"/>
  <c r="M10" i="58"/>
  <c r="L10" i="58"/>
  <c r="H10" i="58"/>
  <c r="M9" i="58"/>
  <c r="L9" i="58"/>
  <c r="H9" i="58"/>
  <c r="M7" i="58"/>
  <c r="L7" i="58"/>
  <c r="H7" i="58"/>
  <c r="M6" i="58"/>
  <c r="L6" i="58"/>
  <c r="H6" i="58"/>
  <c r="M5" i="58"/>
  <c r="L5" i="58"/>
  <c r="H5" i="58"/>
  <c r="M4" i="58"/>
  <c r="L4" i="58"/>
  <c r="H4" i="58"/>
  <c r="F17" i="58"/>
  <c r="F16" i="58"/>
  <c r="F15" i="58"/>
  <c r="F14" i="58"/>
  <c r="F13" i="58"/>
  <c r="F12" i="58"/>
  <c r="F11" i="58"/>
  <c r="F10" i="58"/>
  <c r="F9" i="58"/>
  <c r="E21" i="58"/>
  <c r="E20" i="58"/>
  <c r="E19" i="58"/>
  <c r="E18" i="58"/>
  <c r="E17" i="58"/>
  <c r="E16" i="58"/>
  <c r="E15" i="58"/>
  <c r="E14" i="58"/>
  <c r="E13" i="58"/>
  <c r="E12" i="58"/>
  <c r="E11" i="58"/>
  <c r="E10" i="58"/>
  <c r="E9" i="58"/>
  <c r="E7" i="58"/>
  <c r="E6" i="58"/>
  <c r="E5" i="58"/>
  <c r="E4" i="58"/>
  <c r="I12" i="55" l="1"/>
  <c r="H12" i="55"/>
  <c r="G12" i="55"/>
  <c r="F12" i="55"/>
  <c r="E12" i="55"/>
  <c r="D12" i="55"/>
  <c r="J67" i="43" l="1"/>
  <c r="G67" i="43"/>
  <c r="J68" i="43"/>
  <c r="G68" i="43"/>
  <c r="J65" i="43"/>
  <c r="G65" i="43"/>
  <c r="J64" i="43"/>
  <c r="G64" i="43"/>
  <c r="J63" i="43"/>
  <c r="G63" i="43"/>
  <c r="J62" i="43"/>
  <c r="G62" i="43"/>
  <c r="J61" i="43"/>
  <c r="G61" i="43"/>
  <c r="J60" i="43"/>
  <c r="G60" i="43"/>
  <c r="J59" i="43"/>
  <c r="G59" i="43"/>
  <c r="J58" i="43"/>
  <c r="G58" i="43"/>
  <c r="J57" i="43"/>
  <c r="G57" i="43"/>
  <c r="J56" i="43"/>
  <c r="G56" i="43"/>
  <c r="J55" i="43"/>
  <c r="G55" i="43"/>
  <c r="J54" i="43"/>
  <c r="G54" i="43"/>
  <c r="J53" i="43"/>
  <c r="G53" i="43"/>
  <c r="J52" i="43"/>
  <c r="G52" i="43"/>
  <c r="J51" i="43"/>
  <c r="G51" i="43"/>
  <c r="J50" i="43"/>
  <c r="G50" i="43"/>
  <c r="J47" i="43"/>
  <c r="G47" i="43"/>
  <c r="J48" i="43"/>
  <c r="G46" i="43"/>
  <c r="J45" i="43"/>
  <c r="G45" i="43"/>
  <c r="J44" i="43"/>
  <c r="G44" i="43"/>
  <c r="J43" i="43"/>
  <c r="G43" i="43"/>
  <c r="J42" i="43"/>
  <c r="G42" i="43"/>
  <c r="J41" i="43"/>
  <c r="G41" i="43"/>
  <c r="J40" i="43"/>
  <c r="G40" i="43"/>
  <c r="J39" i="43"/>
  <c r="G39" i="43"/>
  <c r="J38" i="43"/>
  <c r="G38" i="43"/>
  <c r="J37" i="43"/>
  <c r="G37" i="43"/>
  <c r="J36" i="43"/>
  <c r="G36" i="43"/>
  <c r="J35" i="43"/>
  <c r="G35" i="43"/>
  <c r="J34" i="43"/>
  <c r="G34" i="43"/>
  <c r="J33" i="43"/>
  <c r="G33" i="43"/>
  <c r="J32" i="43"/>
  <c r="G32" i="43"/>
  <c r="J31" i="43"/>
  <c r="G31" i="43"/>
  <c r="J30" i="43"/>
  <c r="G30" i="43"/>
  <c r="J27" i="43"/>
  <c r="G27" i="43"/>
  <c r="J26" i="43"/>
  <c r="J28" i="43"/>
  <c r="G26" i="43"/>
  <c r="G28" i="43"/>
  <c r="J25" i="43"/>
  <c r="G25" i="43"/>
  <c r="J24" i="43"/>
  <c r="G24" i="43"/>
  <c r="J23" i="43"/>
  <c r="G23" i="43"/>
  <c r="J22" i="43"/>
  <c r="G22" i="43"/>
  <c r="J21" i="43"/>
  <c r="G21" i="43"/>
  <c r="J20" i="43"/>
  <c r="G20" i="43"/>
  <c r="J19" i="43"/>
  <c r="G19" i="43"/>
  <c r="J18" i="43"/>
  <c r="G18" i="43"/>
  <c r="J17" i="43"/>
  <c r="G17" i="43"/>
  <c r="J16" i="43"/>
  <c r="G16" i="43"/>
  <c r="J15" i="43"/>
  <c r="G15" i="43"/>
  <c r="J14" i="43"/>
  <c r="G14" i="43"/>
  <c r="J13" i="43"/>
  <c r="G13" i="43"/>
  <c r="J12" i="43"/>
  <c r="G12" i="43"/>
  <c r="J11" i="43"/>
  <c r="G11" i="43"/>
  <c r="J10" i="43"/>
  <c r="G10" i="43"/>
  <c r="G48" i="43" l="1"/>
  <c r="G66" i="43"/>
  <c r="J46" i="43"/>
  <c r="J66" i="43"/>
  <c r="N3" i="42" l="1"/>
  <c r="D16" i="47" l="1"/>
  <c r="C16" i="47"/>
  <c r="G63" i="50" l="1"/>
  <c r="F17" i="46" l="1"/>
  <c r="C17" i="46"/>
  <c r="H10" i="46" l="1"/>
  <c r="H9" i="46"/>
  <c r="H8" i="46"/>
  <c r="H7" i="46"/>
  <c r="G9" i="46"/>
  <c r="G16" i="46" s="1"/>
  <c r="H16" i="46" s="1"/>
  <c r="G8" i="46"/>
  <c r="G15" i="46" s="1"/>
  <c r="H15" i="46" s="1"/>
  <c r="G7" i="46"/>
  <c r="F9" i="46"/>
  <c r="F8" i="46"/>
  <c r="F7" i="46"/>
  <c r="E10" i="46"/>
  <c r="E9" i="46"/>
  <c r="E8" i="46"/>
  <c r="E7" i="46"/>
  <c r="D9" i="46"/>
  <c r="D8" i="46"/>
  <c r="D7" i="46"/>
  <c r="C9" i="46"/>
  <c r="C8" i="46"/>
  <c r="C7" i="46"/>
  <c r="D10" i="46" l="1"/>
  <c r="F10" i="46"/>
  <c r="D17" i="46"/>
  <c r="E17" i="46" s="1"/>
  <c r="G10" i="46"/>
  <c r="G14" i="46"/>
  <c r="C10" i="46"/>
  <c r="H14" i="46" l="1"/>
  <c r="G17" i="46"/>
  <c r="H17" i="46" s="1"/>
  <c r="L8" i="46"/>
  <c r="M3" i="42" l="1"/>
  <c r="O7" i="46" l="1"/>
  <c r="N7" i="46"/>
  <c r="L7" i="46"/>
  <c r="M7" i="46"/>
</calcChain>
</file>

<file path=xl/sharedStrings.xml><?xml version="1.0" encoding="utf-8"?>
<sst xmlns="http://schemas.openxmlformats.org/spreadsheetml/2006/main" count="752" uniqueCount="371">
  <si>
    <t>Table 1 - Natural Gas</t>
  </si>
  <si>
    <t>For Period Ending PY23Q3</t>
  </si>
  <si>
    <t>Period Covered</t>
  </si>
  <si>
    <r>
      <t>Utility-Administered Retail Savings (DTh)</t>
    </r>
    <r>
      <rPr>
        <vertAlign val="superscript"/>
        <sz val="9"/>
        <color rgb="FFFFFFFF"/>
        <rFont val="Calibri"/>
        <family val="2"/>
        <scheme val="minor"/>
      </rPr>
      <t>1,2</t>
    </r>
  </si>
  <si>
    <r>
      <t>Comfort Partners Retail Savings (DTh)</t>
    </r>
    <r>
      <rPr>
        <vertAlign val="superscript"/>
        <sz val="9"/>
        <color rgb="FFFFFFFF"/>
        <rFont val="Calibri"/>
        <family val="2"/>
        <scheme val="minor"/>
      </rPr>
      <t>1,2</t>
    </r>
  </si>
  <si>
    <r>
      <t>Other Programs Retail Savings (DTh)</t>
    </r>
    <r>
      <rPr>
        <vertAlign val="superscript"/>
        <sz val="9"/>
        <color rgb="FFFFFFFF"/>
        <rFont val="Calibri"/>
        <family val="2"/>
        <scheme val="minor"/>
      </rPr>
      <t>3</t>
    </r>
  </si>
  <si>
    <r>
      <t>Total Portfolio Retail Savings (DTh)</t>
    </r>
    <r>
      <rPr>
        <vertAlign val="superscript"/>
        <sz val="9"/>
        <color rgb="FFFFFFFF"/>
        <rFont val="Calibri"/>
        <family val="2"/>
        <scheme val="minor"/>
      </rPr>
      <t>1,2</t>
    </r>
  </si>
  <si>
    <r>
      <t>Compliance Baseline (DTh)</t>
    </r>
    <r>
      <rPr>
        <vertAlign val="superscript"/>
        <sz val="9"/>
        <color rgb="FFFFFFFF"/>
        <rFont val="Calibri"/>
        <family val="2"/>
        <scheme val="minor"/>
      </rPr>
      <t>4</t>
    </r>
  </si>
  <si>
    <t>Annual Target
 (%)</t>
  </si>
  <si>
    <t>Annual Target 
(DTh)</t>
  </si>
  <si>
    <t xml:space="preserve">Percent of Annual Target 
(%) </t>
  </si>
  <si>
    <t>(A)</t>
  </si>
  <si>
    <t>(B)</t>
  </si>
  <si>
    <t xml:space="preserve">(C) </t>
  </si>
  <si>
    <t xml:space="preserve">(D) = (A)+(B)+(C) </t>
  </si>
  <si>
    <t>(E)</t>
  </si>
  <si>
    <t>(F)</t>
  </si>
  <si>
    <t>(G) = (E)*(F)</t>
  </si>
  <si>
    <t>(H) = (D) / (G)</t>
  </si>
  <si>
    <t>Quarter</t>
  </si>
  <si>
    <t>N/A</t>
  </si>
  <si>
    <t>YTD</t>
  </si>
  <si>
    <r>
      <rPr>
        <vertAlign val="superscript"/>
        <sz val="11"/>
        <color theme="1"/>
        <rFont val="Calibri"/>
        <family val="2"/>
        <scheme val="minor"/>
      </rPr>
      <t>1</t>
    </r>
    <r>
      <rPr>
        <sz val="11"/>
        <color theme="1"/>
        <rFont val="Calibri"/>
        <family val="2"/>
        <scheme val="minor"/>
      </rPr>
      <t xml:space="preserve">  Calculated savings at the retail (customer meter) level. Savings are estimated from participation counts and TRM calculations, where applicable. </t>
    </r>
  </si>
  <si>
    <r>
      <rPr>
        <vertAlign val="superscript"/>
        <sz val="11"/>
        <color theme="1"/>
        <rFont val="Calibri"/>
        <family val="2"/>
        <scheme val="minor"/>
      </rPr>
      <t>2</t>
    </r>
    <r>
      <rPr>
        <sz val="11"/>
        <color theme="1"/>
        <rFont val="Calibri"/>
        <family val="2"/>
        <scheme val="minor"/>
      </rPr>
      <t xml:space="preserve">  Encompasses all ex-ante savings for the Plan Year, including prior period adjustments. </t>
    </r>
  </si>
  <si>
    <r>
      <rPr>
        <vertAlign val="superscript"/>
        <sz val="11"/>
        <color theme="1"/>
        <rFont val="Calibri"/>
        <family val="2"/>
        <scheme val="minor"/>
      </rPr>
      <t>3</t>
    </r>
    <r>
      <rPr>
        <sz val="11"/>
        <color theme="1"/>
        <rFont val="Calibri"/>
        <family val="2"/>
        <scheme val="minor"/>
      </rPr>
      <t xml:space="preserve">  Other Programs include Company-specific programs that are not part of the Clean Energy Act energy efficiency program and Comfort Partners, such as legacy programs and pilots.</t>
    </r>
  </si>
  <si>
    <r>
      <rPr>
        <vertAlign val="superscript"/>
        <sz val="11"/>
        <color theme="1"/>
        <rFont val="Calibri"/>
        <family val="2"/>
        <scheme val="minor"/>
      </rPr>
      <t>4</t>
    </r>
    <r>
      <rPr>
        <sz val="11"/>
        <color theme="1"/>
        <rFont val="Calibri"/>
        <family val="2"/>
        <scheme val="minor"/>
      </rPr>
      <t xml:space="preserve">  Calculated as average annual gas usage in the prior three plan years (i.e., July – June) per N.J.S.A. 48:3-87.9(a).  Details are provided in Appendix E. </t>
    </r>
  </si>
  <si>
    <t>Table 2 – Quantitative Performance Indicators</t>
  </si>
  <si>
    <t>Percent of Annual Target Achieved (Utility Administered Programs)</t>
  </si>
  <si>
    <t>Natural Gas</t>
  </si>
  <si>
    <t>Year to Date</t>
  </si>
  <si>
    <t>Annual Energy Savings - Gas</t>
  </si>
  <si>
    <t>Expenditures</t>
  </si>
  <si>
    <t xml:space="preserve">Utility-Administered Quarter Retail Savings </t>
  </si>
  <si>
    <t>Comfort Partners Quarter Retail Savings</t>
  </si>
  <si>
    <t>Other Programs Quarter Retail Savings</t>
  </si>
  <si>
    <t>Total Portfolio Quarter Retail Savings</t>
  </si>
  <si>
    <t>Utility-Administered YTD Retail Savings</t>
  </si>
  <si>
    <t>Comfort Partners YTD Retail Savings</t>
  </si>
  <si>
    <t xml:space="preserve">Other Programs YTD Retail Savings </t>
  </si>
  <si>
    <t>Total Portfolio YTD Retail Savings</t>
  </si>
  <si>
    <r>
      <t>Annual Target</t>
    </r>
    <r>
      <rPr>
        <vertAlign val="superscript"/>
        <sz val="11"/>
        <color theme="0"/>
        <rFont val="Calibri"/>
        <family val="2"/>
        <scheme val="minor"/>
      </rPr>
      <t>1</t>
    </r>
  </si>
  <si>
    <t>Percent of Annual Target Achieved</t>
  </si>
  <si>
    <t>Annual Energy Savings (Dth)</t>
  </si>
  <si>
    <t>Lifetime Savings (Dth)</t>
  </si>
  <si>
    <t>Annual Demand Savings (Dth Peak Day)</t>
  </si>
  <si>
    <r>
      <t xml:space="preserve">Low/Moderate-Income Lifetime Savings (Dth) </t>
    </r>
    <r>
      <rPr>
        <vertAlign val="superscript"/>
        <sz val="11"/>
        <color theme="1"/>
        <rFont val="Calibri"/>
        <family val="2"/>
        <scheme val="minor"/>
      </rPr>
      <t>2</t>
    </r>
  </si>
  <si>
    <r>
      <t>Small Commercial Lifetime Savings (Dth)</t>
    </r>
    <r>
      <rPr>
        <vertAlign val="superscript"/>
        <sz val="11"/>
        <color theme="1"/>
        <rFont val="Calibri"/>
        <family val="2"/>
        <scheme val="minor"/>
      </rPr>
      <t xml:space="preserve"> 3</t>
    </r>
  </si>
  <si>
    <r>
      <rPr>
        <vertAlign val="superscript"/>
        <sz val="12"/>
        <color theme="1"/>
        <rFont val="Calibri"/>
        <family val="2"/>
        <scheme val="minor"/>
      </rPr>
      <t>1</t>
    </r>
    <r>
      <rPr>
        <vertAlign val="superscript"/>
        <sz val="11"/>
        <color theme="1"/>
        <rFont val="Calibri"/>
        <family val="2"/>
        <scheme val="minor"/>
      </rPr>
      <t xml:space="preserve"> </t>
    </r>
    <r>
      <rPr>
        <sz val="11"/>
        <color theme="1"/>
        <rFont val="Calibri"/>
        <family val="2"/>
        <scheme val="minor"/>
      </rPr>
      <t>Annual targets reflect estimated impacts as filed in the Company’s EE filing</t>
    </r>
  </si>
  <si>
    <r>
      <rPr>
        <vertAlign val="superscript"/>
        <sz val="12"/>
        <color theme="1"/>
        <rFont val="Calibri"/>
        <family val="2"/>
        <scheme val="minor"/>
      </rPr>
      <t>2</t>
    </r>
    <r>
      <rPr>
        <sz val="11"/>
        <color theme="1"/>
        <rFont val="Calibri"/>
        <family val="2"/>
        <scheme val="minor"/>
      </rPr>
      <t xml:space="preserve"> Low/Moderate-Income lifetime savings are provided separately for Comfort Partners and any income-qualified Residential or Multi-Family program.</t>
    </r>
  </si>
  <si>
    <r>
      <rPr>
        <vertAlign val="superscript"/>
        <sz val="12"/>
        <color theme="1"/>
        <rFont val="Calibri"/>
        <family val="2"/>
        <scheme val="minor"/>
      </rPr>
      <t>3</t>
    </r>
    <r>
      <rPr>
        <sz val="11"/>
        <color theme="1"/>
        <rFont val="Calibri"/>
        <family val="2"/>
        <scheme val="minor"/>
      </rPr>
      <t xml:space="preserve"> Small Commercial lifetime savings are Direct Install program savings and those from C&amp;I small business customers (&lt;200 kW peak demand) in other programs.</t>
    </r>
  </si>
  <si>
    <t>Table 3 – Sector-Level Participation</t>
  </si>
  <si>
    <r>
      <t>Sector</t>
    </r>
    <r>
      <rPr>
        <vertAlign val="superscript"/>
        <sz val="9"/>
        <color indexed="9"/>
        <rFont val="Calibri"/>
        <family val="2"/>
        <scheme val="minor"/>
      </rPr>
      <t>1</t>
    </r>
  </si>
  <si>
    <t>Current Quarter Participants</t>
  </si>
  <si>
    <t>YTD Participants</t>
  </si>
  <si>
    <t>Annual Forecasted Participants</t>
  </si>
  <si>
    <t>Percent of Annual Forecast</t>
  </si>
  <si>
    <t>Residential</t>
  </si>
  <si>
    <t>Multi-Family</t>
  </si>
  <si>
    <t>C&amp;I</t>
  </si>
  <si>
    <t>Reported Totals for Utility Administered Programs</t>
  </si>
  <si>
    <t>Comfort Partners</t>
  </si>
  <si>
    <t>Utility Total</t>
  </si>
  <si>
    <t>Table 4 – Sector-Level Expenditures</t>
  </si>
  <si>
    <r>
      <t>Expenditures</t>
    </r>
    <r>
      <rPr>
        <vertAlign val="superscript"/>
        <sz val="9"/>
        <color indexed="9"/>
        <rFont val="Calibri"/>
        <family val="2"/>
        <scheme val="minor"/>
      </rPr>
      <t>1</t>
    </r>
  </si>
  <si>
    <t>Current Quarter Expenditures ($000)</t>
  </si>
  <si>
    <t>YTD Expenditures ($000)</t>
  </si>
  <si>
    <t>Annual Budget Expenditures ($000)</t>
  </si>
  <si>
    <t>Percent of Annual Budget</t>
  </si>
  <si>
    <t>Table 5 – Sector-Level Energy Savings</t>
  </si>
  <si>
    <r>
      <t>Annual Energy Savings</t>
    </r>
    <r>
      <rPr>
        <vertAlign val="superscript"/>
        <sz val="9"/>
        <color indexed="9"/>
        <rFont val="Calibri"/>
        <family val="2"/>
        <scheme val="minor"/>
      </rPr>
      <t>1</t>
    </r>
  </si>
  <si>
    <t>Quarter Retail (Dth)</t>
  </si>
  <si>
    <t>YTD Retail (Dth)</t>
  </si>
  <si>
    <t>Annual Target Retail Savings (Dth)</t>
  </si>
  <si>
    <t>Percent of Annual Target</t>
  </si>
  <si>
    <t>Table 6 – Annual Costs and Budget Variances by Category</t>
  </si>
  <si>
    <t>Total Utility EE/PDR</t>
  </si>
  <si>
    <t>Quarter Reported ($000)</t>
  </si>
  <si>
    <t>YTD Reported ($000)</t>
  </si>
  <si>
    <t>Full Year Budget ($000)</t>
  </si>
  <si>
    <t>Percent of Annual Budget Spent</t>
  </si>
  <si>
    <t>Capital Costs</t>
  </si>
  <si>
    <t>Utility Administration</t>
  </si>
  <si>
    <t>Marketing</t>
  </si>
  <si>
    <t>Outside Services</t>
  </si>
  <si>
    <t>Rebates</t>
  </si>
  <si>
    <t>No- or Low-Interest Loans</t>
  </si>
  <si>
    <t>Evaluation, Measurement &amp; Verification ("EM&amp;V")</t>
  </si>
  <si>
    <t>Inspections &amp; Quality Control</t>
  </si>
  <si>
    <t>Utility EE/PDR Total</t>
  </si>
  <si>
    <t>Table 7 – Equity Performance</t>
  </si>
  <si>
    <t>Territory-Level Benchmarks</t>
  </si>
  <si>
    <r>
      <t>Overburdened</t>
    </r>
    <r>
      <rPr>
        <b/>
        <vertAlign val="superscript"/>
        <sz val="11"/>
        <color theme="0"/>
        <rFont val="Calibri"/>
        <family val="2"/>
        <scheme val="minor"/>
      </rPr>
      <t>1</t>
    </r>
  </si>
  <si>
    <t>Non-Overburdened</t>
  </si>
  <si>
    <r>
      <t>%OBC</t>
    </r>
    <r>
      <rPr>
        <b/>
        <vertAlign val="superscript"/>
        <sz val="11"/>
        <color theme="0"/>
        <rFont val="Calibri"/>
        <family val="2"/>
        <scheme val="minor"/>
      </rPr>
      <t>2</t>
    </r>
  </si>
  <si>
    <r>
      <t># of Household Accounts</t>
    </r>
    <r>
      <rPr>
        <vertAlign val="superscript"/>
        <sz val="11"/>
        <color theme="1"/>
        <rFont val="Calibri"/>
        <family val="2"/>
        <scheme val="minor"/>
      </rPr>
      <t>3</t>
    </r>
  </si>
  <si>
    <r>
      <t># of Business Accounts</t>
    </r>
    <r>
      <rPr>
        <vertAlign val="superscript"/>
        <sz val="11"/>
        <color theme="1"/>
        <rFont val="Calibri"/>
        <family val="2"/>
        <scheme val="minor"/>
      </rPr>
      <t>3</t>
    </r>
  </si>
  <si>
    <r>
      <t>Total Annual Energy (Dth)</t>
    </r>
    <r>
      <rPr>
        <vertAlign val="superscript"/>
        <sz val="11"/>
        <color theme="1"/>
        <rFont val="Calibri"/>
        <family val="2"/>
        <scheme val="minor"/>
      </rPr>
      <t>4</t>
    </r>
  </si>
  <si>
    <t>Programs</t>
  </si>
  <si>
    <t>Sub Program or Offering</t>
  </si>
  <si>
    <t>Types of Sub Program Offering</t>
  </si>
  <si>
    <r>
      <t>Quarter Overburdened</t>
    </r>
    <r>
      <rPr>
        <b/>
        <vertAlign val="superscript"/>
        <sz val="11"/>
        <color theme="0"/>
        <rFont val="Calibri"/>
        <family val="2"/>
        <scheme val="minor"/>
      </rPr>
      <t>1</t>
    </r>
  </si>
  <si>
    <t>Quarter Non-Overburdened</t>
  </si>
  <si>
    <r>
      <t>% OBC</t>
    </r>
    <r>
      <rPr>
        <b/>
        <vertAlign val="superscript"/>
        <sz val="11"/>
        <color theme="0"/>
        <rFont val="Calibri"/>
        <family val="2"/>
        <scheme val="minor"/>
      </rPr>
      <t>2</t>
    </r>
  </si>
  <si>
    <t>YTD Overburdened</t>
  </si>
  <si>
    <t>YTD Non-Overburdened</t>
  </si>
  <si>
    <t>Participation</t>
  </si>
  <si>
    <t>Residential - Efficient Products</t>
  </si>
  <si>
    <t>HVAC</t>
  </si>
  <si>
    <t>Core</t>
  </si>
  <si>
    <t>Appliance Rebates</t>
  </si>
  <si>
    <t>Online Marketplace</t>
  </si>
  <si>
    <t>EE Giveaway Kits</t>
  </si>
  <si>
    <t>Residential - Existing Homes</t>
  </si>
  <si>
    <t>Home Performance with Energy Star</t>
  </si>
  <si>
    <t>Quick Home Energy Checkup</t>
  </si>
  <si>
    <t>Additional</t>
  </si>
  <si>
    <t>Moderate Income Weatherization</t>
  </si>
  <si>
    <t>Behavioral</t>
  </si>
  <si>
    <t>C&amp;I Direct Install</t>
  </si>
  <si>
    <t>Direct Install</t>
  </si>
  <si>
    <t>Energy Solutions for Business</t>
  </si>
  <si>
    <t>Prescriptive/Custom</t>
  </si>
  <si>
    <t>Energy Management</t>
  </si>
  <si>
    <t>Engineered Solutions</t>
  </si>
  <si>
    <t>Multi-Family Home Performance with Energy Star</t>
  </si>
  <si>
    <t>Multi-Family Direct Install</t>
  </si>
  <si>
    <t>Multi-Family Prescriptive / Custom</t>
  </si>
  <si>
    <t>Multi-Family Engineered Solutions</t>
  </si>
  <si>
    <t>Total Core Participation</t>
  </si>
  <si>
    <t>Total Additional Participation</t>
  </si>
  <si>
    <t>Total Participation</t>
  </si>
  <si>
    <t>Annual Energy Savings (dth)</t>
  </si>
  <si>
    <t>Quick Home Energy Check-Up</t>
  </si>
  <si>
    <t>Total Core Annual Energy Savings</t>
  </si>
  <si>
    <t>Total Additional Annual Energy Savings</t>
  </si>
  <si>
    <t>Total Annual Energy Savings</t>
  </si>
  <si>
    <t>Lifetime Energy Savings (dth)</t>
  </si>
  <si>
    <t>Total Core Lifetime Energy Savings</t>
  </si>
  <si>
    <t>Total Lifetime Energy Savings</t>
  </si>
  <si>
    <r>
      <rPr>
        <vertAlign val="superscript"/>
        <sz val="11"/>
        <color theme="1"/>
        <rFont val="Calibri"/>
        <family val="2"/>
        <scheme val="minor"/>
      </rPr>
      <t>1</t>
    </r>
    <r>
      <rPr>
        <sz val="11"/>
        <color theme="1"/>
        <rFont val="Calibri"/>
        <family val="2"/>
        <scheme val="minor"/>
      </rPr>
      <t xml:space="preserve"> Across all programs, participation/expenditures/savings are classified as either in an Environmental Justice Overburdened Community census block or not based on the program participant’s address. Overburdened Community census blocks were developed and defined by the NJ Department of Environmental Protection (www.nj.gov/dep/ej/communities.html).  The Overburdened Community (OBC) census blocks are defined with three criteria:  at least 35% of households qualify as low-income, at least 40% of residents identify as minority, and at least 40% of households have limited English proficiency.  If any of the three criteria is satisfied, the census block is defined as OBC.  Staff directed to only include OBC census blocks where at least 35% of households qualify as low-income.  For example, a census block that only satisfies the limited English proficiency criteria is not included.</t>
    </r>
  </si>
  <si>
    <r>
      <rPr>
        <vertAlign val="superscript"/>
        <sz val="11"/>
        <color theme="1"/>
        <rFont val="Calibri"/>
        <family val="2"/>
        <scheme val="minor"/>
      </rPr>
      <t>2</t>
    </r>
    <r>
      <rPr>
        <sz val="11"/>
        <color theme="1"/>
        <rFont val="Calibri"/>
        <family val="2"/>
        <scheme val="minor"/>
      </rPr>
      <t xml:space="preserve"> The %OBC column shows the ratio of the overburdened metric over the total of overburdened plus non-overburdened. Comparing the territory-level benchmark %OBC (upper table) versus the program %OBC (lower table) shows how equitable the distribution of the program is between the overburdened and non-overburdened populations. If the program %OBC is greater than the benchmark %OBC, then the overburdened population is better represented in the program relative to the percentage of overburdened households or business in the utility territory.</t>
    </r>
  </si>
  <si>
    <r>
      <rPr>
        <vertAlign val="superscript"/>
        <sz val="11"/>
        <color theme="1"/>
        <rFont val="Calibri"/>
        <family val="2"/>
        <scheme val="minor"/>
      </rPr>
      <t>3</t>
    </r>
    <r>
      <rPr>
        <sz val="11"/>
        <color theme="1"/>
        <rFont val="Calibri"/>
        <family val="2"/>
        <scheme val="minor"/>
      </rPr>
      <t xml:space="preserve"> Estimation of accounts with overburdened designation determined to be active immediately preceding the current Plan Year. </t>
    </r>
  </si>
  <si>
    <r>
      <rPr>
        <vertAlign val="superscript"/>
        <sz val="11"/>
        <color theme="1"/>
        <rFont val="Calibri"/>
        <family val="2"/>
        <scheme val="minor"/>
      </rPr>
      <t>4</t>
    </r>
    <r>
      <rPr>
        <sz val="11"/>
        <color theme="1"/>
        <rFont val="Calibri"/>
        <family val="2"/>
        <scheme val="minor"/>
      </rPr>
      <t xml:space="preserve"> Estimation of usage with overburdened designation for the 12-month period immediately preceding the current Plan Year.</t>
    </r>
  </si>
  <si>
    <t>Table 8 -  Benefit-Cost Test Results By Program</t>
  </si>
  <si>
    <t>Initial</t>
  </si>
  <si>
    <t>Final</t>
  </si>
  <si>
    <t>NJCT</t>
  </si>
  <si>
    <t>PCT</t>
  </si>
  <si>
    <t>PACT</t>
  </si>
  <si>
    <t>RIMT</t>
  </si>
  <si>
    <t>TRCT</t>
  </si>
  <si>
    <t>SCT</t>
  </si>
  <si>
    <t>Res Efficient Products</t>
  </si>
  <si>
    <t>Res Existing Homes</t>
  </si>
  <si>
    <t>Res Income Eligible</t>
  </si>
  <si>
    <t>n/a</t>
  </si>
  <si>
    <t>Res Behavioral Energy</t>
  </si>
  <si>
    <t>Multifamily</t>
  </si>
  <si>
    <t>C&amp;I Small Non-Residential Efficiency</t>
  </si>
  <si>
    <t>C&amp;I Prescriptive</t>
  </si>
  <si>
    <t>C&amp;I Custom</t>
  </si>
  <si>
    <t>C&amp;I Energy Management</t>
  </si>
  <si>
    <t>C&amp;I Engineered Solutions</t>
  </si>
  <si>
    <t xml:space="preserve">In Word document only </t>
  </si>
  <si>
    <t>SJG Energy Efficiency and PDR Savings Summary</t>
  </si>
  <si>
    <t>South Jersey Gas Annual Report - Appendix B</t>
  </si>
  <si>
    <t xml:space="preserve"> </t>
  </si>
  <si>
    <t>Actual Expenditures</t>
  </si>
  <si>
    <t>A</t>
  </si>
  <si>
    <t>B</t>
  </si>
  <si>
    <t>C</t>
  </si>
  <si>
    <t>D=C/B</t>
  </si>
  <si>
    <t>E</t>
  </si>
  <si>
    <t>F</t>
  </si>
  <si>
    <t>G</t>
  </si>
  <si>
    <t>H=G/F</t>
  </si>
  <si>
    <t>Annual Forecasted Participation Number</t>
  </si>
  <si>
    <t>YTD Reported Participation Number</t>
  </si>
  <si>
    <t>YTD % of Annual Participants</t>
  </si>
  <si>
    <t>Quarter ($000)</t>
  </si>
  <si>
    <t>Annual Forecasted Program Costs ($000)²</t>
  </si>
  <si>
    <t>YTD Reported Program Costs ($000)</t>
  </si>
  <si>
    <t>YTD % of Annual Budget</t>
  </si>
  <si>
    <t>Residential Programs</t>
  </si>
  <si>
    <t>Sub Program or Category¹</t>
  </si>
  <si>
    <t>Efficient Products*</t>
  </si>
  <si>
    <t>Marketplace Efficient Products</t>
  </si>
  <si>
    <t>Subtotal Efficient Products</t>
  </si>
  <si>
    <t>Existing Homes</t>
  </si>
  <si>
    <t>Home Performance with Energy Star*</t>
  </si>
  <si>
    <t>Total Residential</t>
  </si>
  <si>
    <t>Business Programs</t>
  </si>
  <si>
    <t>Sub-Program</t>
  </si>
  <si>
    <t>Direct Install*</t>
  </si>
  <si>
    <t>Prescriptive/Custom*³</t>
  </si>
  <si>
    <t>Total Business</t>
  </si>
  <si>
    <t>Multi-Family*</t>
  </si>
  <si>
    <t>HPwES</t>
  </si>
  <si>
    <t>Prescriptive/Custom*</t>
  </si>
  <si>
    <t>Subtotal Multi-Family</t>
  </si>
  <si>
    <t>Other Programs</t>
  </si>
  <si>
    <t>Home Optimization &amp; Peak Demand Reduction</t>
  </si>
  <si>
    <t>Total Other</t>
  </si>
  <si>
    <t>Portfolio Total</t>
  </si>
  <si>
    <r>
      <rPr>
        <vertAlign val="superscript"/>
        <sz val="11"/>
        <color theme="1"/>
        <rFont val="Calibri"/>
        <family val="2"/>
        <scheme val="minor"/>
      </rPr>
      <t>1</t>
    </r>
    <r>
      <rPr>
        <sz val="11"/>
        <color theme="1"/>
        <rFont val="Calibri"/>
        <family val="2"/>
        <scheme val="minor"/>
      </rPr>
      <t xml:space="preserve"> Subprograms provide relevant forecasts as included in the Company's approved EE/PDR Plans. Program delivery elements are generally listed as categories for informational purposes only.  </t>
    </r>
  </si>
  <si>
    <r>
      <rPr>
        <vertAlign val="superscript"/>
        <sz val="11"/>
        <rFont val="Calibri"/>
        <family val="2"/>
        <scheme val="minor"/>
      </rPr>
      <t>2</t>
    </r>
    <r>
      <rPr>
        <sz val="11"/>
        <rFont val="Calibri"/>
        <family val="2"/>
        <scheme val="minor"/>
      </rPr>
      <t xml:space="preserve"> Annual Forecasted Program Costs reflect values anticipated in Board-approved Utility EE/PDR filings and may incorporate budget adjustments as provided for in the June 10, 2020 Board Order.</t>
    </r>
  </si>
  <si>
    <r>
      <rPr>
        <vertAlign val="superscript"/>
        <sz val="11"/>
        <rFont val="Calibri"/>
        <family val="2"/>
        <scheme val="minor"/>
      </rPr>
      <t>3</t>
    </r>
    <r>
      <rPr>
        <sz val="11"/>
        <rFont val="Calibri"/>
        <family val="2"/>
        <scheme val="minor"/>
      </rPr>
      <t xml:space="preserve"> Prescriptive/Custom Participation Number is reported on a Measure level.</t>
    </r>
  </si>
  <si>
    <t>* Denotes a core EE program. Home Performance with Energy Star only includes non-LMI; the comparable program for LMI participants is Comfort Partners, which is jointly administered by the State and Utilities.</t>
  </si>
  <si>
    <t>Ex Ante Energy Savings</t>
  </si>
  <si>
    <t>I</t>
  </si>
  <si>
    <t>J</t>
  </si>
  <si>
    <t>K</t>
  </si>
  <si>
    <t>L=K/J</t>
  </si>
  <si>
    <t>M</t>
  </si>
  <si>
    <t>N</t>
  </si>
  <si>
    <t>O</t>
  </si>
  <si>
    <t>P</t>
  </si>
  <si>
    <t>Quarter Annual Retail Energy Savings (DTh)</t>
  </si>
  <si>
    <t>Annual Forecasted Retail Energy Savings (DTh)</t>
  </si>
  <si>
    <t>YTD Reported Retail Energy Savings (DTh)</t>
  </si>
  <si>
    <t>YTD % of Annual Energy Savings</t>
  </si>
  <si>
    <t>YTD Reported Wholesale Energy Savings (DTh)</t>
  </si>
  <si>
    <r>
      <t>YTD Peak Demand Savings (DT)</t>
    </r>
    <r>
      <rPr>
        <vertAlign val="superscript"/>
        <sz val="9"/>
        <color rgb="FFFFFFFF"/>
        <rFont val="Calibri"/>
        <family val="2"/>
        <scheme val="minor"/>
      </rPr>
      <t>3</t>
    </r>
  </si>
  <si>
    <r>
      <t>Quarter Lifetime Retail Savings (DTh)</t>
    </r>
    <r>
      <rPr>
        <vertAlign val="superscript"/>
        <sz val="9"/>
        <color rgb="FFFFFFFF"/>
        <rFont val="Calibri"/>
        <family val="2"/>
        <scheme val="minor"/>
      </rPr>
      <t>4</t>
    </r>
  </si>
  <si>
    <r>
      <t>YTD Lifetime Retail Savings (DTh)</t>
    </r>
    <r>
      <rPr>
        <vertAlign val="superscript"/>
        <sz val="9"/>
        <color rgb="FFFFFFFF"/>
        <rFont val="Calibri"/>
        <family val="2"/>
        <scheme val="minor"/>
      </rPr>
      <t>4</t>
    </r>
  </si>
  <si>
    <r>
      <t>Prescriptive/Custom*</t>
    </r>
    <r>
      <rPr>
        <vertAlign val="superscript"/>
        <sz val="11"/>
        <color theme="1"/>
        <rFont val="Calibri"/>
        <family val="2"/>
        <scheme val="minor"/>
      </rPr>
      <t>2</t>
    </r>
  </si>
  <si>
    <r>
      <rPr>
        <vertAlign val="superscript"/>
        <sz val="11"/>
        <rFont val="Calibri"/>
        <family val="2"/>
        <scheme val="minor"/>
      </rPr>
      <t>2</t>
    </r>
    <r>
      <rPr>
        <sz val="11"/>
        <rFont val="Calibri"/>
        <family val="2"/>
        <scheme val="minor"/>
      </rPr>
      <t xml:space="preserve"> Prescriptive/Custom Participation Number is reported on a Measure level</t>
    </r>
  </si>
  <si>
    <r>
      <rPr>
        <vertAlign val="superscript"/>
        <sz val="11"/>
        <rFont val="Calibri"/>
        <family val="2"/>
        <scheme val="minor"/>
      </rPr>
      <t>3</t>
    </r>
    <r>
      <rPr>
        <sz val="11"/>
        <rFont val="Calibri"/>
        <family val="2"/>
        <scheme val="minor"/>
      </rPr>
      <t xml:space="preserve"> On-going discussions within the Evaluation, Measurement and Verification (EM&amp;V) Working Group have noted that there is no clearly defined protocol for calculating Peak Demand Savings for natural gas measures.  It is anticipated that this issue will be </t>
    </r>
  </si>
  <si>
    <t>addressed by the EM&amp;V Working Group within this Triennial.  No Peak Demand Savings for natural gas measures will be reported until an agreed upon methodology has been determined.</t>
  </si>
  <si>
    <r>
      <rPr>
        <vertAlign val="superscript"/>
        <sz val="11"/>
        <color theme="1"/>
        <rFont val="Calibri"/>
        <family val="2"/>
      </rPr>
      <t>4</t>
    </r>
    <r>
      <rPr>
        <sz val="11"/>
        <color theme="1"/>
        <rFont val="Calibri"/>
        <family val="2"/>
      </rPr>
      <t xml:space="preserve"> Quarter Lifetime Retail Savings and YTD Lifetime Retail Savings for Behavioral is calculated based on a 2.1 year Measure Life</t>
    </r>
  </si>
  <si>
    <t>Energy Efficiency and PDR Savings Summary</t>
  </si>
  <si>
    <t>South Jersey Gas Annual Report - Appendix C</t>
  </si>
  <si>
    <t>Incentive Expenditures (Customer Rebates and Low/no-cost financing)</t>
  </si>
  <si>
    <t>D</t>
  </si>
  <si>
    <t>Reported Participation Number YTD</t>
  </si>
  <si>
    <t>Reported Incentive Costs YTD ($000)</t>
  </si>
  <si>
    <t>Reported Retail Energy Savings YTD (DTh)</t>
  </si>
  <si>
    <t>Sub Program</t>
  </si>
  <si>
    <t>LMI</t>
  </si>
  <si>
    <t>Non-LMI or Unverified</t>
  </si>
  <si>
    <t>Efficient Products</t>
  </si>
  <si>
    <t>Efficient Products Kits</t>
  </si>
  <si>
    <r>
      <t>Home Performance with Energy Star</t>
    </r>
    <r>
      <rPr>
        <vertAlign val="superscript"/>
        <sz val="11"/>
        <rFont val="Calibri"/>
        <family val="2"/>
        <scheme val="minor"/>
      </rPr>
      <t>1</t>
    </r>
    <r>
      <rPr>
        <sz val="11"/>
        <color theme="1"/>
        <rFont val="Calibri"/>
        <family val="2"/>
        <scheme val="minor"/>
      </rPr>
      <t xml:space="preserve"> </t>
    </r>
  </si>
  <si>
    <t>Direct Installation/MF QHEC</t>
  </si>
  <si>
    <t>Total Multifamily</t>
  </si>
  <si>
    <t>Supportive Costs Outside Portfolio</t>
  </si>
  <si>
    <r>
      <rPr>
        <vertAlign val="superscript"/>
        <sz val="11"/>
        <rFont val="Calibri"/>
        <family val="2"/>
        <scheme val="minor"/>
      </rPr>
      <t>1</t>
    </r>
    <r>
      <rPr>
        <sz val="11"/>
        <rFont val="Calibri"/>
        <family val="2"/>
        <scheme val="minor"/>
      </rPr>
      <t xml:space="preserve"> Income-qualified customers are directed to participate through the Comfort Partners or Moderate Income Weatherization programs.</t>
    </r>
  </si>
  <si>
    <t>South Jersey Gas Annual Report - Appendix D</t>
  </si>
  <si>
    <t>Small Commercial</t>
  </si>
  <si>
    <t>Large Commercial</t>
  </si>
  <si>
    <t xml:space="preserve">Appendix E Annual Report Baseline Calculation </t>
  </si>
  <si>
    <t>Energy Efficiency Compliance Baselines and Benchmarks (therms)</t>
  </si>
  <si>
    <t>Gas Utility</t>
  </si>
  <si>
    <t>Plan Year</t>
  </si>
  <si>
    <t>Sales Period</t>
  </si>
  <si>
    <t>Sales
(therms)</t>
  </si>
  <si>
    <t>Adjustments</t>
  </si>
  <si>
    <t>Adjusted Retail Sales</t>
  </si>
  <si>
    <t>Compliance Baseline</t>
  </si>
  <si>
    <t>Overall Annual Energy Reduction Target (%)</t>
  </si>
  <si>
    <t>Overall Annual Energy Reduction Target (therms)</t>
  </si>
  <si>
    <t>State-Administered Annual Energy Reduction Target (%)</t>
  </si>
  <si>
    <t>State-Administered Annual Energy Reduction Target (therms)</t>
  </si>
  <si>
    <t>Utility-Administered Annual Energy Reduction Target (%)</t>
  </si>
  <si>
    <t>Utility-Administered Annual Energy Reduction Target (therms)</t>
  </si>
  <si>
    <t>(C) = (A)-(B)</t>
  </si>
  <si>
    <t xml:space="preserve">(D)=Average (C) </t>
  </si>
  <si>
    <t>(F) = (E) * (D)</t>
  </si>
  <si>
    <t>(G)</t>
  </si>
  <si>
    <t>(H) = (G) * (D)</t>
  </si>
  <si>
    <t>(I)</t>
  </si>
  <si>
    <t>(J) = (I) * (D)</t>
  </si>
  <si>
    <t>South Jersey Gas</t>
  </si>
  <si>
    <t>7/1/18 - 6/30/19</t>
  </si>
  <si>
    <t>7/1/19 - 6/30/20</t>
  </si>
  <si>
    <t>7/1/20 - 6/30/21</t>
  </si>
  <si>
    <t>7/1/21 - 6/30/22</t>
  </si>
  <si>
    <t>Notes:</t>
  </si>
  <si>
    <t>(A) Includes sales as reported on FERC Form-2, as adjusted for the given sales period (planning year)</t>
  </si>
  <si>
    <t xml:space="preserve">(B) Includes adjustments to remove Electric Generation.  </t>
  </si>
  <si>
    <t>Reporting Period</t>
  </si>
  <si>
    <t>FY23-Q3</t>
  </si>
  <si>
    <t>Program/Utility Information</t>
  </si>
  <si>
    <t>Participants</t>
  </si>
  <si>
    <r>
      <t xml:space="preserve">Budget &amp; Expenses </t>
    </r>
    <r>
      <rPr>
        <b/>
        <sz val="11"/>
        <color theme="1"/>
        <rFont val="Calibri"/>
        <family val="2"/>
        <scheme val="minor"/>
      </rPr>
      <t>($000)</t>
    </r>
  </si>
  <si>
    <t>Energy Savings</t>
  </si>
  <si>
    <t>Utility</t>
  </si>
  <si>
    <t>Sector</t>
  </si>
  <si>
    <t>Program</t>
  </si>
  <si>
    <t>Annual Budget</t>
  </si>
  <si>
    <t>Reported Incentive Costs YTD</t>
  </si>
  <si>
    <t>YTD Reported Program Costs</t>
  </si>
  <si>
    <t>YTD Annual Electric Savings
(MWh)</t>
  </si>
  <si>
    <t>YTD Lifetime Electric Savings
(MWh)</t>
  </si>
  <si>
    <t>YTD Peak Demand Electric Savings
(MW)</t>
  </si>
  <si>
    <t>YTD Annual Gas Savings
(Dtherm)</t>
  </si>
  <si>
    <t>YTD Lifetime Gas Savings
(Dtherm)</t>
  </si>
  <si>
    <t>SJG</t>
  </si>
  <si>
    <t>Commercial</t>
  </si>
  <si>
    <t xml:space="preserve">Pilot Program </t>
  </si>
  <si>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</si>
  <si>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</si>
  <si>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</si>
  <si>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t>Annual Retail (MWh)</t>
  </si>
  <si>
    <t>Annual Target Retail Savings (MWh)</t>
  </si>
  <si>
    <t>Annual Retail (Dth)</t>
  </si>
  <si>
    <t>Primary Metric Electric (MWh) - 2020/21  TRM</t>
  </si>
  <si>
    <t>Secondary Metric Electric (MWh) 2022 TRM</t>
  </si>
  <si>
    <t>Primary Metric - Gas (Dth) - 2020/21 TRM</t>
  </si>
  <si>
    <t>Secondary Metric - Gas (Dth) - 2022 TRM</t>
  </si>
  <si>
    <t>Annual Savings</t>
  </si>
  <si>
    <t>Lifetime Savings</t>
  </si>
  <si>
    <t>Figure F-1 - Program Year [2022] Portfolio-Level Annual Energy Savings – Primary vs. Secondary Metrics</t>
  </si>
  <si>
    <t>Table F-2 – Sector-Level Energy Savings: Secondary Metrics from 2022 TRM Addendum</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</si>
  <si>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</si>
  <si>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F-2 - Program Year [2022] Portfolio-Level Lifetime Energy Savings – Primary vs Secondary Metrics</t>
  </si>
  <si>
    <t xml:space="preserve">  </t>
  </si>
  <si>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</si>
  <si>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</si>
  <si>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(insert Utility name)</t>
  </si>
  <si>
    <t>Dth held for transfer</t>
  </si>
  <si>
    <t>MWh held for transfer</t>
  </si>
  <si>
    <t>RES Existing Homes</t>
  </si>
  <si>
    <t>Income Eligible Weatherization</t>
  </si>
  <si>
    <t>RES Multifamily</t>
  </si>
  <si>
    <t>C&amp;I DI Small Non-Res</t>
  </si>
  <si>
    <t>Total</t>
  </si>
  <si>
    <t>Appendix H - Cost Effectiveness Test Details</t>
  </si>
  <si>
    <t>Thousands ($)</t>
  </si>
  <si>
    <t>Business</t>
  </si>
  <si>
    <t>MF</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</si>
  <si>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</si>
  <si>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</si>
  <si>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</si>
  <si>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</si>
  <si>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</si>
  <si>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</si>
  <si>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</si>
  <si>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</si>
  <si>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T&amp;D Costs</t>
  </si>
  <si>
    <t>Total Benefit = 1+2+3+4+5+6+7</t>
  </si>
  <si>
    <t>Lifetime Participant Costs</t>
  </si>
  <si>
    <t>Lifetime Administration Costs</t>
  </si>
  <si>
    <t>Lifetime Program Investment Costs</t>
  </si>
  <si>
    <t>Total Costs (9+10+11)</t>
  </si>
  <si>
    <t>Benefit Cost Ratio = (1+2+3+4+5+6+7)/(8+9+10)</t>
  </si>
  <si>
    <t>Particpant Cost Test (PCT)</t>
  </si>
  <si>
    <t>Lifetime Participant Benefits</t>
  </si>
  <si>
    <t>Lifetime Repayment Benefits</t>
  </si>
  <si>
    <t>Benefit Cost Ratio = (10+11+12)/(8+10)</t>
  </si>
  <si>
    <t>Program Administrator Cost Test (PAC)</t>
  </si>
  <si>
    <t>Benefit Cost ratio = (1+2+3+4+5+6+7)/(9+10+12)</t>
  </si>
  <si>
    <t>Ratepayer Impact Measure Test (RIM)</t>
  </si>
  <si>
    <t>Lifetime utility Revenue Gained</t>
  </si>
  <si>
    <t>Lifetime Utility Cost</t>
  </si>
  <si>
    <t>Benefit Cost ratio = (1+2+3+4+5+6+7+13)/(9+10+12+14)</t>
  </si>
  <si>
    <t>Societal Cost Test (SCT)</t>
  </si>
  <si>
    <t>Avoided Wholesale Volatility Costs</t>
  </si>
  <si>
    <t>Lifetime Avoided Emission Benefit</t>
  </si>
  <si>
    <t>Lifetime Economic Multiplier Benefit</t>
  </si>
  <si>
    <t>Total Benefit = (15+16+17+18+19+20+21+22+23)</t>
  </si>
  <si>
    <t>Total Costs = (24+25+26)</t>
  </si>
  <si>
    <t>Benefit Cost Ratio = (16+17+18+19+20+21+22+23+24)/(24+25+26)</t>
  </si>
  <si>
    <t>New Jersey Cost Test (NJCT)</t>
  </si>
  <si>
    <t>Lifetime Merit Order (DRIPE) Capacity Benefits</t>
  </si>
  <si>
    <t>Lifetime Avoided Ancillary Services Costs</t>
  </si>
  <si>
    <t>Lifetime Non Energy Benefits x 5%</t>
  </si>
  <si>
    <t>Total Benefit = 27+28+29+30+31+32+33+34+35</t>
  </si>
  <si>
    <t>Benefit Cost Ratio = (27+28+29+30+31+32+33+34+35)/(24+25+26)</t>
  </si>
  <si>
    <t>Net Present Value of Utility Cost Test Net Benefits (Thousands $)</t>
  </si>
  <si>
    <t>NPV = (1+2+3+4+5+6+7) - (9+10+12)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</si>
</sst>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quot;$&quot;#,##0"/>
    <numFmt numFmtId="168" formatCode="&quot;$&quot;#,##0.00"/>
  </numFmts>
  <fonts count="49">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sz val="12"/>
      <color theme="1"/>
      <name val="Calibri"/>
      <family val="2"/>
      <scheme val="minor"/>
    </font>
    <font>
      <sz val="11"/>
      <name val="Arial Black"/>
      <family val="2"/>
    </font>
    <font>
      <b/>
      <sz val="12"/>
      <color indexed="9"/>
      <name val="Times New Roman"/>
      <family val="1"/>
    </font>
    <font>
      <sz val="12"/>
      <name val="Times New Roman"/>
      <family val="1"/>
    </font>
    <font>
      <b/>
      <sz val="12"/>
      <name val="Times New Roman"/>
      <family val="1"/>
    </font>
    <font>
      <b/>
      <sz val="11"/>
      <color theme="0"/>
      <name val="Calibri"/>
      <family val="2"/>
      <scheme val="minor"/>
    </font>
    <font>
      <sz val="11"/>
      <color theme="0"/>
      <name val="Calibri"/>
      <family val="2"/>
      <scheme val="minor"/>
    </font>
    <font>
      <vertAlign val="superscript"/>
      <sz val="11"/>
      <color theme="1"/>
      <name val="Calibri"/>
      <family val="2"/>
      <scheme val="minor"/>
    </font>
    <font>
      <vertAlign val="superscript"/>
      <sz val="9"/>
      <color indexed="9"/>
      <name val="Calibri"/>
      <family val="2"/>
      <scheme val="minor"/>
    </font>
    <font>
      <b/>
      <sz val="11"/>
      <name val="Calibri "/>
    </font>
    <font>
      <sz val="11"/>
      <color theme="1"/>
      <name val="Arial"/>
      <family val="2"/>
    </font>
    <font>
      <b/>
      <sz val="14"/>
      <color theme="1"/>
      <name val="Arial"/>
      <family val="2"/>
    </font>
    <font>
      <b/>
      <sz val="14"/>
      <name val="Arial"/>
      <family val="2"/>
    </font>
    <font>
      <sz val="11"/>
      <name val="Arial"/>
      <family val="2"/>
    </font>
    <font>
      <vertAlign val="superscript"/>
      <sz val="11"/>
      <color theme="1"/>
      <name val="Arial"/>
      <family val="2"/>
    </font>
    <font>
      <b/>
      <sz val="12"/>
      <color theme="1"/>
      <name val="Calibri"/>
      <family val="2"/>
      <scheme val="minor"/>
    </font>
    <font>
      <b/>
      <sz val="11"/>
      <color indexed="9"/>
      <name val="Calibri"/>
      <family val="2"/>
      <scheme val="minor"/>
    </font>
    <font>
      <i/>
      <sz val="11"/>
      <color theme="1"/>
      <name val="Calibri"/>
      <family val="2"/>
      <scheme val="minor"/>
    </font>
    <font>
      <b/>
      <sz val="12"/>
      <color theme="1"/>
      <name val="Arial"/>
      <family val="2"/>
    </font>
    <font>
      <sz val="12"/>
      <color theme="1"/>
      <name val="Arial"/>
      <family val="2"/>
    </font>
    <font>
      <sz val="10"/>
      <name val="Tahoma"/>
      <family val="2"/>
    </font>
    <font>
      <vertAlign val="superscript"/>
      <sz val="11"/>
      <color theme="0"/>
      <name val="Calibri"/>
      <family val="2"/>
      <scheme val="minor"/>
    </font>
    <font>
      <vertAlign val="superscript"/>
      <sz val="12"/>
      <color theme="1"/>
      <name val="Calibri"/>
      <family val="2"/>
      <scheme val="minor"/>
    </font>
    <font>
      <b/>
      <sz val="12"/>
      <color theme="0"/>
      <name val="Calibri"/>
      <family val="2"/>
      <scheme val="minor"/>
    </font>
    <font>
      <b/>
      <sz val="11"/>
      <name val="Calibri"/>
      <family val="2"/>
      <scheme val="minor"/>
    </font>
    <font>
      <sz val="11"/>
      <color rgb="FF000000"/>
      <name val="Calibri"/>
      <family val="2"/>
      <scheme val="minor"/>
    </font>
    <font>
      <b/>
      <vertAlign val="superscript"/>
      <sz val="11"/>
      <color theme="0"/>
      <name val="Calibri"/>
      <family val="2"/>
      <scheme val="minor"/>
    </font>
    <font>
      <b/>
      <sz val="12"/>
      <name val="Calibri"/>
      <family val="2"/>
      <scheme val="minor"/>
    </font>
    <font>
      <b/>
      <sz val="11"/>
      <color rgb="FF000000"/>
      <name val="Calibri"/>
      <family val="2"/>
    </font>
    <font>
      <sz val="11"/>
      <name val="Calibri"/>
      <family val="2"/>
    </font>
    <font>
      <sz val="11"/>
      <color rgb="FF000000"/>
      <name val="Calibri"/>
      <family val="2"/>
    </font>
    <font>
      <sz val="10"/>
      <color rgb="FF000000"/>
      <name val="Calibri"/>
      <family val="2"/>
    </font>
    <font>
      <sz val="11"/>
      <color theme="1"/>
      <name val="Calibri"/>
      <family val="2"/>
    </font>
    <font>
      <sz val="8"/>
      <name val="Calibri"/>
      <family val="2"/>
      <scheme val="minor"/>
    </font>
    <font>
      <sz val="12"/>
      <color rgb="FF000000"/>
      <name val="Times New Roman"/>
      <family val="1"/>
    </font>
    <font>
      <vertAlign val="superscript"/>
      <sz val="11"/>
      <color theme="1"/>
      <name val="Calibri"/>
      <family val="2"/>
    </font>
    <font>
      <b/>
      <sz val="11"/>
      <color rgb="FFFF0000"/>
      <name val="Calibri"/>
      <family val="2"/>
      <scheme val="minor"/>
    </font>
  </fonts>
  <fills count="33">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rgb="FF1F457D"/>
        <bgColor indexed="64"/>
      </patternFill>
    </fill>
    <fill>
      <patternFill patternType="solid">
        <fgColor indexed="22"/>
        <bgColor indexed="64"/>
      </patternFill>
    </fill>
    <fill>
      <patternFill patternType="solid">
        <fgColor rgb="FFA6A6A6"/>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0" tint="-0.34998626667073579"/>
        <bgColor indexed="64"/>
      </patternFill>
    </fill>
    <fill>
      <patternFill patternType="solid">
        <fgColor theme="8"/>
        <bgColor indexed="64"/>
      </patternFill>
    </fill>
    <fill>
      <patternFill patternType="solid">
        <fgColor rgb="FFBFBFBF"/>
        <bgColor rgb="FF000000"/>
      </patternFill>
    </fill>
    <fill>
      <patternFill patternType="solid">
        <fgColor theme="1" tint="0.249977111117893"/>
        <bgColor indexed="64"/>
      </patternFill>
    </fill>
    <fill>
      <patternFill patternType="solid">
        <fgColor rgb="FF1F497D"/>
        <bgColor rgb="FF000000"/>
      </patternFill>
    </fill>
    <fill>
      <patternFill patternType="solid">
        <fgColor theme="0" tint="-0.249977111117893"/>
        <bgColor rgb="FF000000"/>
      </patternFill>
    </fill>
    <fill>
      <patternFill patternType="solid">
        <fgColor theme="0" tint="-4.9989318521683403E-2"/>
        <bgColor indexed="64"/>
      </patternFill>
    </fill>
    <fill>
      <patternFill patternType="solid">
        <fgColor rgb="FF000000"/>
        <bgColor rgb="FF000000"/>
      </patternFill>
    </fill>
    <fill>
      <patternFill patternType="solid">
        <fgColor theme="4" tint="0.39997558519241921"/>
        <bgColor indexed="64"/>
      </patternFill>
    </fill>
    <fill>
      <patternFill patternType="solid">
        <fgColor theme="7"/>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FF"/>
        <bgColor rgb="FF000000"/>
      </patternFill>
    </fill>
  </fills>
  <borders count="81">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right style="thin">
        <color indexed="64"/>
      </right>
      <top/>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2" fillId="0" borderId="0"/>
    <xf numFmtId="0" fontId="13" fillId="0" borderId="0"/>
    <xf numFmtId="0" fontId="22" fillId="0" borderId="0"/>
    <xf numFmtId="0" fontId="32" fillId="0" borderId="0"/>
    <xf numFmtId="0" fontId="37" fillId="0" borderId="0"/>
    <xf numFmtId="0" fontId="8" fillId="0" borderId="0"/>
  </cellStyleXfs>
  <cellXfs count="690">
    <xf numFmtId="0" fontId="0" fillId="0" borderId="0" xfId="0"/>
    <xf numFmtId="0" fontId="4" fillId="0" borderId="0" xfId="0" applyFont="1"/>
    <xf numFmtId="164" fontId="0" fillId="0" borderId="0" xfId="1" applyNumberFormat="1" applyFont="1"/>
    <xf numFmtId="43" fontId="0" fillId="0" borderId="0" xfId="1" applyFont="1"/>
    <xf numFmtId="0" fontId="5" fillId="0" borderId="0" xfId="0" applyFont="1"/>
    <xf numFmtId="0" fontId="7" fillId="2" borderId="6" xfId="0" applyFont="1" applyFill="1" applyBorder="1" applyAlignment="1">
      <alignment horizontal="center" vertical="center" wrapText="1"/>
    </xf>
    <xf numFmtId="164" fontId="0" fillId="0" borderId="19" xfId="1" applyNumberFormat="1" applyFont="1" applyFill="1" applyBorder="1"/>
    <xf numFmtId="0" fontId="3" fillId="3" borderId="24" xfId="0" applyFont="1" applyFill="1" applyBorder="1"/>
    <xf numFmtId="0" fontId="0" fillId="0" borderId="21" xfId="0" applyBorder="1"/>
    <xf numFmtId="0" fontId="3" fillId="3" borderId="10" xfId="0" applyFont="1" applyFill="1" applyBorder="1"/>
    <xf numFmtId="0" fontId="2" fillId="0" borderId="0" xfId="0" applyFont="1"/>
    <xf numFmtId="0" fontId="7" fillId="2" borderId="10" xfId="0" applyFont="1" applyFill="1" applyBorder="1" applyAlignment="1">
      <alignment horizontal="center" vertical="center" wrapText="1"/>
    </xf>
    <xf numFmtId="0" fontId="0" fillId="0" borderId="19" xfId="0" applyBorder="1"/>
    <xf numFmtId="0" fontId="7"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3" fillId="3" borderId="38" xfId="0" applyFont="1" applyFill="1" applyBorder="1"/>
    <xf numFmtId="164" fontId="3" fillId="3" borderId="41" xfId="1" applyNumberFormat="1" applyFont="1" applyFill="1" applyBorder="1" applyAlignment="1"/>
    <xf numFmtId="0" fontId="10" fillId="0" borderId="0" xfId="0" applyFont="1"/>
    <xf numFmtId="0" fontId="7" fillId="2" borderId="45" xfId="0" applyFont="1" applyFill="1" applyBorder="1" applyAlignment="1">
      <alignment horizontal="center" vertical="center" wrapText="1"/>
    </xf>
    <xf numFmtId="164" fontId="7" fillId="2" borderId="12" xfId="1"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7" borderId="45" xfId="0" applyFont="1" applyFill="1" applyBorder="1" applyAlignment="1">
      <alignment horizontal="center" vertical="center" wrapText="1"/>
    </xf>
    <xf numFmtId="0" fontId="7" fillId="7" borderId="8" xfId="0" applyFont="1" applyFill="1" applyBorder="1" applyAlignment="1">
      <alignment horizontal="center" vertical="center" wrapText="1"/>
    </xf>
    <xf numFmtId="164" fontId="7" fillId="7" borderId="12" xfId="1" applyNumberFormat="1" applyFont="1" applyFill="1" applyBorder="1" applyAlignment="1">
      <alignment horizontal="center" vertical="center" wrapText="1"/>
    </xf>
    <xf numFmtId="164" fontId="7" fillId="7" borderId="13" xfId="1" applyNumberFormat="1" applyFont="1" applyFill="1" applyBorder="1" applyAlignment="1">
      <alignment horizontal="center" vertical="center" wrapText="1"/>
    </xf>
    <xf numFmtId="164" fontId="3" fillId="3" borderId="47" xfId="1" applyNumberFormat="1" applyFont="1" applyFill="1" applyBorder="1" applyAlignment="1"/>
    <xf numFmtId="164" fontId="3" fillId="6" borderId="38" xfId="1" applyNumberFormat="1" applyFont="1" applyFill="1" applyBorder="1" applyAlignment="1"/>
    <xf numFmtId="0" fontId="3" fillId="3" borderId="41" xfId="0" applyFont="1" applyFill="1" applyBorder="1"/>
    <xf numFmtId="0" fontId="0" fillId="0" borderId="53" xfId="0" applyBorder="1" applyAlignment="1">
      <alignment horizontal="left" vertical="center" wrapText="1"/>
    </xf>
    <xf numFmtId="164" fontId="0" fillId="0" borderId="0" xfId="1" applyNumberFormat="1" applyFont="1" applyFill="1" applyBorder="1" applyAlignment="1">
      <alignment horizontal="right"/>
    </xf>
    <xf numFmtId="0" fontId="0" fillId="0" borderId="55" xfId="0" applyBorder="1" applyAlignment="1">
      <alignment horizontal="left" vertical="center" wrapText="1"/>
    </xf>
    <xf numFmtId="0" fontId="0" fillId="0" borderId="54"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3" fillId="3" borderId="61" xfId="0" applyFont="1" applyFill="1" applyBorder="1"/>
    <xf numFmtId="0" fontId="3" fillId="3" borderId="57" xfId="0" applyFont="1" applyFill="1" applyBorder="1"/>
    <xf numFmtId="0" fontId="3" fillId="3" borderId="49" xfId="0" applyFont="1" applyFill="1" applyBorder="1"/>
    <xf numFmtId="0" fontId="3" fillId="3" borderId="51" xfId="0" applyFont="1" applyFill="1" applyBorder="1"/>
    <xf numFmtId="0" fontId="3" fillId="3" borderId="64" xfId="0" applyFont="1" applyFill="1" applyBorder="1"/>
    <xf numFmtId="0" fontId="0" fillId="2" borderId="52" xfId="0" applyFill="1" applyBorder="1" applyAlignment="1">
      <alignment vertical="center" wrapText="1"/>
    </xf>
    <xf numFmtId="0" fontId="0" fillId="2" borderId="35" xfId="0" applyFill="1" applyBorder="1" applyAlignment="1">
      <alignment vertical="center" wrapText="1"/>
    </xf>
    <xf numFmtId="0" fontId="3" fillId="3" borderId="25" xfId="0" applyFont="1" applyFill="1" applyBorder="1"/>
    <xf numFmtId="0" fontId="6" fillId="2" borderId="22"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65" xfId="0" applyFont="1" applyFill="1" applyBorder="1" applyAlignment="1">
      <alignment horizontal="center" vertical="center" wrapText="1"/>
    </xf>
    <xf numFmtId="0" fontId="3" fillId="3" borderId="47" xfId="0" applyFont="1" applyFill="1" applyBorder="1"/>
    <xf numFmtId="0" fontId="0" fillId="2" borderId="36" xfId="0" applyFill="1" applyBorder="1" applyAlignment="1">
      <alignment vertical="center" wrapText="1"/>
    </xf>
    <xf numFmtId="0" fontId="0" fillId="2" borderId="66" xfId="0" applyFill="1" applyBorder="1" applyAlignment="1">
      <alignment vertical="center" wrapText="1"/>
    </xf>
    <xf numFmtId="0" fontId="7" fillId="7" borderId="22" xfId="0" applyFont="1" applyFill="1" applyBorder="1" applyAlignment="1">
      <alignment horizontal="center" vertical="center" wrapText="1"/>
    </xf>
    <xf numFmtId="0" fontId="7" fillId="7" borderId="65" xfId="0" applyFont="1" applyFill="1" applyBorder="1" applyAlignment="1">
      <alignment horizontal="center" vertical="center" wrapText="1"/>
    </xf>
    <xf numFmtId="0" fontId="3" fillId="3" borderId="63" xfId="0" applyFont="1" applyFill="1" applyBorder="1" applyAlignment="1">
      <alignment horizontal="center" vertical="center" wrapText="1"/>
    </xf>
    <xf numFmtId="0" fontId="6" fillId="7" borderId="58" xfId="0" applyFont="1" applyFill="1" applyBorder="1" applyAlignment="1">
      <alignment horizontal="center" vertical="center" wrapText="1"/>
    </xf>
    <xf numFmtId="0" fontId="6" fillId="7" borderId="57" xfId="0" applyFont="1" applyFill="1" applyBorder="1" applyAlignment="1">
      <alignment horizontal="center" vertical="center" wrapText="1"/>
    </xf>
    <xf numFmtId="0" fontId="0" fillId="0" borderId="14" xfId="0" applyBorder="1" applyAlignment="1">
      <alignment vertical="center" wrapText="1"/>
    </xf>
    <xf numFmtId="0" fontId="0" fillId="0" borderId="0" xfId="0" applyFill="1"/>
    <xf numFmtId="0" fontId="13" fillId="0" borderId="0" xfId="6"/>
    <xf numFmtId="0" fontId="13" fillId="0" borderId="0" xfId="6" applyAlignment="1">
      <alignment horizontal="center"/>
    </xf>
    <xf numFmtId="0" fontId="13" fillId="0" borderId="0" xfId="6" applyAlignment="1">
      <alignment horizontal="center" wrapText="1"/>
    </xf>
    <xf numFmtId="0" fontId="13" fillId="0" borderId="0" xfId="6" applyAlignment="1">
      <alignment horizontal="center" vertical="center" wrapText="1"/>
    </xf>
    <xf numFmtId="0" fontId="15" fillId="0" borderId="0" xfId="6" applyFont="1" applyBorder="1" applyAlignment="1">
      <alignment horizontal="center"/>
    </xf>
    <xf numFmtId="164" fontId="7" fillId="0" borderId="0" xfId="1" applyNumberFormat="1" applyFont="1" applyFill="1" applyBorder="1" applyAlignment="1">
      <alignment horizontal="center" vertical="center" wrapText="1"/>
    </xf>
    <xf numFmtId="0" fontId="7" fillId="2" borderId="30" xfId="0" applyFont="1" applyFill="1" applyBorder="1" applyAlignment="1">
      <alignment horizontal="center" vertical="center" wrapText="1"/>
    </xf>
    <xf numFmtId="164" fontId="7" fillId="2" borderId="32" xfId="1" applyNumberFormat="1" applyFont="1" applyFill="1" applyBorder="1" applyAlignment="1">
      <alignment horizontal="center" vertical="center" wrapText="1"/>
    </xf>
    <xf numFmtId="0" fontId="0" fillId="0" borderId="0" xfId="0" applyAlignment="1">
      <alignment wrapText="1"/>
    </xf>
    <xf numFmtId="0" fontId="0" fillId="0" borderId="19" xfId="0" applyBorder="1" applyAlignment="1">
      <alignment wrapText="1"/>
    </xf>
    <xf numFmtId="164" fontId="7" fillId="2" borderId="33" xfId="1" applyNumberFormat="1" applyFont="1" applyFill="1" applyBorder="1" applyAlignment="1">
      <alignment horizontal="center" vertical="center" wrapText="1"/>
    </xf>
    <xf numFmtId="164" fontId="0" fillId="0" borderId="19" xfId="1" applyNumberFormat="1" applyFont="1" applyBorder="1"/>
    <xf numFmtId="0" fontId="0" fillId="11" borderId="19" xfId="0" applyFill="1" applyBorder="1" applyAlignment="1">
      <alignment wrapText="1"/>
    </xf>
    <xf numFmtId="164" fontId="0" fillId="0" borderId="0" xfId="1" applyNumberFormat="1" applyFont="1" applyFill="1" applyBorder="1"/>
    <xf numFmtId="164" fontId="1" fillId="0" borderId="0" xfId="1" applyNumberFormat="1" applyFont="1" applyFill="1" applyBorder="1"/>
    <xf numFmtId="164" fontId="7" fillId="2" borderId="19" xfId="1" applyNumberFormat="1" applyFont="1" applyFill="1" applyBorder="1" applyAlignment="1">
      <alignment horizontal="center" vertical="center" wrapText="1"/>
    </xf>
    <xf numFmtId="0" fontId="0" fillId="0" borderId="37" xfId="0" applyBorder="1" applyAlignment="1">
      <alignment wrapText="1"/>
    </xf>
    <xf numFmtId="9" fontId="0" fillId="0" borderId="0" xfId="3" applyFont="1" applyFill="1" applyBorder="1"/>
    <xf numFmtId="0" fontId="0" fillId="5" borderId="37" xfId="0" applyFill="1" applyBorder="1" applyAlignment="1">
      <alignment wrapText="1"/>
    </xf>
    <xf numFmtId="9" fontId="1" fillId="0" borderId="0" xfId="3" applyFont="1" applyFill="1" applyBorder="1"/>
    <xf numFmtId="164" fontId="7" fillId="2" borderId="0" xfId="1" applyNumberFormat="1" applyFont="1" applyFill="1" applyBorder="1" applyAlignment="1">
      <alignment horizontal="center" vertical="center" wrapText="1"/>
    </xf>
    <xf numFmtId="0" fontId="3" fillId="0" borderId="0" xfId="0" applyFont="1"/>
    <xf numFmtId="0" fontId="21" fillId="5" borderId="0" xfId="6" applyFont="1" applyFill="1"/>
    <xf numFmtId="0" fontId="23" fillId="0" borderId="0" xfId="7" applyFont="1"/>
    <xf numFmtId="0" fontId="22" fillId="0" borderId="0" xfId="7"/>
    <xf numFmtId="0" fontId="22" fillId="0" borderId="0" xfId="7" applyAlignment="1">
      <alignment vertical="top"/>
    </xf>
    <xf numFmtId="164" fontId="0" fillId="0" borderId="19" xfId="0" applyNumberFormat="1" applyBorder="1"/>
    <xf numFmtId="0" fontId="7" fillId="0" borderId="0" xfId="0" applyFont="1" applyAlignment="1">
      <alignment horizontal="center" vertical="center" wrapText="1"/>
    </xf>
    <xf numFmtId="165" fontId="0" fillId="0" borderId="0" xfId="2" applyNumberFormat="1" applyFont="1" applyFill="1" applyBorder="1"/>
    <xf numFmtId="10" fontId="0" fillId="0" borderId="0" xfId="3" applyNumberFormat="1" applyFont="1" applyFill="1" applyBorder="1" applyAlignment="1">
      <alignment horizontal="center" vertical="center"/>
    </xf>
    <xf numFmtId="0" fontId="0" fillId="0" borderId="61" xfId="0" applyBorder="1"/>
    <xf numFmtId="0" fontId="0" fillId="0" borderId="1" xfId="0" applyBorder="1"/>
    <xf numFmtId="0" fontId="3" fillId="0" borderId="61" xfId="0" applyFont="1" applyBorder="1" applyAlignment="1">
      <alignment horizontal="center" wrapText="1"/>
    </xf>
    <xf numFmtId="0" fontId="3" fillId="0" borderId="44" xfId="0" applyFont="1" applyBorder="1" applyAlignment="1">
      <alignment horizontal="center" wrapText="1"/>
    </xf>
    <xf numFmtId="0" fontId="3" fillId="0" borderId="1" xfId="0" applyFont="1" applyBorder="1" applyAlignment="1">
      <alignment horizontal="center" wrapText="1"/>
    </xf>
    <xf numFmtId="0" fontId="3" fillId="13" borderId="58" xfId="0" applyFont="1" applyFill="1" applyBorder="1"/>
    <xf numFmtId="0" fontId="0" fillId="13" borderId="43" xfId="0" applyFill="1" applyBorder="1"/>
    <xf numFmtId="0" fontId="0" fillId="13" borderId="58" xfId="0" applyFill="1" applyBorder="1"/>
    <xf numFmtId="0" fontId="0" fillId="0" borderId="58" xfId="0" applyBorder="1"/>
    <xf numFmtId="0" fontId="0" fillId="0" borderId="43" xfId="0" applyBorder="1"/>
    <xf numFmtId="0" fontId="3" fillId="0" borderId="29" xfId="0" applyFont="1" applyBorder="1"/>
    <xf numFmtId="0" fontId="0" fillId="0" borderId="57" xfId="0" applyBorder="1"/>
    <xf numFmtId="164" fontId="0" fillId="0" borderId="8" xfId="1" applyNumberFormat="1" applyFont="1" applyBorder="1"/>
    <xf numFmtId="9" fontId="0" fillId="0" borderId="7" xfId="3" applyFont="1" applyBorder="1"/>
    <xf numFmtId="9" fontId="0" fillId="0" borderId="20" xfId="3" applyFont="1" applyBorder="1"/>
    <xf numFmtId="164" fontId="0" fillId="11" borderId="10" xfId="1" applyNumberFormat="1" applyFont="1" applyFill="1" applyBorder="1"/>
    <xf numFmtId="164" fontId="0" fillId="11" borderId="13" xfId="1" applyNumberFormat="1" applyFont="1" applyFill="1" applyBorder="1"/>
    <xf numFmtId="9" fontId="0" fillId="11" borderId="11" xfId="3" applyFont="1" applyFill="1" applyBorder="1"/>
    <xf numFmtId="0" fontId="0" fillId="0" borderId="5" xfId="0" applyBorder="1" applyAlignment="1">
      <alignment wrapText="1"/>
    </xf>
    <xf numFmtId="0" fontId="0" fillId="0" borderId="54" xfId="0" applyBorder="1" applyAlignment="1">
      <alignment wrapText="1"/>
    </xf>
    <xf numFmtId="0" fontId="0" fillId="11" borderId="14" xfId="0" applyFill="1" applyBorder="1" applyAlignment="1">
      <alignment wrapText="1"/>
    </xf>
    <xf numFmtId="0" fontId="27" fillId="0" borderId="0" xfId="0" applyFont="1"/>
    <xf numFmtId="0" fontId="7" fillId="2" borderId="19" xfId="0" applyFont="1" applyFill="1" applyBorder="1" applyAlignment="1">
      <alignment horizontal="center" vertical="center" wrapText="1"/>
    </xf>
    <xf numFmtId="0" fontId="0" fillId="0" borderId="0" xfId="0" applyBorder="1"/>
    <xf numFmtId="0" fontId="3" fillId="0" borderId="0" xfId="0" applyFont="1" applyBorder="1"/>
    <xf numFmtId="0" fontId="0" fillId="13" borderId="0" xfId="0" applyFill="1" applyBorder="1"/>
    <xf numFmtId="0" fontId="0" fillId="0" borderId="58" xfId="0" applyFill="1" applyBorder="1"/>
    <xf numFmtId="0" fontId="3" fillId="0" borderId="29" xfId="0" applyFont="1" applyFill="1" applyBorder="1"/>
    <xf numFmtId="0" fontId="21" fillId="5" borderId="0" xfId="6" applyFont="1" applyFill="1" applyAlignment="1">
      <alignment vertical="center"/>
    </xf>
    <xf numFmtId="0" fontId="3" fillId="3" borderId="61" xfId="0" applyFont="1" applyFill="1" applyBorder="1" applyAlignment="1">
      <alignment horizontal="center" vertical="center" wrapText="1"/>
    </xf>
    <xf numFmtId="3" fontId="0" fillId="0" borderId="10" xfId="0" applyNumberFormat="1" applyBorder="1"/>
    <xf numFmtId="0" fontId="3" fillId="0" borderId="19" xfId="0" applyFont="1" applyBorder="1" applyAlignment="1">
      <alignment horizontal="center"/>
    </xf>
    <xf numFmtId="0" fontId="30" fillId="0" borderId="25" xfId="7" applyFont="1" applyBorder="1" applyAlignment="1">
      <alignment vertical="center"/>
    </xf>
    <xf numFmtId="0" fontId="30" fillId="0" borderId="25" xfId="7" applyFont="1" applyBorder="1" applyAlignment="1">
      <alignment horizontal="center" vertical="center"/>
    </xf>
    <xf numFmtId="0" fontId="31" fillId="0" borderId="19" xfId="7" applyFont="1" applyBorder="1"/>
    <xf numFmtId="0" fontId="30" fillId="0" borderId="19" xfId="7" applyFont="1" applyBorder="1"/>
    <xf numFmtId="0" fontId="28" fillId="2" borderId="16" xfId="0" applyFont="1" applyFill="1" applyBorder="1" applyAlignment="1">
      <alignment horizontal="center" vertical="center" wrapText="1"/>
    </xf>
    <xf numFmtId="164" fontId="28" fillId="2" borderId="17" xfId="1" applyNumberFormat="1" applyFont="1" applyFill="1" applyBorder="1" applyAlignment="1">
      <alignment horizontal="center" vertical="center" wrapText="1"/>
    </xf>
    <xf numFmtId="164" fontId="28" fillId="2" borderId="18" xfId="1" applyNumberFormat="1" applyFont="1" applyFill="1" applyBorder="1" applyAlignment="1">
      <alignment horizontal="center" vertical="center" wrapText="1"/>
    </xf>
    <xf numFmtId="164" fontId="28" fillId="2" borderId="0" xfId="1" applyNumberFormat="1" applyFont="1" applyFill="1" applyBorder="1" applyAlignment="1">
      <alignment horizontal="center" vertical="center" wrapText="1"/>
    </xf>
    <xf numFmtId="0" fontId="26" fillId="0" borderId="0" xfId="7" applyFont="1" applyAlignment="1">
      <alignment vertical="top" wrapText="1"/>
    </xf>
    <xf numFmtId="164" fontId="0" fillId="0" borderId="6" xfId="1" applyNumberFormat="1" applyFont="1" applyFill="1" applyBorder="1"/>
    <xf numFmtId="164" fontId="0" fillId="0" borderId="8" xfId="1" applyNumberFormat="1" applyFont="1" applyFill="1" applyBorder="1"/>
    <xf numFmtId="164" fontId="0" fillId="0" borderId="21" xfId="1" applyNumberFormat="1" applyFont="1" applyFill="1" applyBorder="1"/>
    <xf numFmtId="9" fontId="0" fillId="0" borderId="7" xfId="3" applyFont="1" applyFill="1" applyBorder="1"/>
    <xf numFmtId="9" fontId="0" fillId="0" borderId="20" xfId="3" applyFont="1" applyFill="1" applyBorder="1"/>
    <xf numFmtId="167" fontId="0" fillId="0" borderId="58" xfId="0" applyNumberFormat="1" applyBorder="1"/>
    <xf numFmtId="167" fontId="0" fillId="0" borderId="0" xfId="0" applyNumberFormat="1" applyBorder="1"/>
    <xf numFmtId="167" fontId="0" fillId="0" borderId="43" xfId="0" applyNumberFormat="1" applyBorder="1"/>
    <xf numFmtId="167" fontId="0" fillId="0" borderId="58" xfId="0" applyNumberFormat="1" applyFill="1" applyBorder="1"/>
    <xf numFmtId="167" fontId="0" fillId="0" borderId="0" xfId="0" applyNumberFormat="1" applyFill="1" applyBorder="1"/>
    <xf numFmtId="167" fontId="0" fillId="0" borderId="43" xfId="0" applyNumberFormat="1" applyFill="1" applyBorder="1"/>
    <xf numFmtId="167" fontId="3" fillId="0" borderId="27" xfId="0" applyNumberFormat="1" applyFont="1" applyBorder="1"/>
    <xf numFmtId="167" fontId="3" fillId="0" borderId="28" xfId="0" applyNumberFormat="1" applyFont="1" applyBorder="1"/>
    <xf numFmtId="167" fontId="3" fillId="0" borderId="29" xfId="0" applyNumberFormat="1" applyFont="1" applyBorder="1"/>
    <xf numFmtId="0" fontId="0" fillId="0" borderId="43" xfId="0" applyFill="1" applyBorder="1"/>
    <xf numFmtId="0" fontId="3" fillId="0" borderId="43" xfId="0" applyFont="1" applyBorder="1"/>
    <xf numFmtId="167" fontId="3" fillId="0" borderId="58" xfId="0" applyNumberFormat="1" applyFont="1" applyBorder="1"/>
    <xf numFmtId="167" fontId="3" fillId="0" borderId="0" xfId="0" applyNumberFormat="1" applyFont="1" applyBorder="1"/>
    <xf numFmtId="167" fontId="3" fillId="0" borderId="43" xfId="0" applyNumberFormat="1" applyFont="1" applyBorder="1"/>
    <xf numFmtId="2" fontId="3" fillId="0" borderId="27" xfId="0" applyNumberFormat="1" applyFont="1" applyBorder="1"/>
    <xf numFmtId="2" fontId="3" fillId="0" borderId="28" xfId="0" applyNumberFormat="1" applyFont="1" applyBorder="1"/>
    <xf numFmtId="2" fontId="3" fillId="0" borderId="29" xfId="0" applyNumberFormat="1" applyFont="1" applyBorder="1"/>
    <xf numFmtId="2" fontId="3" fillId="0" borderId="27" xfId="0" applyNumberFormat="1" applyFont="1" applyFill="1" applyBorder="1"/>
    <xf numFmtId="2" fontId="3" fillId="0" borderId="28" xfId="0" applyNumberFormat="1" applyFont="1" applyFill="1" applyBorder="1"/>
    <xf numFmtId="2" fontId="3" fillId="0" borderId="29" xfId="0" applyNumberFormat="1" applyFont="1" applyFill="1" applyBorder="1"/>
    <xf numFmtId="167" fontId="3" fillId="0" borderId="27" xfId="0" applyNumberFormat="1" applyFont="1" applyFill="1" applyBorder="1"/>
    <xf numFmtId="0" fontId="0" fillId="0" borderId="43" xfId="0" applyFont="1" applyBorder="1"/>
    <xf numFmtId="167" fontId="0" fillId="0" borderId="58" xfId="0" quotePrefix="1" applyNumberFormat="1" applyBorder="1"/>
    <xf numFmtId="0" fontId="3" fillId="0" borderId="62" xfId="0" applyFont="1" applyBorder="1"/>
    <xf numFmtId="2" fontId="3" fillId="0" borderId="57" xfId="0" applyNumberFormat="1" applyFont="1" applyBorder="1"/>
    <xf numFmtId="2" fontId="3" fillId="0" borderId="46" xfId="0" applyNumberFormat="1" applyFont="1" applyBorder="1"/>
    <xf numFmtId="2" fontId="3" fillId="0" borderId="62" xfId="0" applyNumberFormat="1" applyFont="1" applyBorder="1"/>
    <xf numFmtId="0" fontId="3" fillId="0" borderId="0" xfId="0" applyFont="1" applyFill="1" applyBorder="1"/>
    <xf numFmtId="167" fontId="3" fillId="0" borderId="53" xfId="0" applyNumberFormat="1" applyFont="1" applyBorder="1"/>
    <xf numFmtId="0" fontId="28" fillId="15" borderId="16" xfId="0" applyFont="1" applyFill="1" applyBorder="1" applyAlignment="1">
      <alignment horizontal="center" vertical="center" wrapText="1"/>
    </xf>
    <xf numFmtId="164" fontId="28" fillId="15" borderId="17" xfId="1" applyNumberFormat="1" applyFont="1" applyFill="1" applyBorder="1" applyAlignment="1">
      <alignment horizontal="center" vertical="center" wrapText="1"/>
    </xf>
    <xf numFmtId="164" fontId="28" fillId="15" borderId="18" xfId="1" applyNumberFormat="1" applyFont="1" applyFill="1" applyBorder="1" applyAlignment="1">
      <alignment horizontal="center" vertical="center" wrapText="1"/>
    </xf>
    <xf numFmtId="164" fontId="28" fillId="15" borderId="0" xfId="1" applyNumberFormat="1" applyFont="1" applyFill="1" applyBorder="1" applyAlignment="1">
      <alignment horizontal="center" vertical="center" wrapText="1"/>
    </xf>
    <xf numFmtId="166" fontId="0" fillId="0" borderId="19" xfId="1" applyNumberFormat="1" applyFont="1" applyBorder="1" applyAlignment="1">
      <alignment horizontal="right"/>
    </xf>
    <xf numFmtId="0" fontId="0" fillId="0" borderId="19" xfId="0" applyBorder="1" applyAlignment="1">
      <alignment horizontal="left" wrapText="1"/>
    </xf>
    <xf numFmtId="164" fontId="1" fillId="0" borderId="19" xfId="1" applyNumberFormat="1" applyFont="1" applyFill="1" applyBorder="1"/>
    <xf numFmtId="3" fontId="31" fillId="0" borderId="19" xfId="1" applyNumberFormat="1" applyFont="1" applyBorder="1"/>
    <xf numFmtId="9" fontId="27" fillId="0" borderId="19" xfId="3" applyNumberFormat="1" applyFont="1" applyBorder="1" applyAlignment="1">
      <alignment horizontal="center"/>
    </xf>
    <xf numFmtId="0" fontId="5" fillId="0" borderId="0" xfId="0" applyFont="1" applyAlignment="1">
      <alignment vertical="center"/>
    </xf>
    <xf numFmtId="164" fontId="0" fillId="12" borderId="6" xfId="1" applyNumberFormat="1" applyFont="1" applyFill="1" applyBorder="1"/>
    <xf numFmtId="164" fontId="0" fillId="12" borderId="8" xfId="1" applyNumberFormat="1" applyFont="1" applyFill="1" applyBorder="1"/>
    <xf numFmtId="9" fontId="0" fillId="12" borderId="7" xfId="3" applyFont="1" applyFill="1" applyBorder="1"/>
    <xf numFmtId="164" fontId="0" fillId="12" borderId="21" xfId="1" applyNumberFormat="1" applyFont="1" applyFill="1" applyBorder="1"/>
    <xf numFmtId="164" fontId="0" fillId="12" borderId="19" xfId="1" applyNumberFormat="1" applyFont="1" applyFill="1" applyBorder="1"/>
    <xf numFmtId="9" fontId="0" fillId="12" borderId="20" xfId="3" applyFont="1" applyFill="1" applyBorder="1"/>
    <xf numFmtId="3" fontId="31" fillId="12" borderId="19" xfId="1" applyNumberFormat="1" applyFont="1" applyFill="1" applyBorder="1"/>
    <xf numFmtId="3" fontId="0" fillId="0" borderId="6" xfId="0" applyNumberFormat="1" applyBorder="1"/>
    <xf numFmtId="0" fontId="18" fillId="7" borderId="38" xfId="0" applyFont="1" applyFill="1" applyBorder="1" applyAlignment="1">
      <alignment horizontal="center" vertical="center"/>
    </xf>
    <xf numFmtId="0" fontId="18" fillId="7" borderId="41" xfId="0" applyFont="1" applyFill="1" applyBorder="1" applyAlignment="1">
      <alignment horizontal="center" vertical="center"/>
    </xf>
    <xf numFmtId="0" fontId="18" fillId="7" borderId="42" xfId="0" applyFont="1" applyFill="1" applyBorder="1" applyAlignment="1">
      <alignment horizontal="center" vertical="center"/>
    </xf>
    <xf numFmtId="0" fontId="7" fillId="2" borderId="23" xfId="0" applyFont="1" applyFill="1" applyBorder="1" applyAlignment="1">
      <alignment horizontal="center" vertical="center" wrapText="1"/>
    </xf>
    <xf numFmtId="0" fontId="7" fillId="2" borderId="6" xfId="1" applyNumberFormat="1" applyFont="1" applyFill="1" applyBorder="1" applyAlignment="1">
      <alignment horizontal="center" vertical="center" wrapText="1"/>
    </xf>
    <xf numFmtId="0" fontId="7" fillId="2" borderId="8" xfId="1" applyNumberFormat="1" applyFont="1" applyFill="1" applyBorder="1" applyAlignment="1">
      <alignment horizontal="center" vertical="center" wrapText="1"/>
    </xf>
    <xf numFmtId="0" fontId="7" fillId="2" borderId="7" xfId="1"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0" fillId="0" borderId="14" xfId="0" applyBorder="1" applyAlignment="1">
      <alignment wrapText="1"/>
    </xf>
    <xf numFmtId="0" fontId="27" fillId="0" borderId="0" xfId="0" applyFont="1" applyAlignment="1">
      <alignment vertical="center"/>
    </xf>
    <xf numFmtId="0" fontId="0" fillId="0" borderId="0" xfId="0" applyAlignment="1">
      <alignment vertical="center"/>
    </xf>
    <xf numFmtId="0" fontId="0" fillId="0" borderId="49" xfId="0" applyBorder="1" applyAlignment="1">
      <alignment horizontal="left" vertical="center" wrapText="1"/>
    </xf>
    <xf numFmtId="3" fontId="12" fillId="0" borderId="8" xfId="0" applyNumberFormat="1" applyFont="1" applyBorder="1" applyAlignment="1">
      <alignment horizontal="center" vertical="center"/>
    </xf>
    <xf numFmtId="3" fontId="12" fillId="0" borderId="13" xfId="0" applyNumberFormat="1" applyFont="1" applyBorder="1" applyAlignment="1">
      <alignment horizontal="center" vertical="center"/>
    </xf>
    <xf numFmtId="0" fontId="12" fillId="16" borderId="8" xfId="0" applyFont="1" applyFill="1" applyBorder="1" applyAlignment="1">
      <alignment horizontal="center" vertical="center"/>
    </xf>
    <xf numFmtId="9" fontId="12" fillId="16" borderId="7" xfId="3" applyFont="1" applyFill="1" applyBorder="1" applyAlignment="1">
      <alignment horizontal="center" vertical="center"/>
    </xf>
    <xf numFmtId="9" fontId="12" fillId="0" borderId="11" xfId="3" applyNumberFormat="1" applyFont="1" applyBorder="1" applyAlignment="1">
      <alignment horizontal="center" vertical="center"/>
    </xf>
    <xf numFmtId="3" fontId="12" fillId="16" borderId="8" xfId="0" applyNumberFormat="1" applyFont="1" applyFill="1" applyBorder="1" applyAlignment="1">
      <alignment horizontal="center" vertical="center"/>
    </xf>
    <xf numFmtId="9" fontId="12" fillId="14" borderId="20" xfId="3" applyNumberFormat="1" applyFont="1" applyFill="1" applyBorder="1" applyAlignment="1">
      <alignment horizontal="center" vertical="center"/>
    </xf>
    <xf numFmtId="0" fontId="12" fillId="10" borderId="21" xfId="0" applyFont="1" applyFill="1" applyBorder="1" applyAlignment="1">
      <alignment horizontal="center" vertical="center" wrapText="1"/>
    </xf>
    <xf numFmtId="9" fontId="12" fillId="10" borderId="20" xfId="3" applyFont="1" applyFill="1" applyBorder="1" applyAlignment="1">
      <alignment horizontal="center" vertical="center" wrapText="1"/>
    </xf>
    <xf numFmtId="0" fontId="12" fillId="10" borderId="10" xfId="0" applyFont="1" applyFill="1" applyBorder="1" applyAlignment="1">
      <alignment horizontal="center" vertical="center" wrapText="1"/>
    </xf>
    <xf numFmtId="9" fontId="12" fillId="10" borderId="11" xfId="3" applyFont="1" applyFill="1" applyBorder="1" applyAlignment="1">
      <alignment horizontal="center" vertical="center" wrapText="1"/>
    </xf>
    <xf numFmtId="3" fontId="12" fillId="0" borderId="21" xfId="0" applyNumberFormat="1" applyFont="1" applyBorder="1" applyAlignment="1">
      <alignment horizontal="center" vertical="center" wrapText="1"/>
    </xf>
    <xf numFmtId="3" fontId="12" fillId="0" borderId="19" xfId="1" applyNumberFormat="1" applyFont="1" applyFill="1" applyBorder="1" applyAlignment="1">
      <alignment horizontal="center" vertical="center" wrapText="1"/>
    </xf>
    <xf numFmtId="3" fontId="12" fillId="0" borderId="20" xfId="1" applyNumberFormat="1" applyFont="1" applyBorder="1" applyAlignment="1">
      <alignment horizontal="center" vertical="center" wrapText="1"/>
    </xf>
    <xf numFmtId="3" fontId="12" fillId="10" borderId="21" xfId="0" applyNumberFormat="1" applyFont="1" applyFill="1" applyBorder="1" applyAlignment="1">
      <alignment horizontal="center" vertical="center" wrapText="1"/>
    </xf>
    <xf numFmtId="3" fontId="12" fillId="10" borderId="19" xfId="0" applyNumberFormat="1" applyFont="1" applyFill="1" applyBorder="1" applyAlignment="1">
      <alignment horizontal="center" vertical="center" wrapText="1"/>
    </xf>
    <xf numFmtId="3" fontId="12" fillId="10" borderId="20" xfId="0" applyNumberFormat="1" applyFont="1" applyFill="1" applyBorder="1" applyAlignment="1">
      <alignment horizontal="center" vertical="center" wrapText="1"/>
    </xf>
    <xf numFmtId="3" fontId="12" fillId="0" borderId="21" xfId="0" applyNumberFormat="1" applyFont="1" applyFill="1" applyBorder="1" applyAlignment="1">
      <alignment horizontal="center" vertical="center" wrapText="1"/>
    </xf>
    <xf numFmtId="3" fontId="12" fillId="0" borderId="10" xfId="0" applyNumberFormat="1" applyFont="1" applyFill="1" applyBorder="1" applyAlignment="1">
      <alignment horizontal="center" vertical="center" wrapText="1"/>
    </xf>
    <xf numFmtId="3" fontId="12" fillId="10" borderId="13" xfId="0" applyNumberFormat="1" applyFont="1" applyFill="1" applyBorder="1" applyAlignment="1">
      <alignment horizontal="center" vertical="center" wrapText="1"/>
    </xf>
    <xf numFmtId="3" fontId="12" fillId="0" borderId="13" xfId="1" applyNumberFormat="1" applyFont="1" applyFill="1" applyBorder="1" applyAlignment="1">
      <alignment horizontal="center" vertical="center" wrapText="1"/>
    </xf>
    <xf numFmtId="3" fontId="12" fillId="0" borderId="11" xfId="1" applyNumberFormat="1" applyFont="1" applyBorder="1" applyAlignment="1">
      <alignment horizontal="center" vertical="center" wrapText="1"/>
    </xf>
    <xf numFmtId="3" fontId="0" fillId="0" borderId="19" xfId="1" applyNumberFormat="1" applyFont="1" applyBorder="1" applyAlignment="1">
      <alignment horizontal="center" vertical="center"/>
    </xf>
    <xf numFmtId="3" fontId="0" fillId="11" borderId="19" xfId="1" applyNumberFormat="1" applyFont="1" applyFill="1" applyBorder="1" applyAlignment="1">
      <alignment horizontal="center" vertical="center"/>
    </xf>
    <xf numFmtId="9" fontId="0" fillId="0" borderId="19" xfId="3" applyFont="1" applyBorder="1" applyAlignment="1">
      <alignment horizontal="center"/>
    </xf>
    <xf numFmtId="9" fontId="0" fillId="11" borderId="19" xfId="3" applyFont="1" applyFill="1" applyBorder="1" applyAlignment="1">
      <alignment horizontal="center"/>
    </xf>
    <xf numFmtId="9" fontId="0" fillId="0" borderId="19" xfId="3" applyNumberFormat="1" applyFont="1" applyBorder="1" applyAlignment="1">
      <alignment horizontal="center" vertical="center"/>
    </xf>
    <xf numFmtId="0" fontId="10" fillId="0" borderId="19" xfId="0" applyFont="1" applyBorder="1"/>
    <xf numFmtId="0" fontId="36" fillId="0" borderId="19" xfId="0" applyFont="1" applyBorder="1" applyAlignment="1">
      <alignment vertical="center"/>
    </xf>
    <xf numFmtId="0" fontId="0" fillId="0" borderId="0" xfId="0"/>
    <xf numFmtId="9" fontId="10" fillId="0" borderId="19" xfId="3" applyFont="1" applyFill="1" applyBorder="1" applyAlignment="1">
      <alignment horizontal="center"/>
    </xf>
    <xf numFmtId="3" fontId="10" fillId="0" borderId="19" xfId="1" applyNumberFormat="1" applyFont="1" applyBorder="1" applyAlignment="1">
      <alignment horizontal="center"/>
    </xf>
    <xf numFmtId="3" fontId="10" fillId="0" borderId="19" xfId="0" applyNumberFormat="1" applyFont="1" applyBorder="1" applyAlignment="1">
      <alignment horizontal="center"/>
    </xf>
    <xf numFmtId="9" fontId="10" fillId="0" borderId="19" xfId="3" applyFont="1" applyBorder="1" applyAlignment="1">
      <alignment horizontal="center"/>
    </xf>
    <xf numFmtId="3" fontId="0" fillId="0" borderId="19" xfId="0" applyNumberFormat="1" applyBorder="1" applyAlignment="1">
      <alignment horizontal="center"/>
    </xf>
    <xf numFmtId="0" fontId="17" fillId="8" borderId="0" xfId="0" applyFont="1" applyFill="1" applyAlignment="1">
      <alignment horizontal="center" vertical="center"/>
    </xf>
    <xf numFmtId="0" fontId="28" fillId="8" borderId="64" xfId="0" applyFont="1" applyFill="1" applyBorder="1" applyAlignment="1">
      <alignment horizontal="center" vertical="center" wrapText="1"/>
    </xf>
    <xf numFmtId="164" fontId="28" fillId="8" borderId="19" xfId="1" applyNumberFormat="1" applyFont="1" applyFill="1" applyBorder="1" applyAlignment="1">
      <alignment horizontal="center" vertical="center" wrapText="1"/>
    </xf>
    <xf numFmtId="0" fontId="17" fillId="8" borderId="19" xfId="0" applyFont="1" applyFill="1" applyBorder="1" applyAlignment="1">
      <alignment horizontal="center" vertical="center" wrapText="1"/>
    </xf>
    <xf numFmtId="4" fontId="0" fillId="0" borderId="0" xfId="1" applyNumberFormat="1" applyFont="1"/>
    <xf numFmtId="0" fontId="6" fillId="7" borderId="44" xfId="0" applyFont="1" applyFill="1" applyBorder="1" applyAlignment="1">
      <alignment horizontal="center" vertical="center" wrapText="1"/>
    </xf>
    <xf numFmtId="0" fontId="6" fillId="7" borderId="0" xfId="0" applyFont="1" applyFill="1" applyAlignment="1">
      <alignment horizontal="center" vertical="center" wrapText="1"/>
    </xf>
    <xf numFmtId="0" fontId="6" fillId="2" borderId="19" xfId="0" applyFont="1" applyFill="1" applyBorder="1" applyAlignment="1">
      <alignment horizontal="center" vertical="center" wrapText="1"/>
    </xf>
    <xf numFmtId="4" fontId="7" fillId="2" borderId="45" xfId="0" applyNumberFormat="1" applyFont="1" applyFill="1" applyBorder="1" applyAlignment="1">
      <alignment horizontal="center" vertical="center" wrapText="1"/>
    </xf>
    <xf numFmtId="0" fontId="7" fillId="2" borderId="36" xfId="0" applyFont="1" applyFill="1" applyBorder="1" applyAlignment="1">
      <alignment horizontal="center" vertical="center" wrapText="1"/>
    </xf>
    <xf numFmtId="0" fontId="6" fillId="7" borderId="46" xfId="0" applyFont="1" applyFill="1" applyBorder="1" applyAlignment="1">
      <alignment horizontal="center" vertical="center" wrapText="1"/>
    </xf>
    <xf numFmtId="0" fontId="6" fillId="7" borderId="19" xfId="0" applyFont="1" applyFill="1" applyBorder="1" applyAlignment="1">
      <alignment horizontal="center" vertical="center" wrapText="1"/>
    </xf>
    <xf numFmtId="0" fontId="6" fillId="2" borderId="32" xfId="0" applyFont="1" applyFill="1" applyBorder="1" applyAlignment="1">
      <alignment horizontal="center" vertical="center" wrapText="1"/>
    </xf>
    <xf numFmtId="164" fontId="7" fillId="7" borderId="41" xfId="1" applyNumberFormat="1" applyFont="1" applyFill="1" applyBorder="1" applyAlignment="1">
      <alignment horizontal="center" vertical="center" wrapText="1"/>
    </xf>
    <xf numFmtId="4" fontId="7" fillId="2" borderId="31" xfId="0" applyNumberFormat="1" applyFont="1" applyFill="1" applyBorder="1" applyAlignment="1">
      <alignment horizontal="center" vertical="center" wrapText="1"/>
    </xf>
    <xf numFmtId="0" fontId="7" fillId="2" borderId="41" xfId="0" applyFont="1" applyFill="1" applyBorder="1" applyAlignment="1">
      <alignment horizontal="center" vertical="center" wrapText="1"/>
    </xf>
    <xf numFmtId="0" fontId="40" fillId="18" borderId="61" xfId="0" applyFont="1" applyFill="1" applyBorder="1"/>
    <xf numFmtId="0" fontId="40" fillId="18" borderId="58" xfId="0" applyFont="1" applyFill="1" applyBorder="1"/>
    <xf numFmtId="3" fontId="40" fillId="18" borderId="17" xfId="0" applyNumberFormat="1" applyFont="1" applyFill="1" applyBorder="1"/>
    <xf numFmtId="0" fontId="40" fillId="18" borderId="17" xfId="0" applyFont="1" applyFill="1" applyBorder="1"/>
    <xf numFmtId="0" fontId="40" fillId="18" borderId="43" xfId="0" applyFont="1" applyFill="1" applyBorder="1"/>
    <xf numFmtId="0" fontId="40" fillId="18" borderId="71" xfId="0" applyFont="1" applyFill="1" applyBorder="1"/>
    <xf numFmtId="0" fontId="40" fillId="18" borderId="18" xfId="0" applyFont="1" applyFill="1" applyBorder="1"/>
    <xf numFmtId="0" fontId="40" fillId="18" borderId="16" xfId="0" applyFont="1" applyFill="1" applyBorder="1" applyAlignment="1">
      <alignment vertical="center"/>
    </xf>
    <xf numFmtId="0" fontId="40" fillId="18" borderId="17" xfId="0" applyFont="1" applyFill="1" applyBorder="1" applyAlignment="1">
      <alignment vertical="center"/>
    </xf>
    <xf numFmtId="0" fontId="40" fillId="18" borderId="23" xfId="0" applyFont="1" applyFill="1" applyBorder="1" applyAlignment="1">
      <alignment vertical="center"/>
    </xf>
    <xf numFmtId="4" fontId="40" fillId="18" borderId="23" xfId="0" applyNumberFormat="1" applyFont="1" applyFill="1" applyBorder="1" applyAlignment="1">
      <alignment vertical="center"/>
    </xf>
    <xf numFmtId="0" fontId="40" fillId="18" borderId="65" xfId="0" applyFont="1" applyFill="1" applyBorder="1" applyAlignment="1">
      <alignment vertical="center"/>
    </xf>
    <xf numFmtId="164" fontId="3" fillId="3" borderId="19" xfId="1" applyNumberFormat="1" applyFont="1" applyFill="1" applyBorder="1" applyAlignment="1"/>
    <xf numFmtId="164" fontId="3" fillId="3" borderId="34" xfId="1" applyNumberFormat="1" applyFont="1" applyFill="1" applyBorder="1" applyAlignment="1"/>
    <xf numFmtId="3" fontId="0" fillId="0" borderId="21" xfId="0" applyNumberFormat="1" applyBorder="1" applyAlignment="1">
      <alignment horizontal="center" vertical="center"/>
    </xf>
    <xf numFmtId="3" fontId="29" fillId="19" borderId="52" xfId="0" applyNumberFormat="1" applyFont="1" applyFill="1" applyBorder="1" applyAlignment="1">
      <alignment horizontal="center" vertical="center"/>
    </xf>
    <xf numFmtId="3" fontId="0" fillId="0" borderId="19" xfId="0" applyNumberFormat="1" applyBorder="1" applyAlignment="1">
      <alignment horizontal="center" vertical="center"/>
    </xf>
    <xf numFmtId="3" fontId="0" fillId="19" borderId="1" xfId="0" applyNumberFormat="1" applyFill="1" applyBorder="1" applyAlignment="1">
      <alignment vertical="center"/>
    </xf>
    <xf numFmtId="3" fontId="0" fillId="19" borderId="52" xfId="0" applyNumberFormat="1" applyFill="1" applyBorder="1" applyAlignment="1">
      <alignment vertical="center"/>
    </xf>
    <xf numFmtId="3" fontId="0" fillId="0" borderId="61" xfId="0" applyNumberFormat="1" applyBorder="1" applyAlignment="1">
      <alignment horizontal="center" vertical="center"/>
    </xf>
    <xf numFmtId="3" fontId="0" fillId="19" borderId="52" xfId="0" applyNumberFormat="1" applyFill="1" applyBorder="1" applyAlignment="1">
      <alignment horizontal="center" vertical="center"/>
    </xf>
    <xf numFmtId="3" fontId="0" fillId="0" borderId="44" xfId="1" applyNumberFormat="1" applyFont="1" applyFill="1" applyBorder="1" applyAlignment="1">
      <alignment horizontal="center" vertical="center"/>
    </xf>
    <xf numFmtId="3" fontId="0" fillId="19" borderId="52" xfId="1" applyNumberFormat="1" applyFont="1" applyFill="1" applyBorder="1" applyAlignment="1">
      <alignment horizontal="center"/>
    </xf>
    <xf numFmtId="3" fontId="0" fillId="0" borderId="52" xfId="1" applyNumberFormat="1" applyFont="1" applyFill="1" applyBorder="1" applyAlignment="1">
      <alignment horizontal="center"/>
    </xf>
    <xf numFmtId="3" fontId="41" fillId="0" borderId="9" xfId="0" applyNumberFormat="1" applyFont="1" applyBorder="1" applyAlignment="1">
      <alignment horizontal="center" vertical="center"/>
    </xf>
    <xf numFmtId="0" fontId="0" fillId="0" borderId="54" xfId="0" applyBorder="1" applyAlignment="1">
      <alignment vertical="center" wrapText="1"/>
    </xf>
    <xf numFmtId="3" fontId="29" fillId="19" borderId="19" xfId="0" applyNumberFormat="1" applyFont="1" applyFill="1" applyBorder="1" applyAlignment="1">
      <alignment horizontal="center" vertical="center"/>
    </xf>
    <xf numFmtId="3" fontId="0" fillId="19" borderId="29" xfId="0" applyNumberFormat="1" applyFill="1" applyBorder="1" applyAlignment="1">
      <alignment vertical="center"/>
    </xf>
    <xf numFmtId="3" fontId="0" fillId="0" borderId="27" xfId="0" applyNumberFormat="1" applyBorder="1" applyAlignment="1">
      <alignment horizontal="center" vertical="center"/>
    </xf>
    <xf numFmtId="3" fontId="0" fillId="19" borderId="19" xfId="0" applyNumberFormat="1" applyFill="1" applyBorder="1" applyAlignment="1">
      <alignment vertical="center"/>
    </xf>
    <xf numFmtId="3" fontId="0" fillId="19" borderId="19" xfId="0" applyNumberFormat="1" applyFill="1" applyBorder="1" applyAlignment="1">
      <alignment horizontal="center" vertical="center"/>
    </xf>
    <xf numFmtId="3" fontId="0" fillId="0" borderId="28" xfId="1" applyNumberFormat="1" applyFont="1" applyFill="1" applyBorder="1" applyAlignment="1">
      <alignment horizontal="center" vertical="center"/>
    </xf>
    <xf numFmtId="3" fontId="0" fillId="19" borderId="19" xfId="1" applyNumberFormat="1" applyFont="1" applyFill="1" applyBorder="1" applyAlignment="1">
      <alignment horizontal="center"/>
    </xf>
    <xf numFmtId="3" fontId="0" fillId="0" borderId="19" xfId="1" applyNumberFormat="1" applyFont="1" applyFill="1" applyBorder="1" applyAlignment="1">
      <alignment horizontal="center"/>
    </xf>
    <xf numFmtId="3" fontId="42" fillId="0" borderId="29" xfId="0" applyNumberFormat="1" applyFont="1" applyBorder="1" applyAlignment="1">
      <alignment horizontal="center" vertical="center"/>
    </xf>
    <xf numFmtId="0" fontId="0" fillId="0" borderId="50" xfId="0" applyBorder="1" applyAlignment="1">
      <alignment vertical="center" wrapText="1"/>
    </xf>
    <xf numFmtId="9" fontId="0" fillId="0" borderId="29" xfId="3" applyFont="1" applyBorder="1" applyAlignment="1">
      <alignment horizontal="center" vertical="center"/>
    </xf>
    <xf numFmtId="9" fontId="0" fillId="0" borderId="19" xfId="3" applyFont="1" applyFill="1" applyBorder="1" applyAlignment="1">
      <alignment horizontal="center"/>
    </xf>
    <xf numFmtId="3" fontId="42" fillId="0" borderId="15" xfId="0" applyNumberFormat="1" applyFont="1" applyBorder="1" applyAlignment="1">
      <alignment horizontal="center" vertical="center"/>
    </xf>
    <xf numFmtId="3" fontId="0" fillId="0" borderId="35" xfId="0" applyNumberFormat="1" applyBorder="1" applyAlignment="1">
      <alignment horizontal="center" vertical="center"/>
    </xf>
    <xf numFmtId="3" fontId="0" fillId="0" borderId="52" xfId="0" applyNumberFormat="1" applyBorder="1" applyAlignment="1">
      <alignment horizontal="center" vertical="center"/>
    </xf>
    <xf numFmtId="9" fontId="0" fillId="0" borderId="1" xfId="3" applyFont="1" applyBorder="1" applyAlignment="1">
      <alignment horizontal="center" vertical="center"/>
    </xf>
    <xf numFmtId="9" fontId="0" fillId="0" borderId="52" xfId="3" applyFont="1" applyFill="1" applyBorder="1" applyAlignment="1">
      <alignment horizontal="center"/>
    </xf>
    <xf numFmtId="3" fontId="43" fillId="0" borderId="9" xfId="0" applyNumberFormat="1" applyFont="1" applyBorder="1" applyAlignment="1">
      <alignment horizontal="center" vertical="center" wrapText="1" readingOrder="1"/>
    </xf>
    <xf numFmtId="9" fontId="0" fillId="0" borderId="52" xfId="3" applyFont="1" applyFill="1" applyBorder="1" applyAlignment="1">
      <alignment horizontal="center" vertical="center"/>
    </xf>
    <xf numFmtId="3" fontId="0" fillId="0" borderId="52" xfId="1" applyNumberFormat="1" applyFont="1" applyFill="1" applyBorder="1" applyAlignment="1">
      <alignment horizontal="center" vertical="center"/>
    </xf>
    <xf numFmtId="3" fontId="42" fillId="0" borderId="3" xfId="0" applyNumberFormat="1" applyFont="1" applyBorder="1" applyAlignment="1">
      <alignment horizontal="center" vertical="center"/>
    </xf>
    <xf numFmtId="2" fontId="0" fillId="0" borderId="0" xfId="0" applyNumberFormat="1"/>
    <xf numFmtId="3" fontId="3" fillId="3" borderId="22" xfId="0" applyNumberFormat="1" applyFont="1" applyFill="1" applyBorder="1" applyAlignment="1">
      <alignment horizontal="center"/>
    </xf>
    <xf numFmtId="3" fontId="3" fillId="3" borderId="23" xfId="0" applyNumberFormat="1" applyFont="1" applyFill="1" applyBorder="1" applyAlignment="1">
      <alignment horizontal="center"/>
    </xf>
    <xf numFmtId="9" fontId="3" fillId="3" borderId="40" xfId="3" applyFont="1" applyFill="1" applyBorder="1" applyAlignment="1">
      <alignment horizontal="center"/>
    </xf>
    <xf numFmtId="3" fontId="3" fillId="3" borderId="23" xfId="0" applyNumberFormat="1" applyFont="1" applyFill="1" applyBorder="1" applyAlignment="1">
      <alignment horizontal="center" vertical="center"/>
    </xf>
    <xf numFmtId="9" fontId="3" fillId="3" borderId="23" xfId="3" applyFont="1" applyFill="1" applyBorder="1" applyAlignment="1">
      <alignment horizontal="center"/>
    </xf>
    <xf numFmtId="3" fontId="3" fillId="3" borderId="23" xfId="1" applyNumberFormat="1" applyFont="1" applyFill="1" applyBorder="1" applyAlignment="1">
      <alignment horizontal="center"/>
    </xf>
    <xf numFmtId="3" fontId="40" fillId="18" borderId="62" xfId="0" applyNumberFormat="1" applyFont="1" applyFill="1" applyBorder="1" applyAlignment="1">
      <alignment horizontal="center" vertical="center"/>
    </xf>
    <xf numFmtId="3" fontId="0" fillId="2" borderId="24" xfId="0" applyNumberFormat="1" applyFill="1" applyBorder="1" applyAlignment="1">
      <alignment horizontal="center" vertical="center" wrapText="1"/>
    </xf>
    <xf numFmtId="3" fontId="0" fillId="2" borderId="25" xfId="0" applyNumberFormat="1" applyFill="1" applyBorder="1" applyAlignment="1">
      <alignment horizontal="center" vertical="center" wrapText="1"/>
    </xf>
    <xf numFmtId="3" fontId="0" fillId="2" borderId="25" xfId="0" applyNumberFormat="1" applyFill="1" applyBorder="1" applyAlignment="1">
      <alignment vertical="center" wrapText="1"/>
    </xf>
    <xf numFmtId="9" fontId="0" fillId="2" borderId="69" xfId="3" applyFont="1" applyFill="1" applyBorder="1" applyAlignment="1">
      <alignment vertical="center" wrapText="1"/>
    </xf>
    <xf numFmtId="9" fontId="0" fillId="2" borderId="69" xfId="3" applyFont="1" applyFill="1" applyBorder="1" applyAlignment="1">
      <alignment horizontal="center" vertical="center" wrapText="1"/>
    </xf>
    <xf numFmtId="3" fontId="0" fillId="2" borderId="48" xfId="0" applyNumberFormat="1" applyFill="1" applyBorder="1" applyAlignment="1">
      <alignment horizontal="center" vertical="center" wrapText="1"/>
    </xf>
    <xf numFmtId="3" fontId="0" fillId="2" borderId="70" xfId="0" applyNumberFormat="1" applyFill="1" applyBorder="1" applyAlignment="1">
      <alignment horizontal="center" vertical="center" wrapText="1"/>
    </xf>
    <xf numFmtId="9" fontId="0" fillId="2" borderId="25" xfId="3" applyFont="1" applyFill="1" applyBorder="1" applyAlignment="1">
      <alignment horizontal="center" vertical="center" wrapText="1"/>
    </xf>
    <xf numFmtId="3" fontId="42" fillId="20" borderId="9" xfId="0" applyNumberFormat="1" applyFont="1" applyFill="1" applyBorder="1" applyAlignment="1">
      <alignment horizontal="center" vertical="center" wrapText="1"/>
    </xf>
    <xf numFmtId="3" fontId="3" fillId="3" borderId="21" xfId="0" applyNumberFormat="1" applyFont="1" applyFill="1" applyBorder="1" applyAlignment="1">
      <alignment horizontal="center"/>
    </xf>
    <xf numFmtId="3" fontId="3" fillId="3" borderId="19" xfId="0" applyNumberFormat="1" applyFont="1" applyFill="1" applyBorder="1" applyAlignment="1">
      <alignment horizontal="center"/>
    </xf>
    <xf numFmtId="3" fontId="3" fillId="3" borderId="19" xfId="0" applyNumberFormat="1" applyFont="1" applyFill="1" applyBorder="1"/>
    <xf numFmtId="9" fontId="3" fillId="3" borderId="29" xfId="3" applyFont="1" applyFill="1" applyBorder="1"/>
    <xf numFmtId="9" fontId="3" fillId="3" borderId="29" xfId="3" applyFont="1" applyFill="1" applyBorder="1" applyAlignment="1">
      <alignment horizontal="center"/>
    </xf>
    <xf numFmtId="3" fontId="3" fillId="3" borderId="27" xfId="0" applyNumberFormat="1" applyFont="1" applyFill="1" applyBorder="1" applyAlignment="1">
      <alignment horizontal="center"/>
    </xf>
    <xf numFmtId="3" fontId="3" fillId="3" borderId="28" xfId="1" applyNumberFormat="1" applyFont="1" applyFill="1" applyBorder="1" applyAlignment="1">
      <alignment horizontal="center" vertical="center"/>
    </xf>
    <xf numFmtId="9" fontId="3" fillId="3" borderId="19" xfId="3" applyFont="1" applyFill="1" applyBorder="1" applyAlignment="1">
      <alignment horizontal="center"/>
    </xf>
    <xf numFmtId="3" fontId="3" fillId="3" borderId="28" xfId="1" applyNumberFormat="1" applyFont="1" applyFill="1" applyBorder="1" applyAlignment="1">
      <alignment horizontal="center"/>
    </xf>
    <xf numFmtId="3" fontId="3" fillId="3" borderId="19" xfId="1" applyNumberFormat="1" applyFont="1" applyFill="1" applyBorder="1" applyAlignment="1">
      <alignment horizontal="center"/>
    </xf>
    <xf numFmtId="3" fontId="40" fillId="18" borderId="29" xfId="0" applyNumberFormat="1" applyFont="1" applyFill="1" applyBorder="1" applyAlignment="1">
      <alignment horizontal="center" vertical="center"/>
    </xf>
    <xf numFmtId="3" fontId="0" fillId="0" borderId="23" xfId="1" applyNumberFormat="1" applyFont="1" applyFill="1" applyBorder="1" applyAlignment="1">
      <alignment horizontal="center"/>
    </xf>
    <xf numFmtId="3" fontId="42" fillId="0" borderId="1" xfId="0" applyNumberFormat="1" applyFont="1" applyBorder="1" applyAlignment="1">
      <alignment horizontal="center" vertical="center"/>
    </xf>
    <xf numFmtId="3" fontId="0" fillId="0" borderId="6" xfId="0" applyNumberFormat="1" applyBorder="1" applyAlignment="1">
      <alignment horizontal="center" vertical="center"/>
    </xf>
    <xf numFmtId="3" fontId="0" fillId="0" borderId="8" xfId="0" applyNumberFormat="1" applyBorder="1" applyAlignment="1">
      <alignment horizontal="center" vertical="center"/>
    </xf>
    <xf numFmtId="9" fontId="0" fillId="0" borderId="7" xfId="3" applyFont="1" applyBorder="1" applyAlignment="1">
      <alignment horizontal="center" vertical="center"/>
    </xf>
    <xf numFmtId="3" fontId="0" fillId="0" borderId="45" xfId="0" applyNumberFormat="1" applyBorder="1" applyAlignment="1">
      <alignment horizontal="center" vertical="center"/>
    </xf>
    <xf numFmtId="3" fontId="0" fillId="0" borderId="8" xfId="1" applyNumberFormat="1" applyFont="1" applyFill="1" applyBorder="1" applyAlignment="1">
      <alignment horizontal="center" vertical="center"/>
    </xf>
    <xf numFmtId="9" fontId="0" fillId="0" borderId="8" xfId="3" applyFont="1" applyFill="1" applyBorder="1" applyAlignment="1">
      <alignment horizontal="center"/>
    </xf>
    <xf numFmtId="3" fontId="0" fillId="0" borderId="8" xfId="1" applyNumberFormat="1" applyFont="1" applyFill="1" applyBorder="1" applyAlignment="1">
      <alignment horizontal="center"/>
    </xf>
    <xf numFmtId="3" fontId="42" fillId="0" borderId="9" xfId="0" applyNumberFormat="1" applyFont="1" applyBorder="1" applyAlignment="1">
      <alignment horizontal="center" vertical="center"/>
    </xf>
    <xf numFmtId="9" fontId="0" fillId="0" borderId="20" xfId="3" applyFont="1" applyBorder="1" applyAlignment="1">
      <alignment horizontal="center" vertical="center"/>
    </xf>
    <xf numFmtId="3" fontId="0" fillId="0" borderId="34" xfId="0" applyNumberFormat="1" applyBorder="1" applyAlignment="1">
      <alignment horizontal="center" vertical="center"/>
    </xf>
    <xf numFmtId="3" fontId="0" fillId="0" borderId="19" xfId="1" applyNumberFormat="1" applyFont="1" applyFill="1" applyBorder="1" applyAlignment="1">
      <alignment horizontal="center" vertical="center"/>
    </xf>
    <xf numFmtId="3" fontId="0" fillId="0" borderId="30" xfId="0" applyNumberFormat="1" applyBorder="1" applyAlignment="1">
      <alignment horizontal="center" vertical="center"/>
    </xf>
    <xf numFmtId="3" fontId="0" fillId="0" borderId="32" xfId="0" applyNumberFormat="1" applyBorder="1" applyAlignment="1">
      <alignment horizontal="center" vertical="center"/>
    </xf>
    <xf numFmtId="9" fontId="0" fillId="0" borderId="33" xfId="3" applyFont="1" applyBorder="1" applyAlignment="1">
      <alignment horizontal="center" vertical="center"/>
    </xf>
    <xf numFmtId="3" fontId="0" fillId="0" borderId="31" xfId="0" applyNumberFormat="1" applyBorder="1" applyAlignment="1">
      <alignment horizontal="center" vertical="center"/>
    </xf>
    <xf numFmtId="9" fontId="0" fillId="0" borderId="32" xfId="3" applyFont="1" applyFill="1" applyBorder="1" applyAlignment="1">
      <alignment horizontal="center"/>
    </xf>
    <xf numFmtId="3" fontId="0" fillId="0" borderId="32" xfId="1" applyNumberFormat="1" applyFont="1" applyFill="1" applyBorder="1" applyAlignment="1">
      <alignment horizontal="center"/>
    </xf>
    <xf numFmtId="3" fontId="42" fillId="20" borderId="35" xfId="0" applyNumberFormat="1" applyFont="1" applyFill="1" applyBorder="1" applyAlignment="1">
      <alignment horizontal="center" vertical="center" wrapText="1"/>
    </xf>
    <xf numFmtId="3" fontId="42" fillId="20" borderId="52" xfId="0" applyNumberFormat="1" applyFont="1" applyFill="1" applyBorder="1" applyAlignment="1">
      <alignment horizontal="center" vertical="center" wrapText="1"/>
    </xf>
    <xf numFmtId="9" fontId="42" fillId="20" borderId="63" xfId="3" applyFont="1" applyFill="1" applyBorder="1" applyAlignment="1">
      <alignment horizontal="center" vertical="center" wrapText="1"/>
    </xf>
    <xf numFmtId="9" fontId="42" fillId="20" borderId="52" xfId="3" applyFont="1" applyFill="1" applyBorder="1" applyAlignment="1">
      <alignment horizontal="center" vertical="center" wrapText="1"/>
    </xf>
    <xf numFmtId="3" fontId="42" fillId="20" borderId="1" xfId="0" applyNumberFormat="1" applyFont="1" applyFill="1" applyBorder="1" applyAlignment="1">
      <alignment horizontal="center" vertical="center" wrapText="1"/>
    </xf>
    <xf numFmtId="0" fontId="0" fillId="5" borderId="19" xfId="0" applyFill="1" applyBorder="1" applyAlignment="1">
      <alignment horizontal="left" vertical="center" wrapText="1"/>
    </xf>
    <xf numFmtId="9" fontId="29" fillId="19" borderId="52" xfId="3" applyFont="1" applyFill="1" applyBorder="1" applyAlignment="1">
      <alignment horizontal="center" vertical="center"/>
    </xf>
    <xf numFmtId="9" fontId="0" fillId="19" borderId="52" xfId="3" applyFont="1" applyFill="1" applyBorder="1" applyAlignment="1">
      <alignment vertical="center"/>
    </xf>
    <xf numFmtId="9" fontId="0" fillId="19" borderId="52" xfId="3" applyFont="1" applyFill="1" applyBorder="1" applyAlignment="1">
      <alignment horizontal="center" vertical="center"/>
    </xf>
    <xf numFmtId="3" fontId="0" fillId="0" borderId="44" xfId="1" applyNumberFormat="1" applyFont="1" applyFill="1" applyBorder="1" applyAlignment="1">
      <alignment horizontal="center"/>
    </xf>
    <xf numFmtId="9" fontId="29" fillId="19" borderId="19" xfId="3" applyFont="1" applyFill="1" applyBorder="1" applyAlignment="1">
      <alignment horizontal="center" vertical="center"/>
    </xf>
    <xf numFmtId="9" fontId="0" fillId="19" borderId="19" xfId="3" applyFont="1" applyFill="1" applyBorder="1" applyAlignment="1">
      <alignment vertical="center"/>
    </xf>
    <xf numFmtId="9" fontId="0" fillId="19" borderId="19" xfId="3" applyFont="1" applyFill="1" applyBorder="1" applyAlignment="1">
      <alignment horizontal="center" vertical="center"/>
    </xf>
    <xf numFmtId="3" fontId="0" fillId="0" borderId="28" xfId="1" applyNumberFormat="1" applyFont="1" applyFill="1" applyBorder="1" applyAlignment="1">
      <alignment horizontal="center"/>
    </xf>
    <xf numFmtId="3" fontId="42" fillId="0" borderId="69" xfId="0" applyNumberFormat="1" applyFont="1" applyBorder="1" applyAlignment="1">
      <alignment horizontal="center" vertical="center"/>
    </xf>
    <xf numFmtId="0" fontId="0" fillId="5" borderId="32" xfId="0" applyFill="1" applyBorder="1" applyAlignment="1">
      <alignment horizontal="left" vertical="center" wrapText="1"/>
    </xf>
    <xf numFmtId="9" fontId="0" fillId="0" borderId="68" xfId="3" applyFont="1" applyBorder="1" applyAlignment="1">
      <alignment horizontal="center" vertical="center"/>
    </xf>
    <xf numFmtId="3" fontId="0" fillId="0" borderId="64" xfId="0" applyNumberFormat="1" applyBorder="1" applyAlignment="1">
      <alignment horizontal="center" vertical="center"/>
    </xf>
    <xf numFmtId="3" fontId="0" fillId="0" borderId="13" xfId="0" applyNumberFormat="1" applyBorder="1" applyAlignment="1">
      <alignment horizontal="center" vertical="center"/>
    </xf>
    <xf numFmtId="3" fontId="0" fillId="0" borderId="59" xfId="1" applyNumberFormat="1" applyFont="1" applyFill="1" applyBorder="1" applyAlignment="1">
      <alignment horizontal="center" vertical="center"/>
    </xf>
    <xf numFmtId="3" fontId="0" fillId="0" borderId="59" xfId="1" applyNumberFormat="1" applyFont="1" applyFill="1" applyBorder="1" applyAlignment="1">
      <alignment horizontal="center"/>
    </xf>
    <xf numFmtId="3" fontId="42" fillId="0" borderId="62" xfId="0" applyNumberFormat="1" applyFont="1" applyBorder="1" applyAlignment="1">
      <alignment horizontal="center" vertical="center"/>
    </xf>
    <xf numFmtId="0" fontId="3" fillId="3" borderId="6" xfId="0" applyFont="1" applyFill="1" applyBorder="1"/>
    <xf numFmtId="0" fontId="3" fillId="3" borderId="8" xfId="0" applyFont="1" applyFill="1" applyBorder="1"/>
    <xf numFmtId="3" fontId="40" fillId="18" borderId="6" xfId="0" applyNumberFormat="1" applyFont="1" applyFill="1" applyBorder="1" applyAlignment="1">
      <alignment horizontal="center"/>
    </xf>
    <xf numFmtId="3" fontId="40" fillId="18" borderId="8" xfId="0" applyNumberFormat="1" applyFont="1" applyFill="1" applyBorder="1" applyAlignment="1">
      <alignment horizontal="center"/>
    </xf>
    <xf numFmtId="9" fontId="40" fillId="18" borderId="7" xfId="3" applyFont="1" applyFill="1" applyBorder="1" applyAlignment="1">
      <alignment horizontal="center"/>
    </xf>
    <xf numFmtId="3" fontId="40" fillId="18" borderId="6" xfId="0" applyNumberFormat="1" applyFont="1" applyFill="1" applyBorder="1" applyAlignment="1">
      <alignment horizontal="center" vertical="center"/>
    </xf>
    <xf numFmtId="3" fontId="40" fillId="18" borderId="8" xfId="0" applyNumberFormat="1" applyFont="1" applyFill="1" applyBorder="1" applyAlignment="1">
      <alignment horizontal="center" vertical="center"/>
    </xf>
    <xf numFmtId="9" fontId="40" fillId="18" borderId="8" xfId="3" applyFont="1" applyFill="1" applyBorder="1" applyAlignment="1">
      <alignment horizontal="center" vertical="center"/>
    </xf>
    <xf numFmtId="3" fontId="40" fillId="18" borderId="9" xfId="0" applyNumberFormat="1" applyFont="1" applyFill="1" applyBorder="1" applyAlignment="1">
      <alignment horizontal="center" vertical="center"/>
    </xf>
    <xf numFmtId="3" fontId="42" fillId="0" borderId="21" xfId="0" applyNumberFormat="1" applyFont="1" applyBorder="1" applyAlignment="1">
      <alignment horizontal="center"/>
    </xf>
    <xf numFmtId="3" fontId="42" fillId="0" borderId="19" xfId="0" applyNumberFormat="1" applyFont="1" applyBorder="1" applyAlignment="1">
      <alignment horizontal="center"/>
    </xf>
    <xf numFmtId="9" fontId="42" fillId="0" borderId="20" xfId="3" applyFont="1" applyBorder="1" applyAlignment="1">
      <alignment horizontal="center"/>
    </xf>
    <xf numFmtId="3" fontId="42" fillId="0" borderId="21" xfId="0" applyNumberFormat="1" applyFont="1" applyBorder="1" applyAlignment="1">
      <alignment horizontal="center" vertical="center"/>
    </xf>
    <xf numFmtId="3" fontId="42" fillId="0" borderId="19" xfId="0" applyNumberFormat="1" applyFont="1" applyBorder="1" applyAlignment="1">
      <alignment horizontal="center" vertical="center"/>
    </xf>
    <xf numFmtId="9" fontId="42" fillId="0" borderId="19" xfId="3" applyFont="1" applyBorder="1" applyAlignment="1">
      <alignment horizontal="center" vertical="center"/>
    </xf>
    <xf numFmtId="3" fontId="40" fillId="18" borderId="10" xfId="0" applyNumberFormat="1" applyFont="1" applyFill="1" applyBorder="1" applyAlignment="1">
      <alignment horizontal="center"/>
    </xf>
    <xf numFmtId="3" fontId="40" fillId="18" borderId="13" xfId="0" applyNumberFormat="1" applyFont="1" applyFill="1" applyBorder="1" applyAlignment="1">
      <alignment horizontal="center"/>
    </xf>
    <xf numFmtId="9" fontId="40" fillId="18" borderId="11" xfId="3" applyFont="1" applyFill="1" applyBorder="1" applyAlignment="1">
      <alignment horizontal="center"/>
    </xf>
    <xf numFmtId="3" fontId="40" fillId="18" borderId="10" xfId="0" applyNumberFormat="1" applyFont="1" applyFill="1" applyBorder="1" applyAlignment="1">
      <alignment horizontal="center" vertical="center"/>
    </xf>
    <xf numFmtId="3" fontId="40" fillId="18" borderId="13" xfId="0" applyNumberFormat="1" applyFont="1" applyFill="1" applyBorder="1" applyAlignment="1">
      <alignment horizontal="center" vertical="center"/>
    </xf>
    <xf numFmtId="9" fontId="40" fillId="18" borderId="13" xfId="3" applyFont="1" applyFill="1" applyBorder="1" applyAlignment="1">
      <alignment horizontal="center" vertical="center"/>
    </xf>
    <xf numFmtId="3" fontId="40" fillId="18" borderId="15" xfId="0" applyNumberFormat="1" applyFont="1" applyFill="1" applyBorder="1" applyAlignment="1">
      <alignment horizontal="center" vertical="center"/>
    </xf>
    <xf numFmtId="3" fontId="42" fillId="20" borderId="6" xfId="0" applyNumberFormat="1" applyFont="1" applyFill="1" applyBorder="1" applyAlignment="1">
      <alignment horizontal="center" vertical="center" wrapText="1"/>
    </xf>
    <xf numFmtId="3" fontId="42" fillId="20" borderId="8" xfId="0" applyNumberFormat="1" applyFont="1" applyFill="1" applyBorder="1" applyAlignment="1">
      <alignment horizontal="center" vertical="center" wrapText="1"/>
    </xf>
    <xf numFmtId="9" fontId="42" fillId="20" borderId="7" xfId="3" applyFont="1" applyFill="1" applyBorder="1" applyAlignment="1">
      <alignment horizontal="center" vertical="center" wrapText="1"/>
    </xf>
    <xf numFmtId="9" fontId="42" fillId="20" borderId="8" xfId="3" applyFont="1" applyFill="1" applyBorder="1" applyAlignment="1">
      <alignment horizontal="center" vertical="center" wrapText="1"/>
    </xf>
    <xf numFmtId="3" fontId="40" fillId="18" borderId="13" xfId="10" applyNumberFormat="1" applyFont="1" applyFill="1" applyBorder="1" applyAlignment="1">
      <alignment horizontal="center"/>
    </xf>
    <xf numFmtId="9" fontId="40" fillId="18" borderId="13" xfId="3" applyFont="1" applyFill="1" applyBorder="1" applyAlignment="1">
      <alignment horizontal="center"/>
    </xf>
    <xf numFmtId="0" fontId="0" fillId="22" borderId="0" xfId="0" applyFill="1"/>
    <xf numFmtId="4" fontId="2" fillId="0" borderId="0" xfId="0" applyNumberFormat="1" applyFont="1"/>
    <xf numFmtId="3" fontId="2" fillId="0" borderId="0" xfId="0" applyNumberFormat="1" applyFont="1"/>
    <xf numFmtId="3" fontId="0" fillId="0" borderId="0" xfId="0" applyNumberFormat="1"/>
    <xf numFmtId="0" fontId="10" fillId="0" borderId="0" xfId="0" applyFont="1" applyAlignment="1">
      <alignment horizontal="left"/>
    </xf>
    <xf numFmtId="43" fontId="0" fillId="0" borderId="0" xfId="0" applyNumberFormat="1"/>
    <xf numFmtId="0" fontId="44" fillId="0" borderId="0" xfId="0" applyFont="1"/>
    <xf numFmtId="0" fontId="6" fillId="0" borderId="0" xfId="0" applyFont="1" applyAlignment="1">
      <alignment vertical="center"/>
    </xf>
    <xf numFmtId="3" fontId="6" fillId="2" borderId="22" xfId="0" applyNumberFormat="1" applyFont="1" applyFill="1" applyBorder="1" applyAlignment="1">
      <alignment horizontal="center" vertical="center" wrapText="1"/>
    </xf>
    <xf numFmtId="3" fontId="7" fillId="2" borderId="40" xfId="0" applyNumberFormat="1" applyFont="1" applyFill="1" applyBorder="1" applyAlignment="1">
      <alignment horizontal="center" vertical="center" wrapText="1"/>
    </xf>
    <xf numFmtId="3" fontId="40" fillId="18" borderId="61" xfId="0" applyNumberFormat="1" applyFont="1" applyFill="1" applyBorder="1" applyAlignment="1">
      <alignment horizontal="center" vertical="center"/>
    </xf>
    <xf numFmtId="3" fontId="40" fillId="18" borderId="66" xfId="0" applyNumberFormat="1" applyFont="1" applyFill="1" applyBorder="1" applyAlignment="1">
      <alignment horizontal="center" vertical="center" wrapText="1"/>
    </xf>
    <xf numFmtId="168" fontId="40" fillId="18" borderId="61" xfId="0" applyNumberFormat="1" applyFont="1" applyFill="1" applyBorder="1" applyAlignment="1">
      <alignment horizontal="center" vertical="center"/>
    </xf>
    <xf numFmtId="168" fontId="40" fillId="18" borderId="66" xfId="0" applyNumberFormat="1" applyFont="1" applyFill="1" applyBorder="1" applyAlignment="1">
      <alignment horizontal="center" vertical="center" wrapText="1"/>
    </xf>
    <xf numFmtId="0" fontId="40" fillId="18" borderId="2" xfId="0" applyFont="1" applyFill="1" applyBorder="1" applyAlignment="1">
      <alignment horizontal="center" vertical="center"/>
    </xf>
    <xf numFmtId="0" fontId="40" fillId="18" borderId="65" xfId="0" applyFont="1" applyFill="1" applyBorder="1" applyAlignment="1">
      <alignment horizontal="center" vertical="center" wrapText="1"/>
    </xf>
    <xf numFmtId="164" fontId="3" fillId="0" borderId="0" xfId="1" applyNumberFormat="1" applyFont="1" applyFill="1" applyBorder="1" applyAlignment="1"/>
    <xf numFmtId="3" fontId="0" fillId="0" borderId="66" xfId="0" applyNumberFormat="1" applyBorder="1" applyAlignment="1">
      <alignment horizontal="center" vertical="center"/>
    </xf>
    <xf numFmtId="167" fontId="0" fillId="0" borderId="61" xfId="2" applyNumberFormat="1" applyFont="1" applyBorder="1" applyAlignment="1">
      <alignment horizontal="center" vertical="center"/>
    </xf>
    <xf numFmtId="167" fontId="0" fillId="0" borderId="63" xfId="2" applyNumberFormat="1" applyFont="1" applyBorder="1" applyAlignment="1">
      <alignment horizontal="center" vertical="center"/>
    </xf>
    <xf numFmtId="3" fontId="0" fillId="0" borderId="44" xfId="0" applyNumberFormat="1" applyBorder="1" applyAlignment="1">
      <alignment horizontal="center" vertical="center"/>
    </xf>
    <xf numFmtId="3" fontId="0" fillId="0" borderId="63" xfId="0" applyNumberFormat="1" applyBorder="1" applyAlignment="1">
      <alignment horizontal="center" vertical="center"/>
    </xf>
    <xf numFmtId="3" fontId="0" fillId="0" borderId="37" xfId="0" applyNumberFormat="1" applyBorder="1" applyAlignment="1">
      <alignment horizontal="center"/>
    </xf>
    <xf numFmtId="167" fontId="0" fillId="0" borderId="21" xfId="2" applyNumberFormat="1" applyFont="1" applyBorder="1" applyAlignment="1">
      <alignment horizontal="center" vertical="center"/>
    </xf>
    <xf numFmtId="167" fontId="0" fillId="0" borderId="20" xfId="2" applyNumberFormat="1" applyFont="1" applyBorder="1" applyAlignment="1">
      <alignment horizontal="center" vertical="center"/>
    </xf>
    <xf numFmtId="3" fontId="0" fillId="0" borderId="28" xfId="0" applyNumberFormat="1" applyBorder="1" applyAlignment="1">
      <alignment horizontal="center" vertical="center"/>
    </xf>
    <xf numFmtId="3" fontId="0" fillId="0" borderId="20" xfId="0" applyNumberFormat="1" applyBorder="1" applyAlignment="1">
      <alignment horizontal="center" vertical="center"/>
    </xf>
    <xf numFmtId="0" fontId="0" fillId="0" borderId="54" xfId="0" applyBorder="1"/>
    <xf numFmtId="3" fontId="0" fillId="0" borderId="37" xfId="0" applyNumberFormat="1" applyBorder="1" applyAlignment="1">
      <alignment horizontal="center" vertical="center"/>
    </xf>
    <xf numFmtId="167" fontId="0" fillId="0" borderId="27" xfId="2" applyNumberFormat="1" applyFont="1" applyBorder="1" applyAlignment="1">
      <alignment horizontal="center" vertical="center"/>
    </xf>
    <xf numFmtId="0" fontId="0" fillId="0" borderId="55" xfId="0" applyBorder="1"/>
    <xf numFmtId="167" fontId="0" fillId="0" borderId="27" xfId="0" applyNumberFormat="1" applyBorder="1" applyAlignment="1">
      <alignment horizontal="center" vertical="center"/>
    </xf>
    <xf numFmtId="167" fontId="0" fillId="0" borderId="37" xfId="0" applyNumberFormat="1" applyBorder="1" applyAlignment="1">
      <alignment horizontal="center" vertical="center"/>
    </xf>
    <xf numFmtId="3" fontId="0" fillId="0" borderId="33" xfId="0" applyNumberFormat="1" applyBorder="1" applyAlignment="1">
      <alignment horizontal="center" vertical="center"/>
    </xf>
    <xf numFmtId="164" fontId="3" fillId="0" borderId="0" xfId="1" applyNumberFormat="1" applyFont="1" applyFill="1" applyBorder="1"/>
    <xf numFmtId="165" fontId="0" fillId="0" borderId="0" xfId="2" applyNumberFormat="1" applyFont="1" applyFill="1" applyBorder="1" applyAlignment="1"/>
    <xf numFmtId="3" fontId="0" fillId="0" borderId="67" xfId="0" applyNumberFormat="1" applyBorder="1" applyAlignment="1">
      <alignment horizontal="center" vertical="center"/>
    </xf>
    <xf numFmtId="3" fontId="0" fillId="0" borderId="11" xfId="0" applyNumberFormat="1" applyBorder="1" applyAlignment="1">
      <alignment horizontal="center" vertical="center"/>
    </xf>
    <xf numFmtId="167" fontId="0" fillId="0" borderId="67" xfId="2" applyNumberFormat="1" applyFont="1" applyBorder="1" applyAlignment="1">
      <alignment horizontal="center" vertical="center"/>
    </xf>
    <xf numFmtId="167" fontId="0" fillId="0" borderId="11" xfId="2" applyNumberFormat="1" applyFont="1" applyBorder="1" applyAlignment="1">
      <alignment horizontal="center" vertical="center"/>
    </xf>
    <xf numFmtId="165" fontId="0" fillId="0" borderId="0" xfId="2" applyNumberFormat="1" applyFont="1"/>
    <xf numFmtId="3" fontId="3" fillId="3" borderId="10" xfId="0" applyNumberFormat="1" applyFont="1" applyFill="1" applyBorder="1" applyAlignment="1">
      <alignment horizontal="center"/>
    </xf>
    <xf numFmtId="3" fontId="3" fillId="3" borderId="11" xfId="0" applyNumberFormat="1" applyFont="1" applyFill="1" applyBorder="1" applyAlignment="1">
      <alignment horizontal="center"/>
    </xf>
    <xf numFmtId="167" fontId="3" fillId="3" borderId="10" xfId="0" applyNumberFormat="1" applyFont="1" applyFill="1" applyBorder="1" applyAlignment="1">
      <alignment horizontal="center"/>
    </xf>
    <xf numFmtId="3" fontId="42" fillId="20" borderId="60" xfId="0" applyNumberFormat="1" applyFont="1" applyFill="1" applyBorder="1" applyAlignment="1">
      <alignment horizontal="center" vertical="center" wrapText="1"/>
    </xf>
    <xf numFmtId="3" fontId="42" fillId="20" borderId="36" xfId="0" applyNumberFormat="1" applyFont="1" applyFill="1" applyBorder="1" applyAlignment="1">
      <alignment horizontal="center" vertical="center" wrapText="1"/>
    </xf>
    <xf numFmtId="167" fontId="42" fillId="20" borderId="60" xfId="0" applyNumberFormat="1" applyFont="1" applyFill="1" applyBorder="1" applyAlignment="1">
      <alignment horizontal="center" vertical="center" wrapText="1"/>
    </xf>
    <xf numFmtId="167" fontId="42" fillId="20" borderId="7" xfId="0" applyNumberFormat="1" applyFont="1" applyFill="1" applyBorder="1" applyAlignment="1">
      <alignment horizontal="center" vertical="center" wrapText="1"/>
    </xf>
    <xf numFmtId="0" fontId="0" fillId="0" borderId="0" xfId="0" applyAlignment="1">
      <alignment vertical="center" wrapText="1"/>
    </xf>
    <xf numFmtId="0" fontId="0" fillId="5" borderId="6" xfId="0" applyFill="1" applyBorder="1" applyAlignment="1">
      <alignment horizontal="left" vertical="center" wrapText="1"/>
    </xf>
    <xf numFmtId="167" fontId="0" fillId="0" borderId="35" xfId="2" applyNumberFormat="1" applyFont="1" applyBorder="1" applyAlignment="1">
      <alignment horizontal="center" vertical="center"/>
    </xf>
    <xf numFmtId="0" fontId="0" fillId="5" borderId="30" xfId="0" applyFill="1" applyBorder="1" applyAlignment="1">
      <alignment horizontal="left" vertical="center" wrapText="1"/>
    </xf>
    <xf numFmtId="167" fontId="0" fillId="0" borderId="30" xfId="2" applyNumberFormat="1" applyFont="1" applyBorder="1" applyAlignment="1">
      <alignment horizontal="center" vertical="center"/>
    </xf>
    <xf numFmtId="167" fontId="0" fillId="0" borderId="33" xfId="2" applyNumberFormat="1" applyFont="1" applyBorder="1" applyAlignment="1">
      <alignment horizontal="center" vertical="center"/>
    </xf>
    <xf numFmtId="3" fontId="3" fillId="3" borderId="2" xfId="0" applyNumberFormat="1" applyFont="1" applyFill="1" applyBorder="1" applyAlignment="1">
      <alignment horizontal="center"/>
    </xf>
    <xf numFmtId="3" fontId="3" fillId="3" borderId="65" xfId="0" applyNumberFormat="1" applyFont="1" applyFill="1" applyBorder="1" applyAlignment="1">
      <alignment horizontal="center"/>
    </xf>
    <xf numFmtId="167" fontId="3" fillId="3" borderId="2" xfId="0" applyNumberFormat="1" applyFont="1" applyFill="1" applyBorder="1" applyAlignment="1">
      <alignment horizontal="center"/>
    </xf>
    <xf numFmtId="167" fontId="3" fillId="3" borderId="65" xfId="0" applyNumberFormat="1" applyFont="1" applyFill="1" applyBorder="1" applyAlignment="1">
      <alignment horizontal="center"/>
    </xf>
    <xf numFmtId="164" fontId="3" fillId="0" borderId="0" xfId="1" applyNumberFormat="1" applyFont="1"/>
    <xf numFmtId="3" fontId="0" fillId="19" borderId="24" xfId="0" applyNumberFormat="1" applyFill="1" applyBorder="1" applyAlignment="1">
      <alignment horizontal="center"/>
    </xf>
    <xf numFmtId="3" fontId="0" fillId="19" borderId="26" xfId="0" applyNumberFormat="1" applyFill="1" applyBorder="1" applyAlignment="1">
      <alignment horizontal="center"/>
    </xf>
    <xf numFmtId="167" fontId="0" fillId="19" borderId="24" xfId="2" applyNumberFormat="1" applyFont="1" applyFill="1" applyBorder="1" applyAlignment="1">
      <alignment horizontal="center"/>
    </xf>
    <xf numFmtId="167" fontId="0" fillId="19" borderId="26" xfId="2" applyNumberFormat="1" applyFont="1" applyFill="1" applyBorder="1" applyAlignment="1">
      <alignment horizontal="center"/>
    </xf>
    <xf numFmtId="3" fontId="0" fillId="19" borderId="26" xfId="1" applyNumberFormat="1" applyFont="1" applyFill="1" applyBorder="1" applyAlignment="1">
      <alignment horizontal="center"/>
    </xf>
    <xf numFmtId="164" fontId="0" fillId="0" borderId="0" xfId="1" applyNumberFormat="1" applyFont="1" applyAlignment="1">
      <alignment horizontal="right"/>
    </xf>
    <xf numFmtId="167" fontId="3" fillId="3" borderId="10" xfId="2" applyNumberFormat="1" applyFont="1" applyFill="1" applyBorder="1" applyAlignment="1">
      <alignment horizontal="center"/>
    </xf>
    <xf numFmtId="167" fontId="3" fillId="3" borderId="11" xfId="2" applyNumberFormat="1" applyFont="1" applyFill="1" applyBorder="1" applyAlignment="1">
      <alignment horizontal="center"/>
    </xf>
    <xf numFmtId="3" fontId="3" fillId="3" borderId="11" xfId="1" applyNumberFormat="1" applyFont="1" applyFill="1" applyBorder="1" applyAlignment="1">
      <alignment horizontal="center"/>
    </xf>
    <xf numFmtId="164" fontId="3" fillId="0" borderId="0" xfId="1" applyNumberFormat="1" applyFont="1" applyAlignment="1">
      <alignment horizontal="right"/>
    </xf>
    <xf numFmtId="164" fontId="3" fillId="0" borderId="0" xfId="1" applyNumberFormat="1" applyFont="1" applyFill="1" applyBorder="1" applyAlignment="1">
      <alignment horizontal="right"/>
    </xf>
    <xf numFmtId="3" fontId="0" fillId="2" borderId="6" xfId="0" applyNumberFormat="1" applyFill="1" applyBorder="1" applyAlignment="1">
      <alignment horizontal="center" vertical="center" wrapText="1"/>
    </xf>
    <xf numFmtId="3" fontId="0" fillId="2" borderId="7" xfId="0" applyNumberFormat="1" applyFill="1" applyBorder="1" applyAlignment="1">
      <alignment horizontal="center" vertical="center" wrapText="1"/>
    </xf>
    <xf numFmtId="167" fontId="0" fillId="2" borderId="6" xfId="2" applyNumberFormat="1" applyFont="1" applyFill="1" applyBorder="1" applyAlignment="1">
      <alignment horizontal="center" vertical="center" wrapText="1"/>
    </xf>
    <xf numFmtId="167" fontId="0" fillId="2" borderId="7" xfId="2" applyNumberFormat="1" applyFont="1" applyFill="1" applyBorder="1" applyAlignment="1">
      <alignment horizontal="center" vertical="center" wrapText="1"/>
    </xf>
    <xf numFmtId="167" fontId="3" fillId="3" borderId="11" xfId="0" applyNumberFormat="1" applyFont="1" applyFill="1" applyBorder="1" applyAlignment="1">
      <alignment horizontal="center"/>
    </xf>
    <xf numFmtId="3" fontId="40" fillId="23" borderId="38" xfId="0" applyNumberFormat="1" applyFont="1" applyFill="1" applyBorder="1"/>
    <xf numFmtId="3" fontId="40" fillId="23" borderId="47" xfId="0" applyNumberFormat="1" applyFont="1" applyFill="1" applyBorder="1"/>
    <xf numFmtId="0" fontId="40" fillId="18" borderId="38" xfId="0" applyFont="1" applyFill="1" applyBorder="1"/>
    <xf numFmtId="0" fontId="40" fillId="18" borderId="42" xfId="0" applyFont="1" applyFill="1" applyBorder="1"/>
    <xf numFmtId="0" fontId="40" fillId="23" borderId="38" xfId="0" applyFont="1" applyFill="1" applyBorder="1"/>
    <xf numFmtId="0" fontId="40" fillId="23" borderId="42" xfId="0" applyFont="1" applyFill="1" applyBorder="1"/>
    <xf numFmtId="164" fontId="2" fillId="0" borderId="0" xfId="1" applyNumberFormat="1" applyFont="1"/>
    <xf numFmtId="167" fontId="0" fillId="0" borderId="0" xfId="0" applyNumberFormat="1"/>
    <xf numFmtId="164" fontId="0" fillId="0" borderId="0" xfId="0" applyNumberFormat="1"/>
    <xf numFmtId="1" fontId="0" fillId="0" borderId="0" xfId="0" applyNumberFormat="1"/>
    <xf numFmtId="165" fontId="3" fillId="0" borderId="0" xfId="2" applyNumberFormat="1" applyFont="1" applyFill="1" applyBorder="1" applyAlignment="1"/>
    <xf numFmtId="0" fontId="42" fillId="0" borderId="10" xfId="0" applyFont="1" applyBorder="1" applyAlignment="1">
      <alignment horizontal="center" vertical="center"/>
    </xf>
    <xf numFmtId="0" fontId="42" fillId="0" borderId="11" xfId="0" applyFont="1" applyBorder="1" applyAlignment="1">
      <alignment horizontal="center" vertical="center"/>
    </xf>
    <xf numFmtId="167" fontId="42" fillId="0" borderId="10" xfId="0" applyNumberFormat="1" applyFont="1" applyBorder="1" applyAlignment="1">
      <alignment horizontal="center" vertical="center"/>
    </xf>
    <xf numFmtId="167" fontId="42" fillId="0" borderId="11" xfId="0" applyNumberFormat="1" applyFont="1" applyBorder="1" applyAlignment="1">
      <alignment horizontal="center" vertical="center"/>
    </xf>
    <xf numFmtId="3" fontId="42" fillId="0" borderId="23" xfId="0" applyNumberFormat="1" applyFont="1" applyBorder="1" applyAlignment="1">
      <alignment horizontal="center"/>
    </xf>
    <xf numFmtId="3" fontId="42" fillId="0" borderId="11" xfId="0" applyNumberFormat="1" applyFont="1" applyBorder="1" applyAlignment="1">
      <alignment horizontal="center" vertical="center"/>
    </xf>
    <xf numFmtId="164" fontId="0" fillId="0" borderId="0" xfId="1" applyNumberFormat="1" applyFont="1" applyFill="1" applyBorder="1" applyAlignment="1">
      <alignment horizontal="right" wrapText="1"/>
    </xf>
    <xf numFmtId="0" fontId="42" fillId="0" borderId="8" xfId="0" applyFont="1" applyBorder="1" applyAlignment="1">
      <alignment horizontal="center" vertical="center"/>
    </xf>
    <xf numFmtId="0" fontId="42" fillId="0" borderId="7" xfId="0" applyFont="1" applyBorder="1" applyAlignment="1">
      <alignment horizontal="center" vertical="center"/>
    </xf>
    <xf numFmtId="167" fontId="42" fillId="0" borderId="6" xfId="0" applyNumberFormat="1" applyFont="1" applyBorder="1" applyAlignment="1">
      <alignment horizontal="center" vertical="center"/>
    </xf>
    <xf numFmtId="167" fontId="42" fillId="0" borderId="7" xfId="0" applyNumberFormat="1" applyFont="1" applyBorder="1" applyAlignment="1">
      <alignment horizontal="center" vertical="center"/>
    </xf>
    <xf numFmtId="3" fontId="42" fillId="0" borderId="6" xfId="0" applyNumberFormat="1" applyFont="1" applyBorder="1" applyAlignment="1">
      <alignment horizontal="center" vertical="center"/>
    </xf>
    <xf numFmtId="3" fontId="42" fillId="0" borderId="7" xfId="0" applyNumberFormat="1" applyFont="1" applyBorder="1" applyAlignment="1">
      <alignment horizontal="center"/>
    </xf>
    <xf numFmtId="0" fontId="42" fillId="0" borderId="19" xfId="0" applyFont="1" applyBorder="1" applyAlignment="1">
      <alignment horizontal="center" vertical="center"/>
    </xf>
    <xf numFmtId="0" fontId="42" fillId="0" borderId="20" xfId="0" applyFont="1" applyBorder="1" applyAlignment="1">
      <alignment horizontal="center" vertical="center"/>
    </xf>
    <xf numFmtId="167" fontId="42" fillId="0" borderId="21" xfId="0" applyNumberFormat="1" applyFont="1" applyBorder="1" applyAlignment="1">
      <alignment horizontal="center" vertical="center"/>
    </xf>
    <xf numFmtId="167" fontId="42" fillId="0" borderId="20" xfId="0" applyNumberFormat="1" applyFont="1" applyBorder="1" applyAlignment="1">
      <alignment horizontal="center" vertical="center"/>
    </xf>
    <xf numFmtId="3" fontId="42" fillId="0" borderId="20" xfId="0" applyNumberFormat="1" applyFont="1" applyBorder="1" applyAlignment="1">
      <alignment horizontal="center"/>
    </xf>
    <xf numFmtId="0" fontId="42" fillId="0" borderId="13" xfId="0" applyFont="1" applyBorder="1" applyAlignment="1">
      <alignment horizontal="center" vertical="center"/>
    </xf>
    <xf numFmtId="3" fontId="42" fillId="0" borderId="10" xfId="0" applyNumberFormat="1" applyFont="1" applyBorder="1" applyAlignment="1">
      <alignment horizontal="center" vertical="center"/>
    </xf>
    <xf numFmtId="3" fontId="42" fillId="0" borderId="11" xfId="0" applyNumberFormat="1" applyFont="1" applyBorder="1" applyAlignment="1">
      <alignment horizontal="center"/>
    </xf>
    <xf numFmtId="0" fontId="40" fillId="18" borderId="38" xfId="0" applyFont="1" applyFill="1" applyBorder="1" applyAlignment="1">
      <alignment horizontal="center"/>
    </xf>
    <xf numFmtId="167" fontId="40" fillId="18" borderId="57" xfId="0" applyNumberFormat="1" applyFont="1" applyFill="1" applyBorder="1" applyAlignment="1">
      <alignment horizontal="center"/>
    </xf>
    <xf numFmtId="167" fontId="40" fillId="18" borderId="65" xfId="0" applyNumberFormat="1" applyFont="1" applyFill="1" applyBorder="1" applyAlignment="1">
      <alignment horizontal="center"/>
    </xf>
    <xf numFmtId="0" fontId="42" fillId="20" borderId="35" xfId="0" applyFont="1" applyFill="1" applyBorder="1" applyAlignment="1">
      <alignment horizontal="center" vertical="center" wrapText="1"/>
    </xf>
    <xf numFmtId="0" fontId="42" fillId="20" borderId="63" xfId="0" applyFont="1" applyFill="1" applyBorder="1" applyAlignment="1">
      <alignment horizontal="center" vertical="center" wrapText="1"/>
    </xf>
    <xf numFmtId="167" fontId="42" fillId="20" borderId="35" xfId="0" applyNumberFormat="1" applyFont="1" applyFill="1" applyBorder="1" applyAlignment="1">
      <alignment horizontal="center" vertical="center" wrapText="1"/>
    </xf>
    <xf numFmtId="167" fontId="42" fillId="20" borderId="63" xfId="0" applyNumberFormat="1" applyFont="1" applyFill="1" applyBorder="1" applyAlignment="1">
      <alignment horizontal="center" vertical="center" wrapText="1"/>
    </xf>
    <xf numFmtId="3" fontId="42" fillId="20" borderId="63" xfId="0" applyNumberFormat="1" applyFont="1" applyFill="1" applyBorder="1" applyAlignment="1">
      <alignment horizontal="center" vertical="center" wrapText="1"/>
    </xf>
    <xf numFmtId="0" fontId="0" fillId="5" borderId="35" xfId="0" applyFill="1" applyBorder="1" applyAlignment="1">
      <alignment horizontal="left" vertical="center" wrapText="1"/>
    </xf>
    <xf numFmtId="0" fontId="42" fillId="0" borderId="6" xfId="0" applyFont="1" applyBorder="1" applyAlignment="1">
      <alignment horizontal="center" vertical="center"/>
    </xf>
    <xf numFmtId="3" fontId="42" fillId="0" borderId="7" xfId="0" applyNumberFormat="1" applyFont="1" applyBorder="1" applyAlignment="1">
      <alignment horizontal="center" vertical="center"/>
    </xf>
    <xf numFmtId="0" fontId="0" fillId="5" borderId="10" xfId="0" applyFill="1" applyBorder="1" applyAlignment="1">
      <alignment horizontal="left" vertical="center" wrapText="1"/>
    </xf>
    <xf numFmtId="0" fontId="3" fillId="3" borderId="16" xfId="0" applyFont="1" applyFill="1" applyBorder="1"/>
    <xf numFmtId="0" fontId="3" fillId="3" borderId="56" xfId="0" applyFont="1" applyFill="1" applyBorder="1"/>
    <xf numFmtId="0" fontId="3" fillId="3" borderId="16" xfId="0" applyFont="1" applyFill="1" applyBorder="1" applyAlignment="1">
      <alignment horizontal="center"/>
    </xf>
    <xf numFmtId="3" fontId="3" fillId="3" borderId="16" xfId="0" applyNumberFormat="1" applyFont="1" applyFill="1" applyBorder="1" applyAlignment="1">
      <alignment horizontal="center"/>
    </xf>
    <xf numFmtId="0" fontId="0" fillId="0" borderId="22" xfId="0" applyBorder="1"/>
    <xf numFmtId="0" fontId="0" fillId="0" borderId="40" xfId="0" applyBorder="1"/>
    <xf numFmtId="0" fontId="0" fillId="0" borderId="22" xfId="0" applyBorder="1" applyAlignment="1">
      <alignment horizontal="center"/>
    </xf>
    <xf numFmtId="0" fontId="0" fillId="0" borderId="65" xfId="0" applyBorder="1" applyAlignment="1">
      <alignment horizontal="center"/>
    </xf>
    <xf numFmtId="167" fontId="0" fillId="0" borderId="65" xfId="0" applyNumberFormat="1" applyBorder="1" applyAlignment="1">
      <alignment horizontal="center"/>
    </xf>
    <xf numFmtId="3" fontId="0" fillId="0" borderId="22" xfId="0" applyNumberFormat="1" applyBorder="1" applyAlignment="1">
      <alignment horizontal="center"/>
    </xf>
    <xf numFmtId="3" fontId="0" fillId="0" borderId="65" xfId="1" applyNumberFormat="1" applyFont="1" applyFill="1" applyBorder="1" applyAlignment="1">
      <alignment horizontal="center"/>
    </xf>
    <xf numFmtId="0" fontId="3" fillId="3" borderId="38" xfId="0" applyFont="1" applyFill="1" applyBorder="1" applyAlignment="1">
      <alignment horizontal="center"/>
    </xf>
    <xf numFmtId="167" fontId="40" fillId="18" borderId="10" xfId="0" applyNumberFormat="1" applyFont="1" applyFill="1" applyBorder="1" applyAlignment="1">
      <alignment horizontal="center"/>
    </xf>
    <xf numFmtId="3" fontId="3" fillId="3" borderId="38" xfId="0" applyNumberFormat="1" applyFont="1" applyFill="1" applyBorder="1" applyAlignment="1">
      <alignment horizontal="center"/>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167" fontId="0" fillId="2" borderId="38" xfId="0" applyNumberFormat="1" applyFill="1" applyBorder="1" applyAlignment="1">
      <alignment horizontal="center" vertical="center" wrapText="1"/>
    </xf>
    <xf numFmtId="167" fontId="0" fillId="2" borderId="63" xfId="0" applyNumberFormat="1" applyFill="1" applyBorder="1" applyAlignment="1">
      <alignment horizontal="center" vertical="center" wrapText="1"/>
    </xf>
    <xf numFmtId="0" fontId="3" fillId="3" borderId="39" xfId="0" applyFont="1" applyFill="1" applyBorder="1"/>
    <xf numFmtId="164" fontId="3" fillId="6" borderId="42" xfId="1" applyNumberFormat="1" applyFont="1" applyFill="1" applyBorder="1" applyAlignment="1"/>
    <xf numFmtId="167" fontId="3" fillId="3" borderId="38" xfId="1" applyNumberFormat="1" applyFont="1" applyFill="1" applyBorder="1" applyAlignment="1"/>
    <xf numFmtId="167" fontId="3" fillId="3" borderId="42" xfId="1" applyNumberFormat="1" applyFont="1" applyFill="1" applyBorder="1" applyAlignment="1"/>
    <xf numFmtId="3" fontId="12" fillId="0" borderId="8" xfId="0" applyNumberFormat="1" applyFont="1" applyFill="1" applyBorder="1" applyAlignment="1">
      <alignment horizontal="center" vertical="center"/>
    </xf>
    <xf numFmtId="3" fontId="12" fillId="0" borderId="13" xfId="0" applyNumberFormat="1" applyFont="1" applyFill="1" applyBorder="1" applyAlignment="1">
      <alignment horizontal="center" vertical="center"/>
    </xf>
    <xf numFmtId="0" fontId="0" fillId="0" borderId="37" xfId="0" applyFill="1" applyBorder="1" applyAlignment="1">
      <alignment wrapText="1"/>
    </xf>
    <xf numFmtId="10" fontId="12" fillId="0" borderId="13" xfId="3" applyNumberFormat="1" applyFont="1" applyFill="1" applyBorder="1" applyAlignment="1">
      <alignment horizontal="center" vertical="center"/>
    </xf>
    <xf numFmtId="167" fontId="0" fillId="0" borderId="19" xfId="2" applyNumberFormat="1" applyFont="1" applyBorder="1" applyAlignment="1">
      <alignment horizontal="center" vertical="center"/>
    </xf>
    <xf numFmtId="167" fontId="0" fillId="11" borderId="19" xfId="2" applyNumberFormat="1" applyFont="1" applyFill="1" applyBorder="1" applyAlignment="1">
      <alignment horizontal="center" vertical="center"/>
    </xf>
    <xf numFmtId="167" fontId="0" fillId="0" borderId="19" xfId="2" applyNumberFormat="1" applyFont="1" applyFill="1" applyBorder="1" applyAlignment="1">
      <alignment horizontal="center" vertical="center"/>
    </xf>
    <xf numFmtId="0" fontId="46" fillId="0" borderId="0" xfId="0" applyFont="1" applyAlignment="1">
      <alignment horizontal="left" vertical="center" readingOrder="1"/>
    </xf>
    <xf numFmtId="0" fontId="27" fillId="0" borderId="0" xfId="0" applyFont="1" applyFill="1"/>
    <xf numFmtId="0" fontId="27" fillId="0" borderId="0" xfId="0" applyFont="1" applyFill="1" applyAlignment="1">
      <alignment vertical="center"/>
    </xf>
    <xf numFmtId="3" fontId="10" fillId="0" borderId="19" xfId="0" applyNumberFormat="1" applyFont="1" applyFill="1" applyBorder="1" applyAlignment="1">
      <alignment horizontal="center"/>
    </xf>
    <xf numFmtId="0" fontId="0" fillId="25" borderId="19" xfId="0" applyFill="1" applyBorder="1" applyAlignment="1" applyProtection="1">
      <alignment horizontal="center" vertical="center" wrapText="1"/>
      <protection hidden="1"/>
    </xf>
    <xf numFmtId="0" fontId="0" fillId="28" borderId="19" xfId="0" applyFill="1" applyBorder="1" applyAlignment="1" applyProtection="1">
      <alignment horizontal="center" vertical="center"/>
      <protection hidden="1"/>
    </xf>
    <xf numFmtId="0" fontId="10" fillId="28" borderId="19" xfId="0" applyFont="1" applyFill="1" applyBorder="1" applyAlignment="1" applyProtection="1">
      <alignment horizontal="center" vertical="center"/>
      <protection hidden="1"/>
    </xf>
    <xf numFmtId="0" fontId="10" fillId="28" borderId="32" xfId="0" applyFont="1" applyFill="1" applyBorder="1" applyAlignment="1" applyProtection="1">
      <alignment horizontal="center" vertical="center"/>
      <protection hidden="1"/>
    </xf>
    <xf numFmtId="0" fontId="0" fillId="29" borderId="19" xfId="0" applyFill="1" applyBorder="1" applyAlignment="1" applyProtection="1">
      <alignment horizontal="center" vertical="center" wrapText="1"/>
      <protection hidden="1"/>
    </xf>
    <xf numFmtId="44" fontId="0" fillId="30" borderId="19" xfId="0" applyNumberFormat="1" applyFill="1" applyBorder="1" applyAlignment="1" applyProtection="1">
      <alignment horizontal="center" vertical="center" wrapText="1"/>
      <protection hidden="1"/>
    </xf>
    <xf numFmtId="0" fontId="10" fillId="31" borderId="19" xfId="0" applyFont="1" applyFill="1" applyBorder="1" applyAlignment="1" applyProtection="1">
      <alignment horizontal="center" vertical="center" wrapText="1"/>
      <protection hidden="1"/>
    </xf>
    <xf numFmtId="0" fontId="0" fillId="31" borderId="19" xfId="0" applyFill="1" applyBorder="1" applyAlignment="1" applyProtection="1">
      <alignment horizontal="center" vertical="center" wrapText="1"/>
      <protection hidden="1"/>
    </xf>
    <xf numFmtId="0" fontId="0" fillId="0" borderId="19" xfId="0" applyBorder="1" applyProtection="1">
      <protection hidden="1"/>
    </xf>
    <xf numFmtId="0" fontId="0" fillId="0" borderId="37" xfId="0" applyBorder="1" applyProtection="1">
      <protection hidden="1"/>
    </xf>
    <xf numFmtId="0" fontId="0" fillId="0" borderId="19" xfId="0" applyBorder="1" applyAlignment="1">
      <alignment horizontal="left" vertical="center" wrapText="1"/>
    </xf>
    <xf numFmtId="3" fontId="0" fillId="0" borderId="34" xfId="0" applyNumberFormat="1" applyBorder="1" applyProtection="1">
      <protection hidden="1"/>
    </xf>
    <xf numFmtId="44" fontId="0" fillId="0" borderId="19" xfId="2" applyFont="1" applyBorder="1" applyProtection="1">
      <protection hidden="1"/>
    </xf>
    <xf numFmtId="44" fontId="0" fillId="0" borderId="19" xfId="2" applyFont="1" applyBorder="1" applyProtection="1">
      <protection locked="0"/>
    </xf>
    <xf numFmtId="6" fontId="0" fillId="0" borderId="19" xfId="2" applyNumberFormat="1" applyFont="1" applyBorder="1" applyProtection="1">
      <protection locked="0"/>
    </xf>
    <xf numFmtId="166" fontId="0" fillId="0" borderId="19" xfId="0" applyNumberFormat="1" applyBorder="1"/>
    <xf numFmtId="2" fontId="0" fillId="0" borderId="19" xfId="0" applyNumberFormat="1" applyBorder="1"/>
    <xf numFmtId="3" fontId="0" fillId="0" borderId="19" xfId="0" applyNumberFormat="1" applyBorder="1"/>
    <xf numFmtId="6" fontId="0" fillId="0" borderId="19" xfId="2" applyNumberFormat="1" applyFont="1" applyBorder="1" applyProtection="1">
      <protection hidden="1"/>
    </xf>
    <xf numFmtId="0" fontId="0" fillId="0" borderId="34" xfId="0" applyBorder="1" applyProtection="1">
      <protection hidden="1"/>
    </xf>
    <xf numFmtId="9" fontId="12" fillId="0" borderId="20" xfId="3" applyNumberFormat="1" applyFont="1" applyFill="1" applyBorder="1" applyAlignment="1">
      <alignment horizontal="center" vertical="center" wrapText="1"/>
    </xf>
    <xf numFmtId="0" fontId="5" fillId="0" borderId="0" xfId="0" applyFont="1" applyFill="1"/>
    <xf numFmtId="0" fontId="0" fillId="0" borderId="20" xfId="3" applyNumberFormat="1" applyFont="1" applyBorder="1" applyAlignment="1">
      <alignment horizontal="center" vertical="center"/>
    </xf>
    <xf numFmtId="167" fontId="0" fillId="0" borderId="21" xfId="0" applyNumberFormat="1" applyBorder="1" applyAlignment="1">
      <alignment horizontal="center" vertical="center"/>
    </xf>
    <xf numFmtId="167" fontId="0" fillId="0" borderId="19" xfId="0" applyNumberFormat="1" applyBorder="1" applyAlignment="1">
      <alignment horizontal="center" vertical="center"/>
    </xf>
    <xf numFmtId="0" fontId="13" fillId="0" borderId="0" xfId="6" applyFill="1" applyAlignment="1">
      <alignment horizontal="center"/>
    </xf>
    <xf numFmtId="167" fontId="0" fillId="0" borderId="61" xfId="2" applyNumberFormat="1" applyFont="1" applyFill="1" applyBorder="1" applyAlignment="1">
      <alignment horizontal="center" vertical="center"/>
    </xf>
    <xf numFmtId="167" fontId="0" fillId="19" borderId="52" xfId="0" applyNumberFormat="1" applyFill="1" applyBorder="1" applyAlignment="1">
      <alignment vertical="center"/>
    </xf>
    <xf numFmtId="167" fontId="0" fillId="0" borderId="52" xfId="2" applyNumberFormat="1" applyFont="1" applyFill="1" applyBorder="1" applyAlignment="1">
      <alignment horizontal="center" vertical="center"/>
    </xf>
    <xf numFmtId="167" fontId="0" fillId="19" borderId="19" xfId="0" applyNumberFormat="1" applyFill="1" applyBorder="1" applyAlignment="1">
      <alignment vertical="center"/>
    </xf>
    <xf numFmtId="167" fontId="0" fillId="0" borderId="61" xfId="0" applyNumberFormat="1" applyBorder="1" applyAlignment="1">
      <alignment horizontal="center" vertical="center"/>
    </xf>
    <xf numFmtId="167" fontId="0" fillId="0" borderId="52" xfId="0" applyNumberFormat="1" applyBorder="1" applyAlignment="1">
      <alignment horizontal="center" vertical="center"/>
    </xf>
    <xf numFmtId="167" fontId="3" fillId="4" borderId="22" xfId="0" applyNumberFormat="1" applyFont="1" applyFill="1" applyBorder="1" applyAlignment="1">
      <alignment horizontal="center"/>
    </xf>
    <xf numFmtId="167" fontId="3" fillId="3" borderId="23" xfId="0" applyNumberFormat="1" applyFont="1" applyFill="1" applyBorder="1" applyAlignment="1">
      <alignment horizontal="center"/>
    </xf>
    <xf numFmtId="167" fontId="0" fillId="0" borderId="6" xfId="0" applyNumberFormat="1" applyBorder="1" applyAlignment="1">
      <alignment horizontal="center" vertical="center"/>
    </xf>
    <xf numFmtId="167" fontId="0" fillId="0" borderId="8" xfId="0" applyNumberFormat="1" applyBorder="1" applyAlignment="1">
      <alignment horizontal="center" vertical="center"/>
    </xf>
    <xf numFmtId="167" fontId="0" fillId="0" borderId="30" xfId="0" applyNumberFormat="1" applyBorder="1" applyAlignment="1">
      <alignment horizontal="center" vertical="center"/>
    </xf>
    <xf numFmtId="167" fontId="0" fillId="0" borderId="32" xfId="0" applyNumberFormat="1" applyBorder="1" applyAlignment="1">
      <alignment horizontal="center" vertical="center"/>
    </xf>
    <xf numFmtId="167" fontId="0" fillId="0" borderId="64" xfId="0" applyNumberFormat="1" applyBorder="1" applyAlignment="1">
      <alignment horizontal="center" vertical="center"/>
    </xf>
    <xf numFmtId="167" fontId="0" fillId="0" borderId="59" xfId="0" applyNumberFormat="1" applyBorder="1" applyAlignment="1">
      <alignment horizontal="center" vertical="center"/>
    </xf>
    <xf numFmtId="167" fontId="0" fillId="0" borderId="13" xfId="0" applyNumberFormat="1" applyBorder="1" applyAlignment="1">
      <alignment horizontal="center" vertical="center"/>
    </xf>
    <xf numFmtId="167" fontId="40" fillId="21" borderId="13" xfId="2" applyNumberFormat="1" applyFont="1" applyFill="1" applyBorder="1" applyAlignment="1">
      <alignment horizontal="center"/>
    </xf>
    <xf numFmtId="167" fontId="40" fillId="18" borderId="13" xfId="10" applyNumberFormat="1" applyFont="1" applyFill="1" applyBorder="1" applyAlignment="1">
      <alignment horizontal="center"/>
    </xf>
    <xf numFmtId="0" fontId="48" fillId="0" borderId="37" xfId="0" applyFont="1" applyBorder="1" applyProtection="1">
      <protection hidden="1"/>
    </xf>
    <xf numFmtId="44" fontId="0" fillId="0" borderId="19" xfId="2" applyFont="1" applyFill="1" applyBorder="1" applyProtection="1">
      <protection hidden="1"/>
    </xf>
    <xf numFmtId="6" fontId="0" fillId="0" borderId="19" xfId="2" applyNumberFormat="1" applyFont="1" applyFill="1" applyBorder="1" applyProtection="1">
      <protection locked="0"/>
    </xf>
    <xf numFmtId="6" fontId="0" fillId="0" borderId="19" xfId="2" applyNumberFormat="1" applyFont="1" applyFill="1" applyBorder="1" applyProtection="1">
      <protection hidden="1"/>
    </xf>
    <xf numFmtId="44" fontId="3" fillId="0" borderId="19" xfId="2" applyFont="1" applyFill="1" applyBorder="1" applyProtection="1">
      <protection locked="0"/>
    </xf>
    <xf numFmtId="6" fontId="3" fillId="0" borderId="19" xfId="2" applyNumberFormat="1" applyFont="1" applyFill="1" applyBorder="1" applyProtection="1">
      <protection locked="0"/>
    </xf>
    <xf numFmtId="3" fontId="3" fillId="0" borderId="19" xfId="0" applyNumberFormat="1" applyFont="1" applyBorder="1"/>
    <xf numFmtId="6" fontId="1" fillId="0" borderId="19" xfId="2" applyNumberFormat="1" applyFont="1" applyFill="1" applyBorder="1" applyProtection="1">
      <protection hidden="1"/>
    </xf>
    <xf numFmtId="44" fontId="0" fillId="0" borderId="19" xfId="2" applyFont="1" applyFill="1" applyBorder="1" applyProtection="1">
      <protection locked="0"/>
    </xf>
    <xf numFmtId="9" fontId="0" fillId="11" borderId="19" xfId="3" applyFont="1" applyFill="1" applyBorder="1" applyAlignment="1">
      <alignment horizontal="center" vertical="center"/>
    </xf>
    <xf numFmtId="0" fontId="15" fillId="0" borderId="72" xfId="0" applyFont="1" applyBorder="1" applyAlignment="1">
      <alignment horizontal="center"/>
    </xf>
    <xf numFmtId="0" fontId="15" fillId="0" borderId="73" xfId="0" applyFont="1" applyBorder="1" applyAlignment="1">
      <alignment horizontal="center"/>
    </xf>
    <xf numFmtId="3" fontId="15" fillId="0" borderId="73" xfId="0" applyNumberFormat="1" applyFont="1" applyBorder="1" applyAlignment="1">
      <alignment horizontal="right"/>
    </xf>
    <xf numFmtId="0" fontId="15" fillId="0" borderId="73" xfId="0" applyFont="1" applyBorder="1" applyAlignment="1">
      <alignment horizontal="right"/>
    </xf>
    <xf numFmtId="0" fontId="16" fillId="0" borderId="73" xfId="0" applyFont="1" applyBorder="1" applyAlignment="1">
      <alignment horizontal="right"/>
    </xf>
    <xf numFmtId="0" fontId="16" fillId="0" borderId="75" xfId="0" applyFont="1" applyBorder="1" applyAlignment="1">
      <alignment horizontal="center"/>
    </xf>
    <xf numFmtId="0" fontId="15" fillId="0" borderId="72" xfId="0" applyFont="1" applyBorder="1" applyAlignment="1">
      <alignment horizontal="right"/>
    </xf>
    <xf numFmtId="0" fontId="15" fillId="0" borderId="76" xfId="0" applyFont="1" applyBorder="1" applyAlignment="1">
      <alignment horizontal="center"/>
    </xf>
    <xf numFmtId="0" fontId="15" fillId="0" borderId="77" xfId="0" applyFont="1" applyBorder="1" applyAlignment="1">
      <alignment horizontal="center"/>
    </xf>
    <xf numFmtId="14" fontId="15" fillId="0" borderId="77" xfId="0" applyNumberFormat="1" applyFont="1" applyBorder="1" applyAlignment="1">
      <alignment horizontal="center"/>
    </xf>
    <xf numFmtId="3" fontId="15" fillId="0" borderId="77" xfId="0" applyNumberFormat="1" applyFont="1" applyBorder="1" applyAlignment="1">
      <alignment horizontal="right"/>
    </xf>
    <xf numFmtId="3" fontId="15" fillId="0" borderId="77" xfId="0" applyNumberFormat="1" applyFont="1" applyBorder="1" applyAlignment="1">
      <alignment horizontal="center"/>
    </xf>
    <xf numFmtId="10" fontId="15" fillId="0" borderId="77" xfId="0" applyNumberFormat="1" applyFont="1" applyBorder="1" applyAlignment="1">
      <alignment horizontal="center"/>
    </xf>
    <xf numFmtId="3" fontId="15" fillId="0" borderId="78" xfId="0" applyNumberFormat="1" applyFont="1" applyBorder="1" applyAlignment="1">
      <alignment horizontal="center"/>
    </xf>
    <xf numFmtId="0" fontId="15" fillId="32" borderId="79" xfId="0" applyFont="1" applyFill="1" applyBorder="1" applyAlignment="1">
      <alignment horizontal="center" vertical="center" wrapText="1"/>
    </xf>
    <xf numFmtId="0" fontId="15" fillId="32" borderId="80" xfId="0" applyFont="1" applyFill="1" applyBorder="1" applyAlignment="1">
      <alignment horizontal="center" vertical="center" wrapText="1"/>
    </xf>
    <xf numFmtId="0" fontId="16" fillId="32" borderId="80" xfId="0" applyFont="1" applyFill="1" applyBorder="1" applyAlignment="1">
      <alignment horizontal="center" vertical="center" wrapText="1"/>
    </xf>
    <xf numFmtId="0" fontId="16" fillId="0" borderId="74" xfId="0" applyFont="1" applyBorder="1" applyAlignment="1">
      <alignment horizontal="center"/>
    </xf>
    <xf numFmtId="0" fontId="0" fillId="4" borderId="19" xfId="0" applyFill="1" applyBorder="1"/>
    <xf numFmtId="0" fontId="16" fillId="9" borderId="19" xfId="6" quotePrefix="1" applyFont="1" applyFill="1" applyBorder="1" applyAlignment="1">
      <alignment horizontal="center" vertical="center" wrapText="1"/>
    </xf>
    <xf numFmtId="9" fontId="0" fillId="14" borderId="19" xfId="3" applyFont="1" applyFill="1" applyBorder="1" applyAlignment="1">
      <alignment horizontal="center" vertical="center"/>
    </xf>
    <xf numFmtId="9" fontId="0" fillId="0" borderId="0" xfId="3" applyFont="1"/>
    <xf numFmtId="3" fontId="12" fillId="0" borderId="20" xfId="1" applyNumberFormat="1" applyFont="1" applyFill="1" applyBorder="1" applyAlignment="1">
      <alignment horizontal="center" vertical="center" wrapText="1"/>
    </xf>
    <xf numFmtId="3" fontId="12" fillId="0" borderId="21" xfId="1" applyNumberFormat="1" applyFont="1" applyFill="1" applyBorder="1" applyAlignment="1">
      <alignment horizontal="center" vertical="center" wrapText="1"/>
    </xf>
    <xf numFmtId="3" fontId="40" fillId="18" borderId="38" xfId="0" applyNumberFormat="1" applyFont="1" applyFill="1" applyBorder="1" applyAlignment="1">
      <alignment horizontal="center"/>
    </xf>
    <xf numFmtId="0" fontId="39" fillId="0" borderId="19" xfId="0" applyFont="1" applyBorder="1" applyAlignment="1">
      <alignment horizontal="center" vertical="center"/>
    </xf>
    <xf numFmtId="0" fontId="0" fillId="0" borderId="58" xfId="0" applyBorder="1" applyAlignment="1">
      <alignment horizontal="left" vertical="center" wrapText="1"/>
    </xf>
    <xf numFmtId="0" fontId="6" fillId="7" borderId="61" xfId="0" applyFont="1" applyFill="1" applyBorder="1" applyAlignment="1">
      <alignment horizontal="center" vertical="center" wrapText="1"/>
    </xf>
    <xf numFmtId="0" fontId="16" fillId="9" borderId="19" xfId="6" applyFont="1" applyFill="1" applyBorder="1" applyAlignment="1">
      <alignment horizontal="center" vertical="center" wrapText="1"/>
    </xf>
    <xf numFmtId="0" fontId="0" fillId="24" borderId="34" xfId="0" applyFill="1" applyBorder="1" applyAlignment="1" applyProtection="1">
      <alignment horizontal="center" vertical="center"/>
      <protection hidden="1"/>
    </xf>
    <xf numFmtId="0" fontId="0" fillId="0" borderId="0" xfId="0" applyAlignment="1">
      <alignment horizontal="left" vertical="top" wrapText="1"/>
    </xf>
    <xf numFmtId="0" fontId="35" fillId="17" borderId="61" xfId="0" applyFont="1" applyFill="1" applyBorder="1" applyAlignment="1">
      <alignment horizontal="center" vertical="center" wrapText="1"/>
    </xf>
    <xf numFmtId="0" fontId="35" fillId="17" borderId="44" xfId="0" applyFont="1" applyFill="1" applyBorder="1" applyAlignment="1">
      <alignment horizontal="center" vertical="center" wrapText="1"/>
    </xf>
    <xf numFmtId="0" fontId="35" fillId="17" borderId="1" xfId="0" applyFont="1" applyFill="1" applyBorder="1" applyAlignment="1">
      <alignment horizontal="center" vertical="center" wrapText="1"/>
    </xf>
    <xf numFmtId="0" fontId="18" fillId="17" borderId="61" xfId="0" applyFont="1" applyFill="1" applyBorder="1" applyAlignment="1">
      <alignment horizontal="center" vertical="center" wrapText="1"/>
    </xf>
    <xf numFmtId="0" fontId="18" fillId="17" borderId="44" xfId="0" applyFont="1" applyFill="1" applyBorder="1" applyAlignment="1">
      <alignment horizontal="center" vertical="center" wrapText="1"/>
    </xf>
    <xf numFmtId="0" fontId="18" fillId="17" borderId="1" xfId="0" applyFont="1" applyFill="1" applyBorder="1" applyAlignment="1">
      <alignment horizontal="center" vertical="center" wrapText="1"/>
    </xf>
    <xf numFmtId="0" fontId="3" fillId="0" borderId="37" xfId="0" applyFont="1" applyBorder="1" applyAlignment="1">
      <alignment horizontal="center" vertical="center"/>
    </xf>
    <xf numFmtId="0" fontId="3" fillId="0" borderId="34" xfId="0" applyFont="1" applyBorder="1" applyAlignment="1">
      <alignment horizontal="center" vertical="center"/>
    </xf>
    <xf numFmtId="0" fontId="0" fillId="0" borderId="19" xfId="0" applyBorder="1" applyAlignment="1">
      <alignment horizontal="right"/>
    </xf>
    <xf numFmtId="0" fontId="27" fillId="4" borderId="0" xfId="0" applyFont="1" applyFill="1" applyAlignment="1">
      <alignment horizontal="left"/>
    </xf>
    <xf numFmtId="0" fontId="39" fillId="0" borderId="19" xfId="0" applyFont="1" applyBorder="1" applyAlignment="1">
      <alignment horizontal="center" vertical="center"/>
    </xf>
    <xf numFmtId="0" fontId="10" fillId="0" borderId="19" xfId="0" applyFont="1" applyBorder="1" applyAlignment="1">
      <alignment horizontal="center"/>
    </xf>
    <xf numFmtId="0" fontId="39" fillId="0" borderId="32" xfId="0" applyFont="1" applyBorder="1" applyAlignment="1">
      <alignment horizontal="center" vertical="center"/>
    </xf>
    <xf numFmtId="0" fontId="39" fillId="0" borderId="17" xfId="0" applyFont="1" applyBorder="1" applyAlignment="1">
      <alignment horizontal="center" vertical="center"/>
    </xf>
    <xf numFmtId="0" fontId="39" fillId="0" borderId="25" xfId="0" applyFont="1" applyBorder="1" applyAlignment="1">
      <alignment horizontal="center" vertical="center"/>
    </xf>
    <xf numFmtId="0" fontId="7" fillId="2" borderId="64"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28" fillId="15" borderId="19"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0" fillId="5" borderId="61" xfId="0" applyFill="1" applyBorder="1" applyAlignment="1">
      <alignment horizontal="left" vertical="center"/>
    </xf>
    <xf numFmtId="0" fontId="0" fillId="5" borderId="58" xfId="0" applyFill="1" applyBorder="1" applyAlignment="1">
      <alignment horizontal="left" vertical="center"/>
    </xf>
    <xf numFmtId="0" fontId="6" fillId="2" borderId="4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0" fillId="0" borderId="61" xfId="0" applyBorder="1" applyAlignment="1">
      <alignment horizontal="left" vertical="center" wrapText="1"/>
    </xf>
    <xf numFmtId="0" fontId="0" fillId="0" borderId="58" xfId="0" applyBorder="1" applyAlignment="1">
      <alignment horizontal="left" vertical="center" wrapText="1"/>
    </xf>
    <xf numFmtId="0" fontId="0" fillId="0" borderId="48" xfId="0" applyBorder="1" applyAlignment="1">
      <alignment horizontal="left" vertical="center" wrapText="1"/>
    </xf>
    <xf numFmtId="0" fontId="0" fillId="0" borderId="27" xfId="0" applyBorder="1" applyAlignment="1">
      <alignment horizontal="left" vertical="center" wrapText="1"/>
    </xf>
    <xf numFmtId="0" fontId="6" fillId="2" borderId="46" xfId="0" applyFont="1" applyFill="1" applyBorder="1" applyAlignment="1">
      <alignment horizontal="center" vertical="center"/>
    </xf>
    <xf numFmtId="0" fontId="0" fillId="5" borderId="49" xfId="0" applyFill="1" applyBorder="1" applyAlignment="1">
      <alignment horizontal="left" vertical="center"/>
    </xf>
    <xf numFmtId="0" fontId="0" fillId="5" borderId="50" xfId="0" applyFill="1" applyBorder="1" applyAlignment="1">
      <alignment horizontal="left" vertical="center"/>
    </xf>
    <xf numFmtId="3" fontId="6" fillId="2" borderId="44" xfId="0" applyNumberFormat="1"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61" xfId="0" applyFont="1" applyFill="1" applyBorder="1" applyAlignment="1">
      <alignment horizontal="center" vertical="center"/>
    </xf>
    <xf numFmtId="0" fontId="6" fillId="2" borderId="1" xfId="0" applyFont="1" applyFill="1" applyBorder="1" applyAlignment="1">
      <alignment horizontal="center" vertical="center"/>
    </xf>
    <xf numFmtId="3" fontId="7" fillId="2" borderId="47" xfId="1" applyNumberFormat="1" applyFont="1" applyFill="1" applyBorder="1" applyAlignment="1">
      <alignment horizontal="center" vertical="center" wrapText="1"/>
    </xf>
    <xf numFmtId="3" fontId="7" fillId="2" borderId="46" xfId="1" applyNumberFormat="1" applyFont="1" applyFill="1" applyBorder="1" applyAlignment="1">
      <alignment horizontal="center" vertical="center" wrapText="1"/>
    </xf>
    <xf numFmtId="164" fontId="7" fillId="7" borderId="57" xfId="1" applyNumberFormat="1" applyFont="1" applyFill="1" applyBorder="1" applyAlignment="1">
      <alignment horizontal="center" vertical="center" wrapText="1"/>
    </xf>
    <xf numFmtId="164" fontId="7" fillId="7" borderId="62"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60" xfId="0" applyBorder="1" applyAlignment="1">
      <alignment horizontal="left" vertical="center" wrapText="1"/>
    </xf>
    <xf numFmtId="0" fontId="0" fillId="0" borderId="67" xfId="0" applyBorder="1" applyAlignment="1">
      <alignment horizontal="left" vertical="center" wrapText="1"/>
    </xf>
    <xf numFmtId="0" fontId="0" fillId="5" borderId="51" xfId="0" applyFill="1" applyBorder="1" applyAlignment="1">
      <alignment horizontal="left" vertical="center"/>
    </xf>
    <xf numFmtId="0" fontId="6" fillId="2" borderId="61" xfId="0" applyFont="1" applyFill="1" applyBorder="1" applyAlignment="1">
      <alignment horizontal="center" vertical="center" wrapText="1"/>
    </xf>
    <xf numFmtId="164" fontId="7" fillId="2" borderId="57" xfId="1" applyNumberFormat="1" applyFont="1" applyFill="1" applyBorder="1" applyAlignment="1">
      <alignment horizontal="center" vertical="center" wrapText="1"/>
    </xf>
    <xf numFmtId="164" fontId="7" fillId="2" borderId="62" xfId="1" applyNumberFormat="1" applyFont="1" applyFill="1" applyBorder="1" applyAlignment="1">
      <alignment horizontal="center" vertical="center" wrapText="1"/>
    </xf>
    <xf numFmtId="0" fontId="14" fillId="2" borderId="0" xfId="6" applyFont="1" applyFill="1" applyBorder="1" applyAlignment="1">
      <alignment horizontal="center" vertical="center" wrapText="1"/>
    </xf>
    <xf numFmtId="0" fontId="15" fillId="9" borderId="19" xfId="6"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6" fillId="9" borderId="19" xfId="6" applyFont="1" applyFill="1" applyBorder="1" applyAlignment="1">
      <alignment horizontal="center" vertical="center" wrapText="1"/>
    </xf>
    <xf numFmtId="0" fontId="0" fillId="24" borderId="28" xfId="0" applyFill="1" applyBorder="1" applyAlignment="1" applyProtection="1">
      <alignment horizontal="center" vertical="center"/>
      <protection hidden="1"/>
    </xf>
    <xf numFmtId="0" fontId="0" fillId="24" borderId="34" xfId="0" applyFill="1" applyBorder="1" applyAlignment="1" applyProtection="1">
      <alignment horizontal="center" vertical="center"/>
      <protection hidden="1"/>
    </xf>
    <xf numFmtId="0" fontId="0" fillId="26" borderId="37" xfId="0" applyFill="1" applyBorder="1" applyAlignment="1" applyProtection="1">
      <alignment horizontal="center" vertical="center"/>
      <protection hidden="1"/>
    </xf>
    <xf numFmtId="0" fontId="0" fillId="26" borderId="28" xfId="0" applyFill="1" applyBorder="1" applyAlignment="1" applyProtection="1">
      <alignment horizontal="center" vertical="center"/>
      <protection hidden="1"/>
    </xf>
    <xf numFmtId="0" fontId="0" fillId="26" borderId="34" xfId="0" applyFill="1" applyBorder="1" applyAlignment="1" applyProtection="1">
      <alignment horizontal="center" vertical="center"/>
      <protection hidden="1"/>
    </xf>
    <xf numFmtId="0" fontId="0" fillId="27" borderId="37" xfId="0" applyFill="1" applyBorder="1" applyAlignment="1" applyProtection="1">
      <alignment horizontal="center" vertical="center" wrapText="1"/>
      <protection hidden="1"/>
    </xf>
    <xf numFmtId="0" fontId="0" fillId="27" borderId="28" xfId="0" applyFill="1" applyBorder="1" applyAlignment="1" applyProtection="1">
      <alignment horizontal="center" vertical="center" wrapText="1"/>
      <protection hidden="1"/>
    </xf>
    <xf numFmtId="0" fontId="0" fillId="27" borderId="34" xfId="0" applyFill="1" applyBorder="1" applyAlignment="1" applyProtection="1">
      <alignment horizontal="center" vertical="center" wrapText="1"/>
      <protection hidden="1"/>
    </xf>
    <xf numFmtId="0" fontId="26" fillId="0" borderId="44" xfId="7" applyFont="1" applyBorder="1" applyAlignment="1">
      <alignment horizontal="left" vertical="top" wrapText="1"/>
    </xf>
    <xf numFmtId="0" fontId="25" fillId="0" borderId="0" xfId="7" applyFont="1" applyAlignment="1">
      <alignment horizontal="left" vertical="center" wrapText="1"/>
    </xf>
    <xf numFmtId="0" fontId="22" fillId="0" borderId="0" xfId="7" applyAlignment="1">
      <alignment horizontal="left" vertical="center" wrapText="1"/>
    </xf>
    <xf numFmtId="0" fontId="30" fillId="0" borderId="37" xfId="7" applyFont="1" applyBorder="1" applyAlignment="1">
      <alignment horizontal="center" vertical="center"/>
    </xf>
    <xf numFmtId="0" fontId="30" fillId="0" borderId="28" xfId="7" applyFont="1" applyBorder="1" applyAlignment="1">
      <alignment horizontal="center" vertical="center"/>
    </xf>
    <xf numFmtId="0" fontId="30" fillId="0" borderId="34" xfId="7" applyFont="1" applyBorder="1" applyAlignment="1">
      <alignment horizontal="center" vertical="center"/>
    </xf>
  </cellXfs>
  <cellStyles count="11">
    <cellStyle name="Comma" xfId="1" builtinId="3"/>
    <cellStyle name="Currency" xfId="2" builtinId="4"/>
    <cellStyle name="Normal" xfId="0" builtinId="0"/>
    <cellStyle name="Normal - Style1 2 6" xfId="10" xr:uid="{00000000-0005-0000-0000-000003000000}"/>
    <cellStyle name="Normal 10 2" xfId="4" xr:uid="{00000000-0005-0000-0000-000004000000}"/>
    <cellStyle name="Normal 2" xfId="5" xr:uid="{00000000-0005-0000-0000-000005000000}"/>
    <cellStyle name="Normal 2 2" xfId="7" xr:uid="{00000000-0005-0000-0000-000006000000}"/>
    <cellStyle name="Normal 2 3" xfId="9" xr:uid="{00000000-0005-0000-0000-000007000000}"/>
    <cellStyle name="Normal 4" xfId="8" xr:uid="{00000000-0005-0000-0000-000008000000}"/>
    <cellStyle name="Normal_Revised Exhibit 1_021810_Eberts" xfId="6" xr:uid="{00000000-0005-0000-0000-000009000000}"/>
    <cellStyle name="Percent" xfId="3" builtinId="5"/>
  </cellStyles>
  <dxfs count="16">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colors>
    <mruColors>
      <color rgb="FF1F45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YTD Performance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437025818913751E-2"/>
          <c:y val="0.19173677717050844"/>
          <c:w val="0.89753257409811682"/>
          <c:h val="0.63155259641220374"/>
        </c:manualLayout>
      </c:layout>
      <c:barChart>
        <c:barDir val="col"/>
        <c:grouping val="clustered"/>
        <c:varyColors val="0"/>
        <c:ser>
          <c:idx val="0"/>
          <c:order val="0"/>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 2'!$M$2:$N$2</c:f>
              <c:strCache>
                <c:ptCount val="2"/>
                <c:pt idx="0">
                  <c:v>Annual Energy Savings - Gas</c:v>
                </c:pt>
                <c:pt idx="1">
                  <c:v>Expenditures</c:v>
                </c:pt>
              </c:strCache>
            </c:strRef>
          </c:cat>
          <c:val>
            <c:numRef>
              <c:f>'Table 2'!$M$3:$N$3</c:f>
              <c:numCache>
                <c:formatCode>0%</c:formatCode>
                <c:ptCount val="2"/>
                <c:pt idx="0">
                  <c:v>1.5084694286273561</c:v>
                </c:pt>
                <c:pt idx="1">
                  <c:v>0.84551175016594804</c:v>
                </c:pt>
              </c:numCache>
            </c:numRef>
          </c:val>
          <c:extLst>
            <c:ext xmlns:c16="http://schemas.microsoft.com/office/drawing/2014/chart" uri="{C3380CC4-5D6E-409C-BE32-E72D297353CC}">
              <c16:uniqueId val="{00000000-A5AE-494C-92E5-41E240E0049B}"/>
            </c:ext>
          </c:extLst>
        </c:ser>
        <c:dLbls>
          <c:showLegendKey val="0"/>
          <c:showVal val="0"/>
          <c:showCatName val="0"/>
          <c:showSerName val="0"/>
          <c:showPercent val="0"/>
          <c:showBubbleSize val="0"/>
        </c:dLbls>
        <c:gapWidth val="219"/>
        <c:overlap val="-27"/>
        <c:axId val="1894622672"/>
        <c:axId val="1894630992"/>
      </c:barChart>
      <c:catAx>
        <c:axId val="189462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30992"/>
        <c:crosses val="autoZero"/>
        <c:auto val="1"/>
        <c:lblAlgn val="ctr"/>
        <c:lblOffset val="100"/>
        <c:noMultiLvlLbl val="0"/>
      </c:catAx>
      <c:valAx>
        <c:axId val="1894630992"/>
        <c:scaling>
          <c:orientation val="minMax"/>
          <c:max val="2"/>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22672"/>
        <c:crosses val="autoZero"/>
        <c:crossBetween val="between"/>
        <c:majorUnit val="0.2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Metrics'!$L$6:$O$6</c:f>
              <c:strCache>
                <c:ptCount val="4"/>
                <c:pt idx="0">
                  <c:v> Primary Metric Electric (MWh) - 2020/21  TRM </c:v>
                </c:pt>
                <c:pt idx="1">
                  <c:v> Secondary Metric Electric (MWh) 2022 TRM </c:v>
                </c:pt>
                <c:pt idx="2">
                  <c:v> Primary Metric - Gas (Dth) - 2020/21 TRM </c:v>
                </c:pt>
                <c:pt idx="3">
                  <c:v> Secondary Metric - Gas (Dth) - 2022 TRM </c:v>
                </c:pt>
              </c:strCache>
            </c:strRef>
          </c:cat>
          <c:val>
            <c:numRef>
              <c:f>'AP F - Secondary Metrics'!$L$7:$O$7</c:f>
              <c:numCache>
                <c:formatCode>_(* #,##0_);_(* \(#,##0\);_(* "-"??_);_(@_)</c:formatCode>
                <c:ptCount val="4"/>
                <c:pt idx="0">
                  <c:v>0</c:v>
                </c:pt>
                <c:pt idx="1">
                  <c:v>0</c:v>
                </c:pt>
                <c:pt idx="2">
                  <c:v>302990.54909922776</c:v>
                </c:pt>
                <c:pt idx="3">
                  <c:v>0</c:v>
                </c:pt>
              </c:numCache>
            </c:numRef>
          </c:val>
          <c:extLst>
            <c:ext xmlns:c16="http://schemas.microsoft.com/office/drawing/2014/chart" uri="{C3380CC4-5D6E-409C-BE32-E72D297353CC}">
              <c16:uniqueId val="{00000000-D7D5-4490-B6EF-0055D0B63535}"/>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Metrics'!$L$6:$M$6</c:f>
              <c:strCache>
                <c:ptCount val="2"/>
                <c:pt idx="0">
                  <c:v> Primary Metric Electric (MWh) - 2020/21  TRM </c:v>
                </c:pt>
                <c:pt idx="1">
                  <c:v> Secondary Metric Electric (MWh) 2022 TRM </c:v>
                </c:pt>
              </c:strCache>
            </c:strRef>
          </c:cat>
          <c:val>
            <c:numRef>
              <c:f>'AP F - Secondary Metrics'!$L$8:$M$8</c:f>
              <c:numCache>
                <c:formatCode>_(* #,##0_);_(* \(#,##0\);_(* "-"??_);_(@_)</c:formatCode>
                <c:ptCount val="2"/>
                <c:pt idx="0">
                  <c:v>0</c:v>
                </c:pt>
                <c:pt idx="1">
                  <c:v>3625802.1097407416</c:v>
                </c:pt>
              </c:numCache>
            </c:numRef>
          </c:val>
          <c:extLst>
            <c:ext xmlns:c16="http://schemas.microsoft.com/office/drawing/2014/chart" uri="{C3380CC4-5D6E-409C-BE32-E72D297353CC}">
              <c16:uniqueId val="{00000000-7A54-4E7D-AB0A-66391554A252}"/>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12</xdr:col>
      <xdr:colOff>9525</xdr:colOff>
      <xdr:row>4</xdr:row>
      <xdr:rowOff>86457</xdr:rowOff>
    </xdr:from>
    <xdr:to>
      <xdr:col>15</xdr:col>
      <xdr:colOff>57149</xdr:colOff>
      <xdr:row>12</xdr:row>
      <xdr:rowOff>600074</xdr:rowOff>
    </xdr:to>
    <xdr:graphicFrame macro="">
      <xdr:nvGraphicFramePr>
        <xdr:cNvPr id="2" name="Chart 1">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41031</xdr:colOff>
      <xdr:row>10</xdr:row>
      <xdr:rowOff>96779</xdr:rowOff>
    </xdr:from>
    <xdr:to>
      <xdr:col>16</xdr:col>
      <xdr:colOff>228600</xdr:colOff>
      <xdr:row>17</xdr:row>
      <xdr:rowOff>390525</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73045</xdr:colOff>
      <xdr:row>19</xdr:row>
      <xdr:rowOff>116211</xdr:rowOff>
    </xdr:from>
    <xdr:to>
      <xdr:col>14</xdr:col>
      <xdr:colOff>904875</xdr:colOff>
      <xdr:row>31</xdr:row>
      <xdr:rowOff>13667</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pageSetUpPr fitToPage="1"/>
  </sheetPr>
  <dimension ref="B1:M11"/>
  <sheetViews>
    <sheetView tabSelected="1" zoomScaleNormal="100" workbookViewId="0">
      <selection activeCell="F14" sqref="F14"/>
    </sheetView>
  </sheetViews>
  <sheetFormatPr defaultRowHeight="14.45"/>
  <cols>
    <col min="1" max="1" width="2.7109375" customWidth="1"/>
    <col min="2" max="2" width="7.85546875" bestFit="1" customWidth="1"/>
    <col min="3" max="5" width="14.7109375" customWidth="1"/>
    <col min="6" max="6" width="15.7109375" customWidth="1"/>
    <col min="7" max="10" width="12.7109375" customWidth="1"/>
  </cols>
  <sheetData>
    <row r="1" spans="2:13" s="221" customFormat="1" ht="15.6">
      <c r="B1" s="108" t="s">
        <v>0</v>
      </c>
    </row>
    <row r="2" spans="2:13" ht="21" customHeight="1" thickBot="1">
      <c r="B2" s="536" t="s">
        <v>1</v>
      </c>
      <c r="C2" s="56"/>
      <c r="D2" s="56"/>
      <c r="E2" s="221"/>
      <c r="F2" s="221"/>
      <c r="G2" s="221"/>
      <c r="H2" s="221"/>
      <c r="I2" s="221"/>
      <c r="J2" s="221"/>
      <c r="K2" s="221"/>
      <c r="L2" s="221"/>
      <c r="M2" s="221"/>
    </row>
    <row r="3" spans="2:13" ht="54.95" customHeight="1" thickBot="1">
      <c r="B3" s="45" t="s">
        <v>2</v>
      </c>
      <c r="C3" s="183" t="s">
        <v>3</v>
      </c>
      <c r="D3" s="183" t="s">
        <v>4</v>
      </c>
      <c r="E3" s="183" t="s">
        <v>5</v>
      </c>
      <c r="F3" s="183" t="s">
        <v>6</v>
      </c>
      <c r="G3" s="183" t="s">
        <v>7</v>
      </c>
      <c r="H3" s="183" t="s">
        <v>8</v>
      </c>
      <c r="I3" s="183" t="s">
        <v>9</v>
      </c>
      <c r="J3" s="46" t="s">
        <v>10</v>
      </c>
      <c r="K3" s="221"/>
      <c r="L3" s="221"/>
      <c r="M3" s="221"/>
    </row>
    <row r="4" spans="2:13" ht="15" thickBot="1">
      <c r="B4" s="180"/>
      <c r="C4" s="181" t="s">
        <v>11</v>
      </c>
      <c r="D4" s="181" t="s">
        <v>12</v>
      </c>
      <c r="E4" s="181" t="s">
        <v>13</v>
      </c>
      <c r="F4" s="181" t="s">
        <v>14</v>
      </c>
      <c r="G4" s="181" t="s">
        <v>15</v>
      </c>
      <c r="H4" s="181" t="s">
        <v>16</v>
      </c>
      <c r="I4" s="181" t="s">
        <v>17</v>
      </c>
      <c r="J4" s="182" t="s">
        <v>18</v>
      </c>
      <c r="K4" s="221"/>
      <c r="L4" s="221"/>
      <c r="M4" s="221"/>
    </row>
    <row r="5" spans="2:13" ht="24.95" customHeight="1">
      <c r="B5" s="179" t="s">
        <v>19</v>
      </c>
      <c r="C5" s="192">
        <v>88066.732249999783</v>
      </c>
      <c r="D5" s="528">
        <v>1109.219824</v>
      </c>
      <c r="E5" s="192" t="s">
        <v>20</v>
      </c>
      <c r="F5" s="528">
        <v>89175.952073999782</v>
      </c>
      <c r="G5" s="197"/>
      <c r="H5" s="194"/>
      <c r="I5" s="197"/>
      <c r="J5" s="195"/>
      <c r="K5" s="221"/>
      <c r="L5" s="221"/>
      <c r="M5" s="221"/>
    </row>
    <row r="6" spans="2:13" ht="24.95" customHeight="1" thickBot="1">
      <c r="B6" s="117" t="s">
        <v>21</v>
      </c>
      <c r="C6" s="193">
        <v>302990.54909922776</v>
      </c>
      <c r="D6" s="529">
        <v>3696.3704349999998</v>
      </c>
      <c r="E6" s="193" t="s">
        <v>20</v>
      </c>
      <c r="F6" s="529">
        <v>306686.91953422775</v>
      </c>
      <c r="G6" s="193">
        <v>50429292.660000004</v>
      </c>
      <c r="H6" s="531">
        <v>3.3999999999999998E-3</v>
      </c>
      <c r="I6" s="193">
        <v>171459.59504400002</v>
      </c>
      <c r="J6" s="196">
        <v>1.7886833306443168</v>
      </c>
      <c r="K6" s="221"/>
      <c r="L6" s="221"/>
      <c r="M6" s="221"/>
    </row>
    <row r="7" spans="2:13" ht="9.9499999999999993" customHeight="1">
      <c r="B7" s="221"/>
      <c r="C7" s="221"/>
      <c r="D7" s="221"/>
      <c r="E7" s="221"/>
      <c r="F7" s="221"/>
      <c r="G7" s="221"/>
      <c r="H7" s="221"/>
      <c r="I7" s="221"/>
      <c r="J7" s="221"/>
      <c r="K7" s="221"/>
      <c r="L7" s="221"/>
      <c r="M7" s="221"/>
    </row>
    <row r="8" spans="2:13" ht="30" customHeight="1">
      <c r="B8" s="622" t="s">
        <v>22</v>
      </c>
      <c r="C8" s="622"/>
      <c r="D8" s="622"/>
      <c r="E8" s="622"/>
      <c r="F8" s="622"/>
      <c r="G8" s="622"/>
      <c r="H8" s="622"/>
      <c r="I8" s="622"/>
      <c r="J8" s="622"/>
      <c r="K8" s="221"/>
      <c r="L8" s="221"/>
      <c r="M8" s="221"/>
    </row>
    <row r="9" spans="2:13" ht="15" customHeight="1">
      <c r="B9" s="622" t="s">
        <v>23</v>
      </c>
      <c r="C9" s="622"/>
      <c r="D9" s="622"/>
      <c r="E9" s="622"/>
      <c r="F9" s="622"/>
      <c r="G9" s="622"/>
      <c r="H9" s="622"/>
      <c r="I9" s="622"/>
      <c r="J9" s="622"/>
      <c r="K9" s="221"/>
      <c r="L9" s="221"/>
      <c r="M9" s="221"/>
    </row>
    <row r="10" spans="2:13" ht="30" customHeight="1">
      <c r="B10" s="622" t="s">
        <v>24</v>
      </c>
      <c r="C10" s="622"/>
      <c r="D10" s="622"/>
      <c r="E10" s="622"/>
      <c r="F10" s="622"/>
      <c r="G10" s="622"/>
      <c r="H10" s="622"/>
      <c r="I10" s="622"/>
      <c r="J10" s="622"/>
      <c r="K10" s="221"/>
      <c r="L10" s="221"/>
      <c r="M10" s="221"/>
    </row>
    <row r="11" spans="2:13" ht="30" customHeight="1">
      <c r="B11" s="622" t="s">
        <v>25</v>
      </c>
      <c r="C11" s="622"/>
      <c r="D11" s="622"/>
      <c r="E11" s="622"/>
      <c r="F11" s="622"/>
      <c r="G11" s="622"/>
      <c r="H11" s="622"/>
      <c r="I11" s="622"/>
      <c r="J11" s="622"/>
      <c r="K11" s="221"/>
      <c r="L11" s="221"/>
      <c r="M11" s="221"/>
    </row>
  </sheetData>
  <mergeCells count="4">
    <mergeCell ref="B10:J10"/>
    <mergeCell ref="B11:J11"/>
    <mergeCell ref="B8:J8"/>
    <mergeCell ref="B9:J9"/>
  </mergeCells>
  <pageMargins left="0.7" right="0.7"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249977111117893"/>
    <pageSetUpPr fitToPage="1"/>
  </sheetPr>
  <dimension ref="A1:AB30"/>
  <sheetViews>
    <sheetView zoomScaleNormal="100" zoomScaleSheetLayoutView="100" workbookViewId="0">
      <selection activeCell="K13" sqref="K13"/>
    </sheetView>
  </sheetViews>
  <sheetFormatPr defaultColWidth="9.28515625" defaultRowHeight="14.45"/>
  <cols>
    <col min="1" max="1" width="4.28515625" style="221" customWidth="1"/>
    <col min="2" max="2" width="22.140625" style="221" customWidth="1"/>
    <col min="3" max="3" width="35" style="221" customWidth="1"/>
    <col min="4" max="8" width="13.5703125" style="221" customWidth="1"/>
    <col min="9" max="9" width="14.5703125" style="221" customWidth="1"/>
    <col min="10" max="10" width="4.140625" style="221" customWidth="1"/>
    <col min="11" max="11" width="16.28515625" style="221" customWidth="1"/>
    <col min="12" max="12" width="15.7109375" style="2" customWidth="1"/>
    <col min="13" max="13" width="21.42578125" style="2" customWidth="1"/>
    <col min="14" max="14" width="13.5703125" style="221" customWidth="1"/>
    <col min="15" max="17" width="9.28515625" style="221"/>
    <col min="18" max="18" width="9.28515625" style="221" customWidth="1"/>
    <col min="19" max="16384" width="9.28515625" style="221"/>
  </cols>
  <sheetData>
    <row r="1" spans="1:13" ht="23.45">
      <c r="A1" s="1" t="s">
        <v>230</v>
      </c>
      <c r="L1" s="70"/>
      <c r="M1" s="70"/>
    </row>
    <row r="2" spans="1:13" ht="15.6">
      <c r="B2" s="189" t="s">
        <v>231</v>
      </c>
      <c r="L2" s="70"/>
      <c r="M2" s="70"/>
    </row>
    <row r="3" spans="1:13" ht="18.95" thickBot="1">
      <c r="A3" s="4"/>
      <c r="B3" s="560" t="s">
        <v>1</v>
      </c>
      <c r="C3" s="560"/>
      <c r="D3" s="4"/>
      <c r="E3" s="4"/>
      <c r="F3" s="4"/>
      <c r="G3" s="4"/>
      <c r="H3" s="4"/>
      <c r="L3" s="70"/>
      <c r="M3" s="70"/>
    </row>
    <row r="4" spans="1:13" ht="43.15" customHeight="1" thickBot="1">
      <c r="A4" s="221" t="s">
        <v>166</v>
      </c>
      <c r="B4" s="232"/>
      <c r="C4" s="232"/>
      <c r="D4" s="655" t="s">
        <v>105</v>
      </c>
      <c r="E4" s="655"/>
      <c r="F4" s="656" t="s">
        <v>232</v>
      </c>
      <c r="G4" s="657"/>
      <c r="H4" s="658" t="s">
        <v>208</v>
      </c>
      <c r="I4" s="659"/>
      <c r="K4" s="394" t="s">
        <v>105</v>
      </c>
      <c r="L4" s="394"/>
      <c r="M4" s="394"/>
    </row>
    <row r="5" spans="1:13" ht="21" customHeight="1" thickBot="1">
      <c r="B5" s="233"/>
      <c r="C5" s="233"/>
      <c r="D5" s="395" t="s">
        <v>168</v>
      </c>
      <c r="E5" s="396" t="s">
        <v>169</v>
      </c>
      <c r="F5" s="50" t="s">
        <v>170</v>
      </c>
      <c r="G5" s="51" t="s">
        <v>233</v>
      </c>
      <c r="H5" s="45" t="s">
        <v>172</v>
      </c>
      <c r="I5" s="46" t="s">
        <v>173</v>
      </c>
      <c r="L5" s="70"/>
      <c r="M5" s="70"/>
    </row>
    <row r="6" spans="1:13" ht="52.5" customHeight="1" thickBot="1">
      <c r="B6" s="237"/>
      <c r="C6" s="237"/>
      <c r="D6" s="660" t="s">
        <v>234</v>
      </c>
      <c r="E6" s="661"/>
      <c r="F6" s="662" t="s">
        <v>235</v>
      </c>
      <c r="G6" s="663"/>
      <c r="H6" s="664" t="s">
        <v>236</v>
      </c>
      <c r="I6" s="665"/>
      <c r="L6" s="70"/>
      <c r="M6" s="70"/>
    </row>
    <row r="7" spans="1:13" ht="29.45" thickBot="1">
      <c r="B7" s="36" t="s">
        <v>183</v>
      </c>
      <c r="C7" s="38" t="s">
        <v>237</v>
      </c>
      <c r="D7" s="397" t="s">
        <v>238</v>
      </c>
      <c r="E7" s="398" t="s">
        <v>239</v>
      </c>
      <c r="F7" s="399" t="s">
        <v>238</v>
      </c>
      <c r="G7" s="400" t="s">
        <v>239</v>
      </c>
      <c r="H7" s="401" t="s">
        <v>238</v>
      </c>
      <c r="I7" s="402" t="s">
        <v>239</v>
      </c>
      <c r="J7" s="403"/>
      <c r="K7" s="403"/>
      <c r="L7" s="403"/>
      <c r="M7" s="403"/>
    </row>
    <row r="8" spans="1:13">
      <c r="B8" s="648" t="s">
        <v>240</v>
      </c>
      <c r="C8" s="34" t="s">
        <v>107</v>
      </c>
      <c r="D8" s="262">
        <v>183</v>
      </c>
      <c r="E8" s="404">
        <v>5549</v>
      </c>
      <c r="F8" s="405">
        <v>853.13977</v>
      </c>
      <c r="G8" s="406">
        <v>18751.632690000002</v>
      </c>
      <c r="H8" s="407">
        <v>1836.2854400000003</v>
      </c>
      <c r="I8" s="408">
        <v>62146.153779999637</v>
      </c>
      <c r="J8" s="70"/>
      <c r="K8" s="70"/>
      <c r="L8" s="70"/>
      <c r="M8" s="70"/>
    </row>
    <row r="9" spans="1:13">
      <c r="B9" s="649"/>
      <c r="C9" s="268" t="s">
        <v>109</v>
      </c>
      <c r="D9" s="271">
        <v>0</v>
      </c>
      <c r="E9" s="409">
        <v>1574</v>
      </c>
      <c r="F9" s="410">
        <v>0</v>
      </c>
      <c r="G9" s="411">
        <v>218.4049</v>
      </c>
      <c r="H9" s="412">
        <v>0</v>
      </c>
      <c r="I9" s="413">
        <v>814.75477000000205</v>
      </c>
      <c r="J9" s="70"/>
      <c r="K9" s="70"/>
      <c r="L9" s="70"/>
      <c r="M9" s="70"/>
    </row>
    <row r="10" spans="1:13">
      <c r="B10" s="649"/>
      <c r="C10" s="414" t="s">
        <v>186</v>
      </c>
      <c r="D10" s="271">
        <v>0</v>
      </c>
      <c r="E10" s="415">
        <v>18190</v>
      </c>
      <c r="F10" s="416">
        <v>0</v>
      </c>
      <c r="G10" s="411">
        <v>1721.5933199998906</v>
      </c>
      <c r="H10" s="412">
        <v>0</v>
      </c>
      <c r="I10" s="413">
        <v>116306.93399999713</v>
      </c>
      <c r="J10" s="70"/>
      <c r="K10" s="70"/>
      <c r="L10" s="70"/>
      <c r="M10" s="70"/>
    </row>
    <row r="11" spans="1:13">
      <c r="B11" s="649"/>
      <c r="C11" s="414" t="s">
        <v>241</v>
      </c>
      <c r="D11" s="271">
        <v>0</v>
      </c>
      <c r="E11" s="415">
        <v>563</v>
      </c>
      <c r="F11" s="416">
        <v>0</v>
      </c>
      <c r="G11" s="411">
        <v>15.144699999999903</v>
      </c>
      <c r="H11" s="412">
        <v>0</v>
      </c>
      <c r="I11" s="413">
        <v>3519.1836000000271</v>
      </c>
      <c r="J11" s="70"/>
      <c r="K11" s="70"/>
      <c r="L11" s="70"/>
      <c r="M11" s="70"/>
    </row>
    <row r="12" spans="1:13" ht="15" thickBot="1">
      <c r="B12" s="618"/>
      <c r="C12" s="417" t="s">
        <v>187</v>
      </c>
      <c r="D12" s="271">
        <f t="shared" ref="D12:I12" si="0">SUM(D8:D11)</f>
        <v>183</v>
      </c>
      <c r="E12" s="415">
        <f t="shared" si="0"/>
        <v>25876</v>
      </c>
      <c r="F12" s="418">
        <f t="shared" si="0"/>
        <v>853.13977</v>
      </c>
      <c r="G12" s="419">
        <f t="shared" si="0"/>
        <v>20706.775609999895</v>
      </c>
      <c r="H12" s="271">
        <f t="shared" si="0"/>
        <v>1836.2854400000003</v>
      </c>
      <c r="I12" s="420">
        <f t="shared" si="0"/>
        <v>182787.02614999679</v>
      </c>
      <c r="J12" s="421"/>
      <c r="K12" s="70"/>
      <c r="L12" s="70"/>
      <c r="M12" s="70"/>
    </row>
    <row r="13" spans="1:13" ht="14.45" customHeight="1">
      <c r="B13" s="648" t="s">
        <v>188</v>
      </c>
      <c r="C13" s="34" t="s">
        <v>242</v>
      </c>
      <c r="D13" s="262">
        <v>0</v>
      </c>
      <c r="E13" s="408">
        <v>66</v>
      </c>
      <c r="F13" s="405">
        <v>0</v>
      </c>
      <c r="G13" s="406">
        <v>1064.7704699999999</v>
      </c>
      <c r="H13" s="262">
        <v>0</v>
      </c>
      <c r="I13" s="408">
        <v>1401.51837</v>
      </c>
      <c r="J13" s="422"/>
      <c r="K13" s="70"/>
      <c r="L13" s="70"/>
      <c r="M13" s="70"/>
    </row>
    <row r="14" spans="1:13" ht="14.45" customHeight="1">
      <c r="B14" s="649"/>
      <c r="C14" s="32" t="s">
        <v>132</v>
      </c>
      <c r="D14" s="271">
        <v>0</v>
      </c>
      <c r="E14" s="413">
        <v>404</v>
      </c>
      <c r="F14" s="416">
        <v>0</v>
      </c>
      <c r="G14" s="411">
        <v>119.73608999999985</v>
      </c>
      <c r="H14" s="271">
        <v>0</v>
      </c>
      <c r="I14" s="413">
        <v>1206.1452000000013</v>
      </c>
      <c r="J14" s="422"/>
      <c r="K14" s="70"/>
      <c r="L14" s="70"/>
      <c r="M14" s="70"/>
    </row>
    <row r="15" spans="1:13" ht="14.45" customHeight="1" thickBot="1">
      <c r="B15" s="649"/>
      <c r="C15" s="33" t="s">
        <v>116</v>
      </c>
      <c r="D15" s="423">
        <v>249</v>
      </c>
      <c r="E15" s="424">
        <v>0</v>
      </c>
      <c r="F15" s="425">
        <v>1265.8842199999999</v>
      </c>
      <c r="G15" s="426">
        <v>0</v>
      </c>
      <c r="H15" s="423">
        <v>3755.0063399999999</v>
      </c>
      <c r="I15" s="424">
        <v>0</v>
      </c>
      <c r="J15" s="422"/>
      <c r="K15" s="70"/>
      <c r="L15" s="70"/>
      <c r="M15" s="70"/>
    </row>
    <row r="16" spans="1:13">
      <c r="B16" s="191" t="s">
        <v>117</v>
      </c>
      <c r="C16" s="191" t="s">
        <v>117</v>
      </c>
      <c r="D16" s="262">
        <v>0</v>
      </c>
      <c r="E16" s="408">
        <v>172702</v>
      </c>
      <c r="F16" s="405">
        <v>0</v>
      </c>
      <c r="G16" s="405">
        <v>660.57150000000001</v>
      </c>
      <c r="H16" s="259">
        <v>0</v>
      </c>
      <c r="I16" s="408">
        <v>104995.6</v>
      </c>
      <c r="J16" s="427"/>
      <c r="K16" s="70"/>
      <c r="L16" s="70"/>
      <c r="M16" s="70"/>
    </row>
    <row r="17" spans="2:28" ht="15" thickBot="1">
      <c r="B17" s="37" t="s">
        <v>190</v>
      </c>
      <c r="C17" s="39"/>
      <c r="D17" s="428">
        <v>432</v>
      </c>
      <c r="E17" s="429">
        <v>199048</v>
      </c>
      <c r="F17" s="430">
        <v>2119.0239899999997</v>
      </c>
      <c r="G17" s="430">
        <v>22551.853669999895</v>
      </c>
      <c r="H17" s="428">
        <v>5591.2917800000005</v>
      </c>
      <c r="I17" s="429">
        <v>290390.2897199968</v>
      </c>
      <c r="J17" s="427"/>
      <c r="K17" s="2"/>
      <c r="L17" s="403"/>
      <c r="M17" s="403"/>
    </row>
    <row r="18" spans="2:28" ht="15" thickBot="1">
      <c r="B18" s="15"/>
      <c r="C18" s="41"/>
      <c r="D18" s="431"/>
      <c r="E18" s="432"/>
      <c r="F18" s="433"/>
      <c r="G18" s="434"/>
      <c r="H18" s="431"/>
      <c r="I18" s="306"/>
      <c r="J18" s="427"/>
      <c r="K18" s="2"/>
      <c r="L18" s="435"/>
      <c r="M18" s="435"/>
    </row>
    <row r="19" spans="2:28">
      <c r="B19" s="653" t="s">
        <v>57</v>
      </c>
      <c r="C19" s="436" t="s">
        <v>197</v>
      </c>
      <c r="D19" s="282">
        <v>0</v>
      </c>
      <c r="E19" s="408">
        <v>0</v>
      </c>
      <c r="F19" s="437">
        <v>0</v>
      </c>
      <c r="G19" s="406">
        <v>0</v>
      </c>
      <c r="H19" s="282">
        <v>0</v>
      </c>
      <c r="I19" s="408">
        <v>0</v>
      </c>
      <c r="J19" s="435"/>
      <c r="K19" s="435"/>
      <c r="L19" s="435"/>
      <c r="M19" s="435"/>
    </row>
    <row r="20" spans="2:28" ht="15" thickBot="1">
      <c r="B20" s="654"/>
      <c r="C20" s="438" t="s">
        <v>243</v>
      </c>
      <c r="D20" s="331">
        <v>0</v>
      </c>
      <c r="E20" s="420">
        <v>514</v>
      </c>
      <c r="F20" s="439">
        <v>0</v>
      </c>
      <c r="G20" s="440">
        <v>61.344699999999662</v>
      </c>
      <c r="H20" s="331">
        <v>0</v>
      </c>
      <c r="I20" s="420">
        <v>2144.2290499999972</v>
      </c>
      <c r="J20" s="435"/>
      <c r="K20" s="435"/>
      <c r="L20" s="435"/>
      <c r="M20" s="435"/>
    </row>
    <row r="21" spans="2:28" ht="15" thickBot="1">
      <c r="B21" s="7" t="s">
        <v>244</v>
      </c>
      <c r="C21" s="43"/>
      <c r="D21" s="441"/>
      <c r="E21" s="442"/>
      <c r="F21" s="443"/>
      <c r="G21" s="444"/>
      <c r="H21" s="441"/>
      <c r="I21" s="442"/>
      <c r="J21" s="445"/>
      <c r="K21" s="403"/>
      <c r="L21" s="403"/>
      <c r="M21" s="403"/>
    </row>
    <row r="22" spans="2:28">
      <c r="B22" s="8" t="s">
        <v>201</v>
      </c>
      <c r="C22" s="12"/>
      <c r="D22" s="446"/>
      <c r="E22" s="447"/>
      <c r="F22" s="448"/>
      <c r="G22" s="449"/>
      <c r="H22" s="446"/>
      <c r="I22" s="450"/>
      <c r="J22" s="451"/>
      <c r="K22" s="31"/>
      <c r="L22" s="70"/>
      <c r="M22" s="70"/>
    </row>
    <row r="23" spans="2:28" ht="15" thickBot="1">
      <c r="B23" s="9" t="s">
        <v>202</v>
      </c>
      <c r="C23" s="14"/>
      <c r="D23" s="428">
        <v>0</v>
      </c>
      <c r="E23" s="429">
        <v>514</v>
      </c>
      <c r="F23" s="452">
        <v>0</v>
      </c>
      <c r="G23" s="453">
        <v>61.344699999999662</v>
      </c>
      <c r="H23" s="428">
        <v>0</v>
      </c>
      <c r="I23" s="454">
        <v>2144.2290499999972</v>
      </c>
      <c r="J23" s="455"/>
      <c r="K23" s="456"/>
      <c r="L23" s="70"/>
      <c r="M23" s="70"/>
    </row>
    <row r="24" spans="2:28">
      <c r="B24" s="15"/>
      <c r="C24" s="16"/>
      <c r="D24" s="457"/>
      <c r="E24" s="458"/>
      <c r="F24" s="459"/>
      <c r="G24" s="460"/>
      <c r="H24" s="457"/>
      <c r="I24" s="458"/>
      <c r="J24" s="435"/>
      <c r="K24" s="435"/>
      <c r="L24" s="70"/>
      <c r="M24" s="70"/>
    </row>
    <row r="25" spans="2:28" ht="15" thickBot="1">
      <c r="B25" s="9" t="s">
        <v>203</v>
      </c>
      <c r="C25" s="14"/>
      <c r="D25" s="428">
        <v>432</v>
      </c>
      <c r="E25" s="429">
        <v>199562</v>
      </c>
      <c r="F25" s="430">
        <v>2119.0239899999997</v>
      </c>
      <c r="G25" s="461">
        <v>22613.198369999896</v>
      </c>
      <c r="H25" s="428">
        <v>5591.2917800000005</v>
      </c>
      <c r="I25" s="429">
        <v>292534.51876999682</v>
      </c>
      <c r="J25" s="445"/>
      <c r="K25" s="403"/>
      <c r="L25" s="70"/>
      <c r="M25" s="70"/>
    </row>
    <row r="26" spans="2:28" ht="15" thickBot="1">
      <c r="B26" s="17" t="s">
        <v>245</v>
      </c>
      <c r="C26" s="18"/>
      <c r="D26" s="462"/>
      <c r="E26" s="463"/>
      <c r="F26" s="464"/>
      <c r="G26" s="465"/>
      <c r="H26" s="466"/>
      <c r="I26" s="467"/>
      <c r="J26" s="445"/>
      <c r="K26" s="403"/>
      <c r="L26" s="70"/>
      <c r="M26" s="70"/>
    </row>
    <row r="27" spans="2:28" ht="16.5">
      <c r="B27" s="19" t="s">
        <v>246</v>
      </c>
      <c r="C27" s="10"/>
      <c r="D27" s="10"/>
      <c r="E27" s="10"/>
      <c r="F27" s="10"/>
      <c r="G27" s="10"/>
      <c r="H27" s="10"/>
      <c r="J27" s="10"/>
      <c r="K27" s="10"/>
      <c r="L27" s="468"/>
      <c r="M27" s="468"/>
      <c r="N27" s="10"/>
      <c r="O27" s="10"/>
      <c r="P27" s="10"/>
      <c r="Q27" s="10"/>
      <c r="R27" s="10"/>
      <c r="S27" s="10"/>
      <c r="T27" s="10"/>
      <c r="U27" s="10"/>
      <c r="V27" s="10"/>
      <c r="W27" s="10"/>
      <c r="X27" s="10"/>
      <c r="Y27" s="10"/>
      <c r="Z27" s="10"/>
      <c r="AA27" s="10"/>
      <c r="AB27" s="10"/>
    </row>
    <row r="28" spans="2:28">
      <c r="F28" s="469"/>
      <c r="G28" s="469"/>
      <c r="J28" s="470"/>
      <c r="K28" s="470"/>
    </row>
    <row r="29" spans="2:28">
      <c r="G29" s="2"/>
    </row>
    <row r="30" spans="2:28">
      <c r="F30" s="471"/>
      <c r="G30" s="471"/>
    </row>
  </sheetData>
  <mergeCells count="9">
    <mergeCell ref="B13:B15"/>
    <mergeCell ref="B19:B20"/>
    <mergeCell ref="D4:E4"/>
    <mergeCell ref="F4:G4"/>
    <mergeCell ref="H4:I4"/>
    <mergeCell ref="D6:E6"/>
    <mergeCell ref="F6:G6"/>
    <mergeCell ref="H6:I6"/>
    <mergeCell ref="B8:B11"/>
  </mergeCells>
  <pageMargins left="0.7" right="0.7" top="0.75" bottom="0.75" header="0.3" footer="0.3"/>
  <pageSetup scale="7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249977111117893"/>
    <pageSetUpPr fitToPage="1"/>
  </sheetPr>
  <dimension ref="A1:AD21"/>
  <sheetViews>
    <sheetView zoomScaleNormal="100" zoomScaleSheetLayoutView="100" workbookViewId="0">
      <selection activeCell="G14" sqref="G14"/>
    </sheetView>
  </sheetViews>
  <sheetFormatPr defaultColWidth="9.28515625" defaultRowHeight="14.45"/>
  <cols>
    <col min="1" max="1" width="4.28515625" style="221" customWidth="1"/>
    <col min="2" max="2" width="22.140625" style="221" customWidth="1"/>
    <col min="3" max="3" width="35" style="221" customWidth="1"/>
    <col min="4" max="8" width="13.5703125" style="221" customWidth="1"/>
    <col min="9" max="9" width="14.5703125" style="221" customWidth="1"/>
    <col min="10" max="10" width="3.28515625" style="221" customWidth="1"/>
    <col min="11" max="11" width="16.28515625" style="427" customWidth="1"/>
    <col min="12" max="13" width="16.28515625" style="221" customWidth="1"/>
    <col min="14" max="15" width="15.7109375" style="2" customWidth="1"/>
    <col min="16" max="16" width="13.5703125" style="221" customWidth="1"/>
    <col min="17" max="19" width="9.28515625" style="221"/>
    <col min="20" max="20" width="9.28515625" style="221" customWidth="1"/>
    <col min="21" max="16384" width="9.28515625" style="221"/>
  </cols>
  <sheetData>
    <row r="1" spans="1:30" ht="23.45">
      <c r="A1" s="1" t="s">
        <v>230</v>
      </c>
      <c r="K1" s="85"/>
      <c r="N1" s="70"/>
      <c r="O1" s="70"/>
    </row>
    <row r="2" spans="1:30" ht="15.6">
      <c r="B2" s="189" t="s">
        <v>247</v>
      </c>
      <c r="K2" s="85"/>
      <c r="N2" s="70"/>
      <c r="O2" s="70"/>
    </row>
    <row r="3" spans="1:30" ht="18.95" thickBot="1">
      <c r="A3" s="4"/>
      <c r="B3" s="560" t="s">
        <v>1</v>
      </c>
      <c r="C3" s="560"/>
      <c r="D3" s="4"/>
      <c r="E3" s="4"/>
      <c r="F3" s="4"/>
      <c r="G3" s="4"/>
      <c r="H3" s="4"/>
      <c r="K3" s="74"/>
      <c r="N3" s="70"/>
      <c r="O3" s="70"/>
    </row>
    <row r="4" spans="1:30" ht="43.15" customHeight="1" thickBot="1">
      <c r="A4" s="221" t="s">
        <v>166</v>
      </c>
      <c r="B4" s="619"/>
      <c r="C4" s="232"/>
      <c r="D4" s="669" t="s">
        <v>105</v>
      </c>
      <c r="E4" s="645"/>
      <c r="F4" s="656" t="s">
        <v>232</v>
      </c>
      <c r="G4" s="657"/>
      <c r="H4" s="658" t="s">
        <v>208</v>
      </c>
      <c r="I4" s="659"/>
      <c r="K4" s="85"/>
      <c r="M4" s="394" t="s">
        <v>105</v>
      </c>
      <c r="N4" s="394"/>
      <c r="O4" s="394"/>
    </row>
    <row r="5" spans="1:30" ht="21" customHeight="1" thickBot="1">
      <c r="B5" s="53"/>
      <c r="C5" s="233"/>
      <c r="D5" s="44" t="s">
        <v>168</v>
      </c>
      <c r="E5" s="46" t="s">
        <v>169</v>
      </c>
      <c r="F5" s="50" t="s">
        <v>170</v>
      </c>
      <c r="G5" s="51" t="s">
        <v>233</v>
      </c>
      <c r="H5" s="45" t="s">
        <v>172</v>
      </c>
      <c r="I5" s="46" t="s">
        <v>173</v>
      </c>
      <c r="K5" s="85"/>
      <c r="N5" s="70"/>
      <c r="O5" s="70"/>
    </row>
    <row r="6" spans="1:30" ht="52.5" customHeight="1" thickBot="1">
      <c r="B6" s="54"/>
      <c r="C6" s="237"/>
      <c r="D6" s="670" t="s">
        <v>234</v>
      </c>
      <c r="E6" s="671"/>
      <c r="F6" s="662" t="s">
        <v>235</v>
      </c>
      <c r="G6" s="663"/>
      <c r="H6" s="664" t="s">
        <v>236</v>
      </c>
      <c r="I6" s="665"/>
      <c r="K6" s="85"/>
      <c r="N6" s="70"/>
      <c r="O6" s="70"/>
    </row>
    <row r="7" spans="1:30" ht="29.45" thickBot="1">
      <c r="B7" s="40" t="s">
        <v>191</v>
      </c>
      <c r="C7" s="36" t="s">
        <v>192</v>
      </c>
      <c r="D7" s="116" t="s">
        <v>248</v>
      </c>
      <c r="E7" s="52" t="s">
        <v>249</v>
      </c>
      <c r="F7" s="116" t="s">
        <v>248</v>
      </c>
      <c r="G7" s="52" t="s">
        <v>249</v>
      </c>
      <c r="H7" s="116" t="s">
        <v>248</v>
      </c>
      <c r="I7" s="52" t="s">
        <v>249</v>
      </c>
      <c r="J7" s="403"/>
      <c r="K7" s="472"/>
      <c r="L7" s="403"/>
      <c r="M7" s="403"/>
      <c r="N7" s="403"/>
      <c r="O7" s="403"/>
    </row>
    <row r="8" spans="1:30" ht="15" thickBot="1">
      <c r="B8" s="35" t="s">
        <v>118</v>
      </c>
      <c r="C8" s="35" t="s">
        <v>119</v>
      </c>
      <c r="D8" s="473">
        <v>18</v>
      </c>
      <c r="E8" s="474">
        <v>0</v>
      </c>
      <c r="F8" s="475">
        <v>1159.7192200000002</v>
      </c>
      <c r="G8" s="476">
        <v>0</v>
      </c>
      <c r="H8" s="477">
        <v>3487.7098099999994</v>
      </c>
      <c r="I8" s="478">
        <v>0</v>
      </c>
      <c r="J8" s="479"/>
      <c r="K8" s="85"/>
      <c r="L8" s="31"/>
      <c r="M8" s="31"/>
      <c r="N8" s="70"/>
      <c r="O8" s="70"/>
    </row>
    <row r="9" spans="1:30">
      <c r="B9" s="666" t="s">
        <v>120</v>
      </c>
      <c r="C9" s="34" t="s">
        <v>121</v>
      </c>
      <c r="D9" s="480">
        <v>0</v>
      </c>
      <c r="E9" s="487">
        <v>8</v>
      </c>
      <c r="F9" s="488">
        <v>0</v>
      </c>
      <c r="G9" s="489">
        <v>86.864999999999995</v>
      </c>
      <c r="H9" s="484">
        <v>0</v>
      </c>
      <c r="I9" s="485">
        <v>1006.1506592310001</v>
      </c>
      <c r="J9" s="422"/>
      <c r="K9" s="422"/>
      <c r="L9" s="422"/>
      <c r="M9" s="31"/>
      <c r="N9" s="70"/>
      <c r="O9" s="70"/>
    </row>
    <row r="10" spans="1:30">
      <c r="B10" s="651"/>
      <c r="C10" s="33" t="s">
        <v>122</v>
      </c>
      <c r="D10" s="486">
        <v>0</v>
      </c>
      <c r="E10" s="561">
        <v>0</v>
      </c>
      <c r="F10" s="562">
        <v>0</v>
      </c>
      <c r="G10" s="563">
        <v>0</v>
      </c>
      <c r="H10" s="371">
        <v>0</v>
      </c>
      <c r="I10" s="490">
        <v>0</v>
      </c>
      <c r="J10" s="422"/>
      <c r="K10" s="422"/>
      <c r="L10" s="422"/>
      <c r="M10" s="31"/>
      <c r="N10" s="70"/>
      <c r="O10" s="70"/>
    </row>
    <row r="11" spans="1:30" ht="15" thickBot="1">
      <c r="B11" s="667"/>
      <c r="C11" s="55" t="s">
        <v>123</v>
      </c>
      <c r="D11" s="491">
        <v>0</v>
      </c>
      <c r="E11" s="474">
        <v>0</v>
      </c>
      <c r="F11" s="475">
        <v>0</v>
      </c>
      <c r="G11" s="476">
        <v>0</v>
      </c>
      <c r="H11" s="492">
        <v>0</v>
      </c>
      <c r="I11" s="493">
        <v>0</v>
      </c>
      <c r="J11" s="422"/>
      <c r="K11" s="422"/>
      <c r="L11" s="422"/>
      <c r="M11" s="70"/>
      <c r="N11" s="70"/>
      <c r="O11" s="70"/>
    </row>
    <row r="12" spans="1:30" s="10" customFormat="1" ht="15" thickBot="1">
      <c r="B12" s="17" t="s">
        <v>195</v>
      </c>
      <c r="C12" s="47"/>
      <c r="D12" s="494">
        <v>18</v>
      </c>
      <c r="E12" s="494">
        <v>8</v>
      </c>
      <c r="F12" s="495">
        <v>1159.7192200000002</v>
      </c>
      <c r="G12" s="496">
        <v>86.864999999999995</v>
      </c>
      <c r="H12" s="616">
        <v>3487.7098099999994</v>
      </c>
      <c r="I12" s="616">
        <v>1006.1506592310001</v>
      </c>
      <c r="J12" s="403"/>
      <c r="K12" s="472"/>
      <c r="L12" s="403"/>
      <c r="M12" s="403"/>
      <c r="N12" s="403"/>
      <c r="O12" s="403"/>
      <c r="P12" s="221"/>
      <c r="Q12" s="221"/>
      <c r="R12" s="221"/>
      <c r="S12" s="221"/>
      <c r="T12" s="221"/>
      <c r="U12" s="221"/>
      <c r="V12" s="221"/>
      <c r="W12" s="221"/>
      <c r="X12" s="221"/>
      <c r="Y12" s="221"/>
      <c r="Z12" s="221"/>
      <c r="AA12" s="221"/>
      <c r="AB12" s="221"/>
      <c r="AC12" s="221"/>
      <c r="AD12" s="221"/>
    </row>
    <row r="13" spans="1:30" ht="15" thickBot="1">
      <c r="B13" s="42"/>
      <c r="C13" s="49"/>
      <c r="D13" s="497"/>
      <c r="E13" s="498"/>
      <c r="F13" s="499"/>
      <c r="G13" s="500"/>
      <c r="H13" s="337"/>
      <c r="I13" s="501"/>
      <c r="J13" s="435"/>
      <c r="K13" s="435"/>
      <c r="L13" s="435"/>
      <c r="M13" s="435"/>
      <c r="N13" s="435"/>
      <c r="O13" s="435"/>
    </row>
    <row r="14" spans="1:30">
      <c r="B14" s="653" t="s">
        <v>57</v>
      </c>
      <c r="C14" s="502" t="s">
        <v>121</v>
      </c>
      <c r="D14" s="503">
        <v>0</v>
      </c>
      <c r="E14" s="481">
        <v>3</v>
      </c>
      <c r="F14" s="482">
        <v>0</v>
      </c>
      <c r="G14" s="483">
        <v>3.55</v>
      </c>
      <c r="H14" s="484">
        <v>0</v>
      </c>
      <c r="I14" s="504">
        <v>370.87808000000001</v>
      </c>
      <c r="J14" s="435"/>
      <c r="K14" s="435"/>
      <c r="L14" s="435"/>
      <c r="M14" s="435"/>
      <c r="N14" s="435"/>
      <c r="O14" s="435"/>
    </row>
    <row r="15" spans="1:30" ht="15.75" customHeight="1" thickBot="1">
      <c r="B15" s="668"/>
      <c r="C15" s="505" t="s">
        <v>123</v>
      </c>
      <c r="D15" s="473">
        <v>0</v>
      </c>
      <c r="E15" s="474">
        <v>0</v>
      </c>
      <c r="F15" s="475">
        <v>0</v>
      </c>
      <c r="G15" s="476">
        <v>0</v>
      </c>
      <c r="H15" s="492">
        <v>0</v>
      </c>
      <c r="I15" s="478">
        <v>0</v>
      </c>
      <c r="J15" s="435"/>
      <c r="K15" s="435"/>
      <c r="L15" s="435"/>
      <c r="M15" s="435"/>
      <c r="N15" s="435"/>
      <c r="O15" s="435"/>
    </row>
    <row r="16" spans="1:30" ht="15" thickBot="1">
      <c r="B16" s="506" t="s">
        <v>200</v>
      </c>
      <c r="C16" s="507"/>
      <c r="D16" s="508">
        <v>0</v>
      </c>
      <c r="E16" s="508">
        <v>0</v>
      </c>
      <c r="F16" s="495">
        <v>0</v>
      </c>
      <c r="G16" s="496">
        <v>0</v>
      </c>
      <c r="H16" s="509">
        <v>0</v>
      </c>
      <c r="I16" s="509">
        <v>0</v>
      </c>
      <c r="J16" s="403"/>
      <c r="K16" s="472"/>
      <c r="L16" s="403"/>
      <c r="M16" s="403"/>
      <c r="N16" s="403"/>
      <c r="O16" s="403"/>
    </row>
    <row r="17" spans="2:15" ht="15" thickBot="1">
      <c r="B17" s="510" t="s">
        <v>201</v>
      </c>
      <c r="C17" s="511"/>
      <c r="D17" s="512"/>
      <c r="E17" s="513"/>
      <c r="F17" s="512"/>
      <c r="G17" s="514"/>
      <c r="H17" s="515"/>
      <c r="I17" s="516"/>
      <c r="J17" s="31"/>
      <c r="K17" s="85"/>
      <c r="L17" s="31"/>
      <c r="M17" s="31"/>
      <c r="N17" s="70"/>
      <c r="O17" s="70"/>
    </row>
    <row r="18" spans="2:15" ht="15" thickBot="1">
      <c r="B18" s="17" t="s">
        <v>202</v>
      </c>
      <c r="C18" s="47"/>
      <c r="D18" s="517">
        <v>0</v>
      </c>
      <c r="E18" s="517">
        <v>3</v>
      </c>
      <c r="F18" s="518">
        <v>0</v>
      </c>
      <c r="G18" s="496">
        <v>3.55</v>
      </c>
      <c r="H18" s="519">
        <v>0</v>
      </c>
      <c r="I18" s="519">
        <v>370.87808000000001</v>
      </c>
      <c r="J18" s="456"/>
      <c r="K18" s="472"/>
      <c r="L18" s="456"/>
      <c r="M18" s="456"/>
      <c r="N18" s="403"/>
      <c r="O18" s="403"/>
    </row>
    <row r="19" spans="2:15" ht="15" thickBot="1">
      <c r="B19" s="15"/>
      <c r="C19" s="48"/>
      <c r="D19" s="520"/>
      <c r="E19" s="521"/>
      <c r="F19" s="522"/>
      <c r="G19" s="523"/>
      <c r="H19" s="457"/>
      <c r="I19" s="458"/>
      <c r="J19" s="435"/>
      <c r="K19" s="435"/>
      <c r="L19" s="435"/>
      <c r="M19" s="435"/>
      <c r="N19" s="435"/>
      <c r="O19" s="435"/>
    </row>
    <row r="20" spans="2:15" ht="15" thickBot="1">
      <c r="B20" s="9" t="s">
        <v>203</v>
      </c>
      <c r="C20" s="524"/>
      <c r="D20" s="494">
        <v>18</v>
      </c>
      <c r="E20" s="494">
        <v>11</v>
      </c>
      <c r="F20" s="495">
        <v>1159.7192200000002</v>
      </c>
      <c r="G20" s="496">
        <v>90.414999999999992</v>
      </c>
      <c r="H20" s="616">
        <v>3487.7098099999994</v>
      </c>
      <c r="I20" s="616">
        <v>1377.0287392310001</v>
      </c>
      <c r="J20" s="403"/>
      <c r="K20" s="472"/>
      <c r="L20" s="403"/>
      <c r="M20" s="403"/>
      <c r="N20" s="403"/>
      <c r="O20" s="403"/>
    </row>
    <row r="21" spans="2:15" ht="15" thickBot="1">
      <c r="B21" s="17" t="s">
        <v>245</v>
      </c>
      <c r="C21" s="27"/>
      <c r="D21" s="28"/>
      <c r="E21" s="525"/>
      <c r="F21" s="526"/>
      <c r="G21" s="527"/>
      <c r="H21" s="28"/>
      <c r="I21" s="525"/>
      <c r="J21" s="403"/>
      <c r="K21" s="472"/>
      <c r="L21" s="403"/>
      <c r="M21" s="403"/>
      <c r="N21" s="403"/>
      <c r="O21" s="403"/>
    </row>
  </sheetData>
  <mergeCells count="8">
    <mergeCell ref="B9:B11"/>
    <mergeCell ref="B14:B15"/>
    <mergeCell ref="D4:E4"/>
    <mergeCell ref="F4:G4"/>
    <mergeCell ref="H4:I4"/>
    <mergeCell ref="D6:E6"/>
    <mergeCell ref="F6:G6"/>
    <mergeCell ref="H6:I6"/>
  </mergeCells>
  <pageMargins left="0.7" right="0.7" top="0.75" bottom="0.75" header="0.3" footer="0.3"/>
  <pageSetup scale="6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34"/>
  <sheetViews>
    <sheetView zoomScaleNormal="100" workbookViewId="0">
      <selection activeCell="B4" sqref="B4:N5"/>
    </sheetView>
  </sheetViews>
  <sheetFormatPr defaultRowHeight="14.45"/>
  <cols>
    <col min="1" max="1" width="2.7109375" customWidth="1"/>
    <col min="2" max="2" width="23" customWidth="1"/>
    <col min="3" max="3" width="10.28515625" customWidth="1"/>
    <col min="4" max="4" width="16.28515625" customWidth="1"/>
    <col min="5" max="5" width="17.28515625" customWidth="1"/>
    <col min="6" max="6" width="14.28515625" customWidth="1"/>
    <col min="7" max="7" width="16.85546875" bestFit="1" customWidth="1"/>
    <col min="8" max="8" width="17.42578125" bestFit="1" customWidth="1"/>
    <col min="9" max="9" width="14.28515625" customWidth="1"/>
    <col min="10" max="10" width="16.42578125" bestFit="1" customWidth="1"/>
    <col min="11" max="12" width="18" bestFit="1" customWidth="1"/>
    <col min="13" max="13" width="20.5703125" bestFit="1" customWidth="1"/>
    <col min="14" max="14" width="20.7109375" customWidth="1"/>
  </cols>
  <sheetData>
    <row r="1" spans="1:14">
      <c r="A1" s="221"/>
      <c r="B1" s="221"/>
      <c r="C1" s="221"/>
      <c r="D1" s="221"/>
      <c r="E1" s="221"/>
      <c r="F1" s="221"/>
      <c r="G1" s="221"/>
      <c r="H1" s="221"/>
      <c r="I1" s="221"/>
      <c r="J1" s="221"/>
      <c r="K1" s="221"/>
      <c r="L1" s="221"/>
      <c r="M1" s="221"/>
      <c r="N1" s="221"/>
    </row>
    <row r="2" spans="1:14" ht="17.100000000000001">
      <c r="A2" s="57"/>
      <c r="B2" s="115" t="s">
        <v>250</v>
      </c>
      <c r="C2" s="58"/>
      <c r="D2" s="58"/>
      <c r="E2" s="57"/>
      <c r="F2" s="57"/>
      <c r="G2" s="57"/>
      <c r="H2" s="57"/>
      <c r="I2" s="57"/>
      <c r="J2" s="57"/>
      <c r="K2" s="57"/>
      <c r="L2" s="57"/>
      <c r="M2" s="57"/>
      <c r="N2" s="57"/>
    </row>
    <row r="3" spans="1:14" ht="18.95">
      <c r="A3" s="57"/>
      <c r="B3" s="560" t="s">
        <v>1</v>
      </c>
      <c r="C3" s="564"/>
      <c r="D3" s="58"/>
      <c r="E3" s="57"/>
      <c r="F3" s="57"/>
      <c r="G3" s="57"/>
      <c r="H3" s="57"/>
      <c r="I3" s="57"/>
      <c r="J3" s="57"/>
      <c r="K3" s="57"/>
      <c r="L3" s="57"/>
      <c r="M3" s="57"/>
      <c r="N3" s="57"/>
    </row>
    <row r="4" spans="1:14" ht="18.75" customHeight="1">
      <c r="A4" s="57"/>
      <c r="B4" s="672" t="s">
        <v>251</v>
      </c>
      <c r="C4" s="672"/>
      <c r="D4" s="672"/>
      <c r="E4" s="672"/>
      <c r="F4" s="672"/>
      <c r="G4" s="672"/>
      <c r="H4" s="672"/>
      <c r="I4" s="672"/>
      <c r="J4" s="672"/>
      <c r="K4" s="672"/>
      <c r="L4" s="672"/>
      <c r="M4" s="672"/>
      <c r="N4" s="672"/>
    </row>
    <row r="5" spans="1:14" ht="17.100000000000001">
      <c r="A5" s="57"/>
      <c r="B5" s="672"/>
      <c r="C5" s="672"/>
      <c r="D5" s="672"/>
      <c r="E5" s="672"/>
      <c r="F5" s="672"/>
      <c r="G5" s="672"/>
      <c r="H5" s="672"/>
      <c r="I5" s="672"/>
      <c r="J5" s="672"/>
      <c r="K5" s="672"/>
      <c r="L5" s="672"/>
      <c r="M5" s="672"/>
      <c r="N5" s="672"/>
    </row>
    <row r="6" spans="1:14" ht="63" customHeight="1">
      <c r="A6" s="59"/>
      <c r="B6" s="673" t="s">
        <v>252</v>
      </c>
      <c r="C6" s="673" t="s">
        <v>253</v>
      </c>
      <c r="D6" s="673" t="s">
        <v>254</v>
      </c>
      <c r="E6" s="673" t="s">
        <v>255</v>
      </c>
      <c r="F6" s="673" t="s">
        <v>256</v>
      </c>
      <c r="G6" s="673" t="s">
        <v>257</v>
      </c>
      <c r="H6" s="674" t="s">
        <v>258</v>
      </c>
      <c r="I6" s="674" t="s">
        <v>259</v>
      </c>
      <c r="J6" s="674" t="s">
        <v>260</v>
      </c>
      <c r="K6" s="674" t="s">
        <v>261</v>
      </c>
      <c r="L6" s="674" t="s">
        <v>262</v>
      </c>
      <c r="M6" s="675" t="s">
        <v>263</v>
      </c>
      <c r="N6" s="675" t="s">
        <v>264</v>
      </c>
    </row>
    <row r="7" spans="1:14" ht="31.5" customHeight="1">
      <c r="A7" s="60"/>
      <c r="B7" s="673"/>
      <c r="C7" s="673"/>
      <c r="D7" s="673"/>
      <c r="E7" s="673"/>
      <c r="F7" s="673"/>
      <c r="G7" s="673"/>
      <c r="H7" s="674"/>
      <c r="I7" s="674"/>
      <c r="J7" s="674"/>
      <c r="K7" s="674"/>
      <c r="L7" s="674"/>
      <c r="M7" s="675"/>
      <c r="N7" s="675"/>
    </row>
    <row r="8" spans="1:14" s="221" customFormat="1" ht="31.5" customHeight="1">
      <c r="A8" s="60"/>
      <c r="B8" s="610"/>
      <c r="C8" s="610"/>
      <c r="D8" s="610"/>
      <c r="E8" s="620" t="s">
        <v>11</v>
      </c>
      <c r="F8" s="620" t="s">
        <v>12</v>
      </c>
      <c r="G8" s="620" t="s">
        <v>265</v>
      </c>
      <c r="H8" s="611" t="s">
        <v>266</v>
      </c>
      <c r="I8" s="611" t="s">
        <v>15</v>
      </c>
      <c r="J8" s="611" t="s">
        <v>267</v>
      </c>
      <c r="K8" s="611" t="s">
        <v>268</v>
      </c>
      <c r="L8" s="611" t="s">
        <v>269</v>
      </c>
      <c r="M8" s="611" t="s">
        <v>270</v>
      </c>
      <c r="N8" s="611" t="s">
        <v>271</v>
      </c>
    </row>
    <row r="9" spans="1:14" ht="17.100000000000001">
      <c r="A9" s="57"/>
      <c r="B9" s="606"/>
      <c r="C9" s="607"/>
      <c r="D9" s="607"/>
      <c r="E9" s="607"/>
      <c r="F9" s="607"/>
      <c r="G9" s="607"/>
      <c r="H9" s="607"/>
      <c r="I9" s="607"/>
      <c r="J9" s="607"/>
      <c r="K9" s="607"/>
      <c r="L9" s="607"/>
      <c r="M9" s="608"/>
      <c r="N9" s="609"/>
    </row>
    <row r="10" spans="1:14" s="221" customFormat="1" ht="17.100000000000001">
      <c r="A10" s="57"/>
      <c r="B10" s="592" t="s">
        <v>272</v>
      </c>
      <c r="C10" s="593">
        <v>2019</v>
      </c>
      <c r="D10" s="593" t="s">
        <v>273</v>
      </c>
      <c r="E10" s="594">
        <v>574069243.4000001</v>
      </c>
      <c r="F10" s="594">
        <v>45731812.699999996</v>
      </c>
      <c r="G10" s="594">
        <v>528337430.70000011</v>
      </c>
      <c r="H10" s="595"/>
      <c r="I10" s="595"/>
      <c r="J10" s="595"/>
      <c r="K10" s="595"/>
      <c r="L10" s="595"/>
      <c r="M10" s="596"/>
      <c r="N10" s="597"/>
    </row>
    <row r="11" spans="1:14" ht="17.100000000000001">
      <c r="A11" s="57"/>
      <c r="B11" s="598"/>
      <c r="C11" s="593">
        <v>2020</v>
      </c>
      <c r="D11" s="593" t="s">
        <v>274</v>
      </c>
      <c r="E11" s="594">
        <v>529105554.20000005</v>
      </c>
      <c r="F11" s="594">
        <v>42406213.600000001</v>
      </c>
      <c r="G11" s="594">
        <v>486699340.60000002</v>
      </c>
      <c r="H11" s="595"/>
      <c r="I11" s="595"/>
      <c r="J11" s="595"/>
      <c r="K11" s="595"/>
      <c r="L11" s="595"/>
      <c r="M11" s="596"/>
      <c r="N11" s="597"/>
    </row>
    <row r="12" spans="1:14" ht="17.100000000000001">
      <c r="A12" s="57"/>
      <c r="B12" s="592"/>
      <c r="C12" s="593">
        <v>2021</v>
      </c>
      <c r="D12" s="593" t="s">
        <v>275</v>
      </c>
      <c r="E12" s="594">
        <v>551325543.39999998</v>
      </c>
      <c r="F12" s="594">
        <v>36813249.600000001</v>
      </c>
      <c r="G12" s="594">
        <v>514512293.79999995</v>
      </c>
      <c r="H12" s="595"/>
      <c r="I12" s="595"/>
      <c r="J12" s="595"/>
      <c r="K12" s="595"/>
      <c r="L12" s="595"/>
      <c r="M12" s="596"/>
      <c r="N12" s="597"/>
    </row>
    <row r="13" spans="1:14" ht="17.45" thickBot="1">
      <c r="A13" s="57"/>
      <c r="B13" s="599"/>
      <c r="C13" s="600">
        <v>2022</v>
      </c>
      <c r="D13" s="601" t="s">
        <v>276</v>
      </c>
      <c r="E13" s="602">
        <v>544182719</v>
      </c>
      <c r="F13" s="602">
        <v>32515573.599999998</v>
      </c>
      <c r="G13" s="602">
        <v>511667145.39999998</v>
      </c>
      <c r="H13" s="603">
        <v>504292926.59999996</v>
      </c>
      <c r="I13" s="604">
        <v>5.0000000000000001E-3</v>
      </c>
      <c r="J13" s="603">
        <v>2521464.6329999999</v>
      </c>
      <c r="K13" s="604">
        <v>1.6000000000000001E-3</v>
      </c>
      <c r="L13" s="603">
        <v>806868.68255999999</v>
      </c>
      <c r="M13" s="604">
        <v>3.3999999999999998E-3</v>
      </c>
      <c r="N13" s="605">
        <v>1714595.9504399998</v>
      </c>
    </row>
    <row r="14" spans="1:14" ht="15.6">
      <c r="A14" s="221"/>
      <c r="B14" s="221"/>
      <c r="C14" s="61"/>
      <c r="D14" s="61"/>
      <c r="E14" s="61"/>
      <c r="F14" s="61"/>
      <c r="G14" s="61"/>
      <c r="H14" s="221"/>
      <c r="I14" s="221"/>
      <c r="J14" s="221"/>
      <c r="K14" s="221"/>
      <c r="L14" s="221"/>
      <c r="M14" s="221"/>
      <c r="N14" s="221"/>
    </row>
    <row r="16" spans="1:14" ht="15.6">
      <c r="A16" s="221"/>
      <c r="B16" s="61" t="s">
        <v>277</v>
      </c>
      <c r="C16" s="61"/>
      <c r="D16" s="61"/>
      <c r="E16" s="61"/>
      <c r="F16" s="61"/>
      <c r="G16" s="61"/>
      <c r="H16" s="61"/>
      <c r="I16" s="61"/>
      <c r="J16" s="61"/>
      <c r="K16" s="61"/>
      <c r="L16" s="61"/>
      <c r="M16" s="61"/>
      <c r="N16" s="61"/>
    </row>
    <row r="17" spans="2:14" ht="15.6">
      <c r="B17" s="535" t="s">
        <v>278</v>
      </c>
      <c r="C17" s="61"/>
      <c r="D17" s="61"/>
      <c r="E17" s="61"/>
      <c r="F17" s="61"/>
      <c r="G17" s="61"/>
      <c r="H17" s="61"/>
      <c r="I17" s="61"/>
      <c r="J17" s="61"/>
      <c r="K17" s="61"/>
      <c r="L17" s="61"/>
      <c r="M17" s="61"/>
      <c r="N17" s="61"/>
    </row>
    <row r="18" spans="2:14" ht="15.6">
      <c r="B18" s="535" t="s">
        <v>279</v>
      </c>
      <c r="C18" s="221"/>
      <c r="D18" s="221"/>
      <c r="E18" s="221"/>
      <c r="F18" s="221"/>
      <c r="G18" s="221"/>
      <c r="H18" s="221"/>
      <c r="I18" s="221"/>
      <c r="J18" s="221"/>
      <c r="K18" s="221"/>
      <c r="L18" s="221"/>
      <c r="M18" s="221"/>
      <c r="N18" s="221"/>
    </row>
    <row r="19" spans="2:14">
      <c r="B19" s="221"/>
      <c r="C19" s="221"/>
      <c r="D19" s="221"/>
      <c r="E19" s="221"/>
      <c r="F19" s="221"/>
      <c r="G19" s="221"/>
      <c r="H19" s="221"/>
      <c r="I19" s="221"/>
      <c r="J19" s="221"/>
      <c r="K19" s="221"/>
      <c r="L19" s="221"/>
      <c r="M19" s="221"/>
      <c r="N19" s="221"/>
    </row>
    <row r="21" spans="2:14">
      <c r="B21" s="221"/>
      <c r="C21" s="221"/>
      <c r="D21" s="221"/>
      <c r="E21" s="221"/>
      <c r="F21" s="221"/>
      <c r="G21" s="221"/>
      <c r="H21" s="221"/>
      <c r="I21" s="221"/>
      <c r="J21" s="221"/>
      <c r="K21" s="221"/>
      <c r="L21" s="221"/>
      <c r="M21" s="221"/>
      <c r="N21" s="221"/>
    </row>
    <row r="22" spans="2:14">
      <c r="B22" s="221"/>
      <c r="C22" s="221"/>
      <c r="D22" s="221"/>
      <c r="E22" s="221"/>
      <c r="F22" s="221"/>
      <c r="G22" s="221"/>
      <c r="H22" s="221"/>
      <c r="I22" s="221"/>
      <c r="J22" s="221"/>
      <c r="K22" s="221"/>
      <c r="L22" s="221"/>
      <c r="M22" s="221"/>
      <c r="N22" s="221"/>
    </row>
    <row r="23" spans="2:14">
      <c r="B23" s="221"/>
      <c r="C23" s="221"/>
      <c r="D23" s="221"/>
      <c r="E23" s="221"/>
      <c r="F23" s="221"/>
      <c r="G23" s="221"/>
      <c r="H23" s="221"/>
      <c r="I23" s="221"/>
      <c r="J23" s="221"/>
      <c r="K23" s="221"/>
      <c r="L23" s="221"/>
      <c r="M23" s="221"/>
      <c r="N23" s="221"/>
    </row>
    <row r="24" spans="2:14">
      <c r="B24" s="221"/>
      <c r="C24" s="221"/>
      <c r="D24" s="221"/>
      <c r="E24" s="221"/>
      <c r="F24" s="221"/>
      <c r="G24" s="221"/>
      <c r="H24" s="221"/>
      <c r="I24" s="221"/>
      <c r="J24" s="221"/>
      <c r="K24" s="221"/>
      <c r="L24" s="221"/>
      <c r="M24" s="221"/>
      <c r="N24" s="221"/>
    </row>
    <row r="25" spans="2:14">
      <c r="B25" s="221"/>
      <c r="C25" s="221"/>
      <c r="D25" s="221"/>
      <c r="E25" s="221"/>
      <c r="F25" s="221"/>
      <c r="G25" s="221"/>
      <c r="H25" s="221"/>
      <c r="I25" s="221"/>
      <c r="J25" s="221"/>
      <c r="K25" s="221"/>
      <c r="L25" s="221"/>
      <c r="M25" s="221"/>
      <c r="N25" s="221"/>
    </row>
    <row r="26" spans="2:14">
      <c r="B26" s="221"/>
      <c r="C26" s="221"/>
      <c r="D26" s="221"/>
      <c r="E26" s="221"/>
      <c r="F26" s="221"/>
      <c r="G26" s="221"/>
      <c r="H26" s="221"/>
      <c r="I26" s="221"/>
      <c r="J26" s="221"/>
      <c r="K26" s="221"/>
      <c r="L26" s="221"/>
      <c r="M26" s="221"/>
      <c r="N26" s="221"/>
    </row>
    <row r="27" spans="2:14">
      <c r="B27" s="221"/>
      <c r="C27" s="221"/>
      <c r="D27" s="221"/>
      <c r="E27" s="221"/>
      <c r="F27" s="221"/>
      <c r="G27" s="221"/>
      <c r="H27" s="221"/>
      <c r="I27" s="221"/>
      <c r="J27" s="221"/>
      <c r="K27" s="221"/>
      <c r="L27" s="221"/>
      <c r="M27" s="221"/>
      <c r="N27" s="221"/>
    </row>
    <row r="28" spans="2:14">
      <c r="B28" s="221"/>
      <c r="C28" s="221"/>
      <c r="D28" s="221"/>
      <c r="E28" s="221"/>
      <c r="F28" s="221"/>
      <c r="G28" s="221"/>
      <c r="H28" s="221"/>
      <c r="I28" s="221"/>
      <c r="J28" s="221"/>
      <c r="K28" s="221"/>
      <c r="L28" s="221"/>
      <c r="M28" s="221"/>
      <c r="N28" s="221"/>
    </row>
    <row r="29" spans="2:14">
      <c r="B29" s="221"/>
      <c r="C29" s="221"/>
      <c r="D29" s="221"/>
      <c r="E29" s="221"/>
      <c r="F29" s="221"/>
      <c r="G29" s="221"/>
      <c r="H29" s="221"/>
      <c r="I29" s="221"/>
      <c r="J29" s="221"/>
      <c r="K29" s="221"/>
      <c r="L29" s="221"/>
      <c r="M29" s="221"/>
      <c r="N29" s="221"/>
    </row>
    <row r="30" spans="2:14">
      <c r="B30" s="221"/>
      <c r="C30" s="221"/>
      <c r="D30" s="221"/>
      <c r="E30" s="221"/>
      <c r="F30" s="221"/>
      <c r="G30" s="221"/>
      <c r="H30" s="221"/>
      <c r="I30" s="221"/>
      <c r="J30" s="221"/>
      <c r="K30" s="221"/>
      <c r="L30" s="221"/>
      <c r="M30" s="221"/>
      <c r="N30" s="221"/>
    </row>
    <row r="31" spans="2:14">
      <c r="B31" s="221"/>
      <c r="C31" s="221"/>
      <c r="D31" s="221"/>
      <c r="E31" s="221"/>
      <c r="F31" s="221"/>
      <c r="G31" s="221"/>
      <c r="H31" s="221"/>
      <c r="I31" s="221"/>
      <c r="J31" s="221"/>
      <c r="K31" s="221"/>
      <c r="L31" s="221"/>
      <c r="M31" s="221"/>
      <c r="N31" s="221"/>
    </row>
    <row r="32" spans="2:14">
      <c r="B32" s="221"/>
      <c r="C32" s="221"/>
      <c r="D32" s="221"/>
      <c r="E32" s="221"/>
      <c r="F32" s="221"/>
      <c r="G32" s="221"/>
      <c r="H32" s="221"/>
      <c r="I32" s="221"/>
      <c r="J32" s="221"/>
      <c r="K32" s="221"/>
      <c r="L32" s="221"/>
      <c r="M32" s="221"/>
      <c r="N32" s="221"/>
    </row>
    <row r="33" spans="2:14">
      <c r="B33" s="221"/>
      <c r="C33" s="221"/>
      <c r="D33" s="221"/>
      <c r="E33" s="221"/>
      <c r="F33" s="221"/>
      <c r="G33" s="221"/>
      <c r="H33" s="221"/>
      <c r="I33" s="221"/>
      <c r="J33" s="221"/>
      <c r="K33" s="221"/>
      <c r="L33" s="221"/>
      <c r="M33" s="221"/>
      <c r="N33" s="221"/>
    </row>
    <row r="34" spans="2:14">
      <c r="B34" s="221"/>
      <c r="C34" s="221"/>
      <c r="D34" s="221"/>
      <c r="E34" s="221"/>
      <c r="F34" s="221"/>
      <c r="G34" s="221"/>
      <c r="H34" s="221"/>
      <c r="I34" s="221"/>
      <c r="J34" s="221"/>
      <c r="K34" s="221"/>
      <c r="L34" s="221"/>
      <c r="M34" s="221"/>
      <c r="N34" s="221"/>
    </row>
  </sheetData>
  <mergeCells count="14">
    <mergeCell ref="B4:N5"/>
    <mergeCell ref="B6:B7"/>
    <mergeCell ref="C6:C7"/>
    <mergeCell ref="E6:E7"/>
    <mergeCell ref="D6:D7"/>
    <mergeCell ref="F6:F7"/>
    <mergeCell ref="G6:G7"/>
    <mergeCell ref="H6:H7"/>
    <mergeCell ref="I6:I7"/>
    <mergeCell ref="J6:J7"/>
    <mergeCell ref="K6:K7"/>
    <mergeCell ref="L6:L7"/>
    <mergeCell ref="M6:M7"/>
    <mergeCell ref="N6:N7"/>
  </mergeCells>
  <phoneticPr fontId="45" type="noConversion"/>
  <pageMargins left="0.7" right="0.7" top="0.75" bottom="0.75" header="0.3" footer="0.3"/>
  <pageSetup scale="5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36"/>
  <sheetViews>
    <sheetView zoomScaleNormal="100" workbookViewId="0">
      <selection activeCell="F13" sqref="F13"/>
    </sheetView>
  </sheetViews>
  <sheetFormatPr defaultColWidth="9.140625" defaultRowHeight="14.45"/>
  <cols>
    <col min="1" max="1" width="16.5703125" style="221" customWidth="1"/>
    <col min="2" max="2" width="16.140625" style="221" customWidth="1"/>
    <col min="3" max="3" width="20.85546875" style="221" customWidth="1"/>
    <col min="4" max="4" width="34.42578125" style="221" customWidth="1"/>
    <col min="5" max="5" width="20" style="221" customWidth="1"/>
    <col min="6" max="6" width="15.85546875" style="221" customWidth="1"/>
    <col min="7" max="7" width="16.5703125" style="221" customWidth="1"/>
    <col min="8" max="8" width="15.140625" style="221" customWidth="1"/>
    <col min="9" max="9" width="11" style="221" customWidth="1"/>
    <col min="10" max="10" width="11.85546875" style="221" customWidth="1"/>
    <col min="11" max="11" width="11.42578125" style="221" customWidth="1"/>
    <col min="12" max="12" width="12.42578125" style="221" customWidth="1"/>
    <col min="13" max="13" width="13.42578125" style="221" customWidth="1"/>
    <col min="14" max="14" width="9.140625" style="221"/>
    <col min="15" max="15" width="34.7109375" style="221" customWidth="1"/>
    <col min="16" max="16384" width="9.140625" style="221"/>
  </cols>
  <sheetData>
    <row r="1" spans="1:13" ht="23.1" customHeight="1">
      <c r="A1" s="221" t="s">
        <v>280</v>
      </c>
      <c r="B1" s="10" t="s">
        <v>281</v>
      </c>
    </row>
    <row r="2" spans="1:13">
      <c r="A2" s="676" t="s">
        <v>282</v>
      </c>
      <c r="B2" s="676"/>
      <c r="C2" s="677"/>
      <c r="D2" s="621"/>
      <c r="E2" s="539" t="s">
        <v>283</v>
      </c>
      <c r="F2" s="678" t="s">
        <v>284</v>
      </c>
      <c r="G2" s="679"/>
      <c r="H2" s="680"/>
      <c r="I2" s="681" t="s">
        <v>285</v>
      </c>
      <c r="J2" s="682"/>
      <c r="K2" s="682"/>
      <c r="L2" s="682"/>
      <c r="M2" s="683"/>
    </row>
    <row r="3" spans="1:13" ht="72.599999999999994">
      <c r="A3" s="540" t="s">
        <v>286</v>
      </c>
      <c r="B3" s="541" t="s">
        <v>287</v>
      </c>
      <c r="C3" s="542" t="s">
        <v>288</v>
      </c>
      <c r="D3" s="542" t="s">
        <v>192</v>
      </c>
      <c r="E3" s="543" t="s">
        <v>177</v>
      </c>
      <c r="F3" s="544" t="s">
        <v>289</v>
      </c>
      <c r="G3" s="544" t="s">
        <v>290</v>
      </c>
      <c r="H3" s="544" t="s">
        <v>291</v>
      </c>
      <c r="I3" s="545" t="s">
        <v>292</v>
      </c>
      <c r="J3" s="545" t="s">
        <v>293</v>
      </c>
      <c r="K3" s="546" t="s">
        <v>294</v>
      </c>
      <c r="L3" s="546" t="s">
        <v>295</v>
      </c>
      <c r="M3" s="546" t="s">
        <v>296</v>
      </c>
    </row>
    <row r="4" spans="1:13">
      <c r="A4" s="547" t="s">
        <v>297</v>
      </c>
      <c r="B4" s="548" t="s">
        <v>56</v>
      </c>
      <c r="C4" s="547" t="s">
        <v>240</v>
      </c>
      <c r="D4" s="549" t="s">
        <v>107</v>
      </c>
      <c r="E4" s="550">
        <f>'Ap B - Participant-Spend'!F8</f>
        <v>5732</v>
      </c>
      <c r="F4" s="583"/>
      <c r="G4" s="552">
        <f>SUM('Ap C - Qtr NG LMI'!F8:G8)</f>
        <v>19604.772460000004</v>
      </c>
      <c r="H4" s="584">
        <f>'Ap B - Participant-Spend'!J8</f>
        <v>20322.801376290587</v>
      </c>
      <c r="I4" s="554"/>
      <c r="J4" s="554"/>
      <c r="K4" s="555"/>
      <c r="L4" s="556">
        <f>'Ap B - Qtr NG Master'!F8</f>
        <v>63982.439219999636</v>
      </c>
      <c r="M4" s="556">
        <f>'Ap B - Qtr NG Master'!K8</f>
        <v>1197877.2339899659</v>
      </c>
    </row>
    <row r="5" spans="1:13">
      <c r="A5" s="547" t="s">
        <v>297</v>
      </c>
      <c r="B5" s="548" t="s">
        <v>56</v>
      </c>
      <c r="C5" s="547" t="s">
        <v>240</v>
      </c>
      <c r="D5" s="549" t="s">
        <v>109</v>
      </c>
      <c r="E5" s="550">
        <f>'Ap B - Participant-Spend'!F9</f>
        <v>1574</v>
      </c>
      <c r="F5" s="583"/>
      <c r="G5" s="552">
        <f>SUM('Ap C - Qtr NG LMI'!F9:G9)</f>
        <v>218.4049</v>
      </c>
      <c r="H5" s="584">
        <f>'Ap B - Participant-Spend'!J9</f>
        <v>422.56057469569089</v>
      </c>
      <c r="I5" s="554"/>
      <c r="J5" s="554"/>
      <c r="K5" s="555"/>
      <c r="L5" s="556">
        <f>'Ap B - Qtr NG Master'!F9</f>
        <v>814.75477000000205</v>
      </c>
      <c r="M5" s="556">
        <f>'Ap B - Qtr NG Master'!K9</f>
        <v>9595.9584699999596</v>
      </c>
    </row>
    <row r="6" spans="1:13">
      <c r="A6" s="547" t="s">
        <v>297</v>
      </c>
      <c r="B6" s="548" t="s">
        <v>56</v>
      </c>
      <c r="C6" s="547" t="s">
        <v>240</v>
      </c>
      <c r="D6" s="549" t="s">
        <v>186</v>
      </c>
      <c r="E6" s="550">
        <f>'Ap B - Participant-Spend'!F10</f>
        <v>18190</v>
      </c>
      <c r="F6" s="583"/>
      <c r="G6" s="552">
        <f>SUM('Ap C - Qtr NG LMI'!F10:G10)</f>
        <v>1721.5933199998906</v>
      </c>
      <c r="H6" s="584">
        <f>'Ap B - Participant-Spend'!J10</f>
        <v>2205.2399945087782</v>
      </c>
      <c r="I6" s="554"/>
      <c r="J6" s="554"/>
      <c r="K6" s="555"/>
      <c r="L6" s="556">
        <f>'Ap B - Qtr NG Master'!F10</f>
        <v>116306.93399999713</v>
      </c>
      <c r="M6" s="556">
        <f>'Ap B - Qtr NG Master'!K10</f>
        <v>1277280.4100001464</v>
      </c>
    </row>
    <row r="7" spans="1:13">
      <c r="A7" s="547" t="s">
        <v>297</v>
      </c>
      <c r="B7" s="548" t="s">
        <v>56</v>
      </c>
      <c r="C7" s="547" t="s">
        <v>240</v>
      </c>
      <c r="D7" s="549" t="s">
        <v>111</v>
      </c>
      <c r="E7" s="550">
        <f>'Ap B - Participant-Spend'!F11</f>
        <v>563</v>
      </c>
      <c r="F7" s="583"/>
      <c r="G7" s="552">
        <f>SUM('Ap C - Qtr NG LMI'!F11:G11)</f>
        <v>15.144699999999903</v>
      </c>
      <c r="H7" s="584">
        <f>'Ap B - Participant-Spend'!J11</f>
        <v>15.144699999999903</v>
      </c>
      <c r="I7" s="554"/>
      <c r="J7" s="554"/>
      <c r="K7" s="555"/>
      <c r="L7" s="556">
        <f>'Ap B - Qtr NG Master'!F11</f>
        <v>3519.1836000000271</v>
      </c>
      <c r="M7" s="556">
        <f>'Ap B - Qtr NG Master'!K11</f>
        <v>34457.037999999942</v>
      </c>
    </row>
    <row r="8" spans="1:13">
      <c r="A8" s="547" t="s">
        <v>297</v>
      </c>
      <c r="B8" s="548" t="s">
        <v>56</v>
      </c>
      <c r="C8" s="547" t="s">
        <v>240</v>
      </c>
      <c r="D8" s="549"/>
      <c r="E8" s="390"/>
      <c r="F8" s="585">
        <f>'Ap B - Participant-Spend'!I12</f>
        <v>19423.200533119681</v>
      </c>
      <c r="G8" s="586"/>
      <c r="H8" s="587"/>
      <c r="I8" s="554"/>
      <c r="J8" s="554"/>
      <c r="K8" s="555"/>
      <c r="L8" s="556"/>
      <c r="M8" s="588"/>
    </row>
    <row r="9" spans="1:13">
      <c r="A9" s="547" t="s">
        <v>297</v>
      </c>
      <c r="B9" s="548" t="s">
        <v>56</v>
      </c>
      <c r="C9" s="548" t="s">
        <v>188</v>
      </c>
      <c r="D9" s="549" t="s">
        <v>189</v>
      </c>
      <c r="E9" s="550">
        <f>'Ap B - Participant-Spend'!F13</f>
        <v>66</v>
      </c>
      <c r="F9" s="557">
        <f>'Ap B - Participant-Spend'!I13</f>
        <v>3876.6180993641601</v>
      </c>
      <c r="G9" s="552">
        <f>SUM('Ap C - Qtr NG LMI'!F13:G13)</f>
        <v>1064.7704699999999</v>
      </c>
      <c r="H9" s="553">
        <f>'Ap B - Participant-Spend'!J13</f>
        <v>1472.4843064987117</v>
      </c>
      <c r="I9" s="554"/>
      <c r="J9" s="554"/>
      <c r="K9" s="555"/>
      <c r="L9" s="556">
        <f>'Ap B - Qtr NG Master'!F13</f>
        <v>1401.51837</v>
      </c>
      <c r="M9" s="556">
        <f>'Ap B - Qtr NG Master'!K13</f>
        <v>32945.773100000006</v>
      </c>
    </row>
    <row r="10" spans="1:13">
      <c r="A10" s="547" t="s">
        <v>297</v>
      </c>
      <c r="B10" s="548" t="s">
        <v>56</v>
      </c>
      <c r="C10" s="548" t="s">
        <v>188</v>
      </c>
      <c r="D10" s="549" t="s">
        <v>132</v>
      </c>
      <c r="E10" s="550">
        <f>'Ap B - Participant-Spend'!F14</f>
        <v>404</v>
      </c>
      <c r="F10" s="557">
        <f>'Ap B - Participant-Spend'!I14</f>
        <v>876.34290816269674</v>
      </c>
      <c r="G10" s="552">
        <f>SUM('Ap C - Qtr NG LMI'!F14:G14)</f>
        <v>119.73608999999985</v>
      </c>
      <c r="H10" s="553">
        <f>'Ap B - Participant-Spend'!J14</f>
        <v>231.58029905942254</v>
      </c>
      <c r="I10" s="554"/>
      <c r="J10" s="554"/>
      <c r="K10" s="555"/>
      <c r="L10" s="556">
        <f>'Ap B - Qtr NG Master'!F14</f>
        <v>1206.1452000000013</v>
      </c>
      <c r="M10" s="556">
        <f>'Ap B - Qtr NG Master'!K14</f>
        <v>12089.64056</v>
      </c>
    </row>
    <row r="11" spans="1:13">
      <c r="A11" s="547" t="s">
        <v>297</v>
      </c>
      <c r="B11" s="548" t="s">
        <v>56</v>
      </c>
      <c r="C11" s="548" t="s">
        <v>188</v>
      </c>
      <c r="D11" s="549" t="s">
        <v>116</v>
      </c>
      <c r="E11" s="550">
        <f>'Ap B - Participant-Spend'!F15</f>
        <v>249</v>
      </c>
      <c r="F11" s="557">
        <f>'Ap B - Participant-Spend'!I15</f>
        <v>4524.5682474691621</v>
      </c>
      <c r="G11" s="552">
        <f>SUM('Ap C - Qtr NG LMI'!F15:G15)</f>
        <v>1265.8842199999999</v>
      </c>
      <c r="H11" s="553">
        <f>'Ap B - Participant-Spend'!J15</f>
        <v>1723.8969292003944</v>
      </c>
      <c r="I11" s="554"/>
      <c r="J11" s="554"/>
      <c r="K11" s="555"/>
      <c r="L11" s="556">
        <f>'Ap B - Qtr NG Master'!F15</f>
        <v>3755.0063399999999</v>
      </c>
      <c r="M11" s="556">
        <f>'Ap B - Qtr NG Master'!K15</f>
        <v>77369.030719999966</v>
      </c>
    </row>
    <row r="12" spans="1:13">
      <c r="A12" s="547" t="s">
        <v>297</v>
      </c>
      <c r="B12" s="548" t="s">
        <v>56</v>
      </c>
      <c r="C12" s="548" t="s">
        <v>117</v>
      </c>
      <c r="D12" s="549" t="s">
        <v>117</v>
      </c>
      <c r="E12" s="550">
        <f>'Ap B - Participant-Spend'!F16</f>
        <v>172702</v>
      </c>
      <c r="F12" s="557">
        <f>'Ap B - Participant-Spend'!I16</f>
        <v>1054.5131679370363</v>
      </c>
      <c r="G12" s="552">
        <f>SUM('Ap C - Qtr NG LMI'!F16:G16)</f>
        <v>660.57150000000001</v>
      </c>
      <c r="H12" s="553">
        <f>'Ap B - Participant-Spend'!J16</f>
        <v>728.68870976138021</v>
      </c>
      <c r="I12" s="554"/>
      <c r="J12" s="554"/>
      <c r="K12" s="555"/>
      <c r="L12" s="556">
        <f>'Ap B - Qtr NG Master'!F16</f>
        <v>104995.6</v>
      </c>
      <c r="M12" s="556">
        <f>'Ap B - Qtr NG Master'!K16</f>
        <v>220490.76</v>
      </c>
    </row>
    <row r="13" spans="1:13">
      <c r="A13" s="547" t="s">
        <v>297</v>
      </c>
      <c r="B13" s="582" t="s">
        <v>60</v>
      </c>
      <c r="C13" s="548" t="s">
        <v>60</v>
      </c>
      <c r="D13" s="549" t="s">
        <v>60</v>
      </c>
      <c r="E13" s="550">
        <f>'Tables 3-6'!C8</f>
        <v>378</v>
      </c>
      <c r="F13" s="589">
        <f>'Tables 3-6'!D17</f>
        <v>3620.261</v>
      </c>
      <c r="G13" s="590"/>
      <c r="H13" s="584">
        <f>'Tables 3-6'!C17</f>
        <v>2375.47705</v>
      </c>
      <c r="I13" s="554"/>
      <c r="J13" s="554"/>
      <c r="K13" s="555"/>
      <c r="L13" s="556">
        <f>'Tables 3-6'!C26</f>
        <v>3696.3704349999998</v>
      </c>
      <c r="M13" s="556">
        <f>'Table 2'!G5</f>
        <v>69930.568503999995</v>
      </c>
    </row>
    <row r="14" spans="1:13">
      <c r="A14" s="547" t="s">
        <v>297</v>
      </c>
      <c r="B14" s="548" t="s">
        <v>298</v>
      </c>
      <c r="C14" s="548" t="s">
        <v>119</v>
      </c>
      <c r="D14" s="549" t="s">
        <v>119</v>
      </c>
      <c r="E14" s="550">
        <f>'Ap B - Participant-Spend'!F20</f>
        <v>18</v>
      </c>
      <c r="F14" s="557">
        <f>'Ap B - Participant-Spend'!I20</f>
        <v>1537.0561278176415</v>
      </c>
      <c r="G14" s="552">
        <f>SUM(' Ap D - Qtr NG Business Class '!F8:G8)</f>
        <v>1159.7192200000002</v>
      </c>
      <c r="H14" s="553">
        <f>'Ap B - Participant-Spend'!J20</f>
        <v>1424.3037194145199</v>
      </c>
      <c r="I14" s="554"/>
      <c r="J14" s="554"/>
      <c r="K14" s="555"/>
      <c r="L14" s="556">
        <f>'Ap B - Qtr NG Master'!F20</f>
        <v>3487.7098099999994</v>
      </c>
      <c r="M14" s="556">
        <f>'Ap B - Qtr NG Master'!K20</f>
        <v>47612.727800000008</v>
      </c>
    </row>
    <row r="15" spans="1:13">
      <c r="A15" s="547" t="s">
        <v>297</v>
      </c>
      <c r="B15" s="548" t="s">
        <v>298</v>
      </c>
      <c r="C15" s="547" t="s">
        <v>120</v>
      </c>
      <c r="D15" s="549" t="s">
        <v>194</v>
      </c>
      <c r="E15" s="550">
        <f>'Ap B - Participant-Spend'!F21</f>
        <v>8</v>
      </c>
      <c r="F15" s="557">
        <f>'Ap B - Participant-Spend'!I21</f>
        <v>961.81064183969818</v>
      </c>
      <c r="G15" s="552">
        <f>SUM(' Ap D - Qtr NG Business Class '!F9:G9)</f>
        <v>86.864999999999995</v>
      </c>
      <c r="H15" s="553">
        <f>'Ap B - Participant-Spend'!J21</f>
        <v>255.99868000000004</v>
      </c>
      <c r="I15" s="554"/>
      <c r="J15" s="554"/>
      <c r="K15" s="555"/>
      <c r="L15" s="556">
        <f>'Ap B - Qtr NG Master'!F21</f>
        <v>1006.1506592310001</v>
      </c>
      <c r="M15" s="556">
        <f>'Ap B - Qtr NG Master'!K21</f>
        <v>17960.754079999999</v>
      </c>
    </row>
    <row r="16" spans="1:13">
      <c r="A16" s="547" t="s">
        <v>297</v>
      </c>
      <c r="B16" s="548" t="s">
        <v>298</v>
      </c>
      <c r="C16" s="547" t="s">
        <v>120</v>
      </c>
      <c r="D16" s="549" t="s">
        <v>122</v>
      </c>
      <c r="E16" s="550">
        <f>'Ap B - Participant-Spend'!F22</f>
        <v>0</v>
      </c>
      <c r="F16" s="557">
        <f>'Ap B - Participant-Spend'!I22</f>
        <v>245.89245619163344</v>
      </c>
      <c r="G16" s="552">
        <f>SUM(' Ap D - Qtr NG Business Class '!F10:G10)</f>
        <v>0</v>
      </c>
      <c r="H16" s="553">
        <f>'Ap B - Participant-Spend'!J22</f>
        <v>51.184061385015141</v>
      </c>
      <c r="I16" s="554"/>
      <c r="J16" s="554"/>
      <c r="K16" s="555"/>
      <c r="L16" s="556">
        <f>'Ap B - Qtr NG Master'!F22</f>
        <v>0</v>
      </c>
      <c r="M16" s="556">
        <f>'Ap B - Qtr NG Master'!K22</f>
        <v>0</v>
      </c>
    </row>
    <row r="17" spans="1:13">
      <c r="A17" s="547" t="s">
        <v>297</v>
      </c>
      <c r="B17" s="548" t="s">
        <v>298</v>
      </c>
      <c r="C17" s="547" t="s">
        <v>120</v>
      </c>
      <c r="D17" s="549" t="s">
        <v>123</v>
      </c>
      <c r="E17" s="550">
        <f>'Ap B - Participant-Spend'!F23</f>
        <v>0</v>
      </c>
      <c r="F17" s="557">
        <f>'Ap B - Participant-Spend'!I23</f>
        <v>0</v>
      </c>
      <c r="G17" s="552">
        <f>SUM(' Ap D - Qtr NG Business Class '!F11:G11)</f>
        <v>0</v>
      </c>
      <c r="H17" s="553">
        <f>'Ap B - Participant-Spend'!J23</f>
        <v>94.966716150540208</v>
      </c>
      <c r="I17" s="554"/>
      <c r="J17" s="554"/>
      <c r="K17" s="555"/>
      <c r="L17" s="556">
        <f>'Ap B - Qtr NG Master'!F23</f>
        <v>0</v>
      </c>
      <c r="M17" s="556">
        <f>'Ap B - Qtr NG Master'!K23</f>
        <v>0</v>
      </c>
    </row>
    <row r="18" spans="1:13">
      <c r="A18" s="547" t="s">
        <v>297</v>
      </c>
      <c r="B18" s="548" t="s">
        <v>57</v>
      </c>
      <c r="C18" s="547" t="s">
        <v>57</v>
      </c>
      <c r="D18" s="549" t="s">
        <v>197</v>
      </c>
      <c r="E18" s="550">
        <f>'Ap B - Participant-Spend'!F26</f>
        <v>0</v>
      </c>
      <c r="F18" s="583"/>
      <c r="G18" s="590">
        <f>SUM('Ap C - Qtr NG LMI'!F19:G19)</f>
        <v>0</v>
      </c>
      <c r="H18" s="584">
        <f>'Ap B - Participant-Spend'!J26</f>
        <v>23.380518154207845</v>
      </c>
      <c r="I18" s="554"/>
      <c r="J18" s="554"/>
      <c r="K18" s="555"/>
      <c r="L18" s="556">
        <f>'Ap B - Qtr NG Master'!F26</f>
        <v>0</v>
      </c>
      <c r="M18" s="556">
        <f>'Ap B - Qtr NG Master'!K26</f>
        <v>0</v>
      </c>
    </row>
    <row r="19" spans="1:13">
      <c r="A19" s="547" t="s">
        <v>297</v>
      </c>
      <c r="B19" s="548" t="s">
        <v>57</v>
      </c>
      <c r="C19" s="547" t="s">
        <v>57</v>
      </c>
      <c r="D19" s="549" t="s">
        <v>119</v>
      </c>
      <c r="E19" s="550">
        <f>'Ap B - Participant-Spend'!F27</f>
        <v>514</v>
      </c>
      <c r="F19" s="583"/>
      <c r="G19" s="590">
        <f>SUM('Ap C - Qtr NG LMI'!F20:G20)</f>
        <v>61.344699999999662</v>
      </c>
      <c r="H19" s="584">
        <f>'Ap B - Participant-Spend'!J27</f>
        <v>141.78455345574054</v>
      </c>
      <c r="I19" s="554"/>
      <c r="J19" s="554"/>
      <c r="K19" s="555"/>
      <c r="L19" s="556">
        <f>'Ap B - Qtr NG Master'!F27</f>
        <v>2144.2290499999972</v>
      </c>
      <c r="M19" s="556">
        <f>'Ap B - Qtr NG Master'!K27</f>
        <v>21463.132519999996</v>
      </c>
    </row>
    <row r="20" spans="1:13">
      <c r="A20" s="547" t="s">
        <v>297</v>
      </c>
      <c r="B20" s="548" t="s">
        <v>57</v>
      </c>
      <c r="C20" s="547" t="s">
        <v>57</v>
      </c>
      <c r="D20" s="549" t="s">
        <v>198</v>
      </c>
      <c r="E20" s="550">
        <f>'Ap B - Participant-Spend'!F28</f>
        <v>3</v>
      </c>
      <c r="F20" s="583"/>
      <c r="G20" s="590">
        <f>SUM(' Ap D - Qtr NG Business Class '!F14:G14)</f>
        <v>3.55</v>
      </c>
      <c r="H20" s="584">
        <f>'Ap B - Participant-Spend'!J28</f>
        <v>3.8742263459520219</v>
      </c>
      <c r="I20" s="554"/>
      <c r="J20" s="554"/>
      <c r="K20" s="555"/>
      <c r="L20" s="556">
        <f>'Ap B - Qtr NG Master'!F28</f>
        <v>370.87808000000001</v>
      </c>
      <c r="M20" s="556">
        <f>'Ap B - Qtr NG Master'!K28</f>
        <v>5682.07</v>
      </c>
    </row>
    <row r="21" spans="1:13">
      <c r="A21" s="547" t="s">
        <v>297</v>
      </c>
      <c r="B21" s="548" t="s">
        <v>57</v>
      </c>
      <c r="C21" s="547" t="s">
        <v>57</v>
      </c>
      <c r="D21" s="549" t="s">
        <v>123</v>
      </c>
      <c r="E21" s="550">
        <f>'Ap B - Participant-Spend'!F29</f>
        <v>0</v>
      </c>
      <c r="F21" s="583"/>
      <c r="G21" s="590">
        <f>SUM(' Ap D - Qtr NG Business Class '!F15:G15)</f>
        <v>0</v>
      </c>
      <c r="H21" s="584">
        <f>'Ap B - Participant-Spend'!J29</f>
        <v>233.75439562833645</v>
      </c>
      <c r="I21" s="554"/>
      <c r="J21" s="554"/>
      <c r="K21" s="555"/>
      <c r="L21" s="556">
        <f>'Ap B - Qtr NG Master'!F29</f>
        <v>0</v>
      </c>
      <c r="M21" s="556">
        <f>'Ap B - Qtr NG Master'!K29</f>
        <v>0</v>
      </c>
    </row>
    <row r="22" spans="1:13">
      <c r="A22" s="547" t="s">
        <v>297</v>
      </c>
      <c r="B22" s="548" t="s">
        <v>57</v>
      </c>
      <c r="C22" s="547" t="s">
        <v>57</v>
      </c>
      <c r="D22" s="549"/>
      <c r="E22" s="550"/>
      <c r="F22" s="585">
        <f>'Ap B - Participant-Spend'!I30</f>
        <v>2214.6469696783197</v>
      </c>
      <c r="G22" s="586"/>
      <c r="H22" s="587"/>
      <c r="I22" s="554"/>
      <c r="J22" s="554"/>
      <c r="K22" s="555"/>
      <c r="L22" s="556"/>
      <c r="M22" s="588"/>
    </row>
    <row r="23" spans="1:13" ht="29.1">
      <c r="A23" s="547" t="s">
        <v>297</v>
      </c>
      <c r="B23" s="547" t="s">
        <v>299</v>
      </c>
      <c r="C23" s="12" t="s">
        <v>201</v>
      </c>
      <c r="D23" s="549" t="s">
        <v>201</v>
      </c>
      <c r="E23" s="550">
        <v>0</v>
      </c>
      <c r="F23" s="557">
        <v>0</v>
      </c>
      <c r="G23" s="552">
        <v>0</v>
      </c>
      <c r="H23" s="553">
        <v>0</v>
      </c>
      <c r="I23" s="554"/>
      <c r="J23" s="554"/>
      <c r="K23" s="555"/>
      <c r="L23" s="556">
        <v>0</v>
      </c>
      <c r="M23" s="556">
        <v>0</v>
      </c>
    </row>
    <row r="24" spans="1:13">
      <c r="A24" s="547"/>
      <c r="B24" s="548"/>
      <c r="C24" s="547"/>
      <c r="D24" s="549"/>
      <c r="E24" s="558"/>
      <c r="F24" s="551"/>
      <c r="G24" s="552"/>
      <c r="H24" s="552"/>
      <c r="I24" s="554"/>
      <c r="J24" s="554"/>
      <c r="K24" s="555"/>
      <c r="L24" s="12"/>
      <c r="M24" s="12"/>
    </row>
    <row r="25" spans="1:13">
      <c r="A25" s="547"/>
      <c r="B25" s="548"/>
      <c r="C25" s="547"/>
      <c r="D25" s="549"/>
      <c r="E25" s="558"/>
      <c r="F25" s="551"/>
      <c r="G25" s="552"/>
      <c r="H25" s="552"/>
      <c r="I25" s="554"/>
      <c r="J25" s="554"/>
      <c r="K25" s="555"/>
      <c r="L25" s="12"/>
      <c r="M25" s="12"/>
    </row>
    <row r="26" spans="1:13">
      <c r="A26" s="547"/>
      <c r="B26" s="548"/>
      <c r="C26" s="547"/>
      <c r="D26" s="549"/>
      <c r="E26" s="558"/>
      <c r="F26" s="551"/>
      <c r="G26" s="552"/>
      <c r="H26" s="552"/>
      <c r="I26" s="554"/>
      <c r="J26" s="554"/>
      <c r="K26" s="555"/>
      <c r="L26" s="12"/>
      <c r="M26" s="12"/>
    </row>
    <row r="27" spans="1:13">
      <c r="A27" s="547"/>
      <c r="B27" s="548"/>
      <c r="C27" s="547"/>
      <c r="D27" s="549"/>
      <c r="E27" s="558"/>
      <c r="F27" s="551"/>
      <c r="G27" s="552"/>
      <c r="H27" s="552"/>
      <c r="I27" s="554"/>
      <c r="J27" s="554"/>
      <c r="K27" s="555"/>
      <c r="L27" s="12"/>
      <c r="M27" s="12"/>
    </row>
    <row r="28" spans="1:13">
      <c r="A28" s="547"/>
      <c r="B28" s="548"/>
      <c r="C28" s="547"/>
      <c r="D28" s="549"/>
      <c r="E28" s="558"/>
      <c r="F28" s="551"/>
      <c r="G28" s="552"/>
      <c r="H28" s="552"/>
      <c r="I28" s="554"/>
      <c r="J28" s="554"/>
      <c r="K28" s="555"/>
      <c r="L28" s="12"/>
      <c r="M28" s="12"/>
    </row>
    <row r="29" spans="1:13">
      <c r="A29" s="547"/>
      <c r="B29" s="548"/>
      <c r="C29" s="547"/>
      <c r="D29" s="549"/>
      <c r="E29" s="558"/>
      <c r="F29" s="551"/>
      <c r="G29" s="552"/>
      <c r="H29" s="552"/>
      <c r="I29" s="554"/>
      <c r="J29" s="554"/>
      <c r="K29" s="554"/>
      <c r="L29" s="12"/>
      <c r="M29" s="12"/>
    </row>
    <row r="30" spans="1:13">
      <c r="A30" s="547"/>
      <c r="B30" s="548"/>
      <c r="C30" s="547"/>
      <c r="D30" s="549"/>
      <c r="E30" s="558"/>
      <c r="F30" s="551"/>
      <c r="G30" s="552"/>
      <c r="H30" s="552"/>
      <c r="I30" s="554"/>
      <c r="J30" s="554"/>
      <c r="K30" s="554"/>
      <c r="L30" s="12"/>
      <c r="M30" s="12"/>
    </row>
    <row r="31" spans="1:13">
      <c r="A31" s="547"/>
      <c r="B31" s="548"/>
      <c r="C31" s="547"/>
      <c r="D31" s="549"/>
      <c r="E31" s="558"/>
      <c r="F31" s="551"/>
      <c r="G31" s="552"/>
      <c r="H31" s="552"/>
      <c r="I31" s="554"/>
      <c r="J31" s="554"/>
      <c r="K31" s="554"/>
      <c r="L31" s="12"/>
      <c r="M31" s="12"/>
    </row>
    <row r="32" spans="1:13">
      <c r="A32" s="547"/>
      <c r="B32" s="548"/>
      <c r="C32" s="547"/>
      <c r="D32" s="549"/>
      <c r="E32" s="558"/>
      <c r="F32" s="551"/>
      <c r="G32" s="552"/>
      <c r="H32" s="552"/>
      <c r="I32" s="554"/>
      <c r="J32" s="554"/>
      <c r="K32" s="554"/>
      <c r="L32" s="12"/>
      <c r="M32" s="12"/>
    </row>
    <row r="33" spans="1:13">
      <c r="A33" s="547"/>
      <c r="B33" s="548"/>
      <c r="C33" s="547"/>
      <c r="D33" s="549"/>
      <c r="E33" s="558"/>
      <c r="F33" s="551"/>
      <c r="G33" s="552"/>
      <c r="H33" s="552"/>
      <c r="I33" s="554"/>
      <c r="J33" s="554"/>
      <c r="K33" s="554"/>
      <c r="L33" s="12"/>
      <c r="M33" s="12"/>
    </row>
    <row r="34" spans="1:13">
      <c r="A34" s="547"/>
      <c r="B34" s="548"/>
      <c r="C34" s="547"/>
      <c r="D34" s="549"/>
      <c r="E34" s="558"/>
      <c r="F34" s="551"/>
      <c r="G34" s="552"/>
      <c r="H34" s="552"/>
      <c r="I34" s="554"/>
      <c r="J34" s="554"/>
      <c r="K34" s="554"/>
      <c r="L34" s="12"/>
      <c r="M34" s="12"/>
    </row>
    <row r="35" spans="1:13">
      <c r="A35" s="547"/>
      <c r="B35" s="548"/>
      <c r="C35" s="547"/>
      <c r="D35" s="549"/>
      <c r="E35" s="558"/>
      <c r="F35" s="551"/>
      <c r="G35" s="552"/>
      <c r="H35" s="552"/>
      <c r="I35" s="554"/>
      <c r="J35" s="554"/>
      <c r="K35" s="554"/>
      <c r="L35" s="12"/>
      <c r="M35" s="12"/>
    </row>
    <row r="36" spans="1:13">
      <c r="A36" s="547"/>
      <c r="B36" s="548"/>
      <c r="C36" s="547"/>
      <c r="D36" s="549"/>
      <c r="E36" s="558"/>
      <c r="F36" s="551"/>
      <c r="G36" s="552"/>
      <c r="H36" s="552"/>
      <c r="I36" s="554"/>
      <c r="J36" s="554"/>
      <c r="K36" s="554"/>
      <c r="L36" s="12"/>
      <c r="M36" s="12"/>
    </row>
  </sheetData>
  <mergeCells count="3">
    <mergeCell ref="A2:C2"/>
    <mergeCell ref="F2:H2"/>
    <mergeCell ref="I2:M2"/>
  </mergeCells>
  <conditionalFormatting sqref="G24:G36">
    <cfRule type="expression" dxfId="15" priority="28">
      <formula>IF(#REF!&gt;1,TRUE,FALSE)</formula>
    </cfRule>
  </conditionalFormatting>
  <conditionalFormatting sqref="H24:H36">
    <cfRule type="expression" dxfId="14" priority="27">
      <formula>IF(#REF!&gt;1,TRUE,FALSE)</formula>
    </cfRule>
  </conditionalFormatting>
  <conditionalFormatting sqref="G4:G12 G18:G23">
    <cfRule type="expression" dxfId="13" priority="14">
      <formula>IF(#REF!&gt;1,TRUE,FALSE)</formula>
    </cfRule>
  </conditionalFormatting>
  <conditionalFormatting sqref="H4:H8 H11:H23">
    <cfRule type="expression" dxfId="12" priority="13">
      <formula>IF(#REF!&gt;1,TRUE,FALSE)</formula>
    </cfRule>
  </conditionalFormatting>
  <conditionalFormatting sqref="G7">
    <cfRule type="expression" dxfId="11" priority="12">
      <formula>IF(#REF!&gt;1,TRUE,FALSE)</formula>
    </cfRule>
  </conditionalFormatting>
  <conditionalFormatting sqref="H7">
    <cfRule type="expression" dxfId="10" priority="11">
      <formula>IF(#REF!&gt;1,TRUE,FALSE)</formula>
    </cfRule>
  </conditionalFormatting>
  <conditionalFormatting sqref="G8:G12">
    <cfRule type="expression" dxfId="9" priority="10">
      <formula>IF(#REF!&gt;1,TRUE,FALSE)</formula>
    </cfRule>
  </conditionalFormatting>
  <conditionalFormatting sqref="H8:H13">
    <cfRule type="expression" dxfId="8" priority="9">
      <formula>IF(#REF!&gt;1,TRUE,FALSE)</formula>
    </cfRule>
  </conditionalFormatting>
  <conditionalFormatting sqref="G13:G17">
    <cfRule type="expression" dxfId="7" priority="8">
      <formula>IF(#REF!&gt;1,TRUE,FALSE)</formula>
    </cfRule>
  </conditionalFormatting>
  <conditionalFormatting sqref="G13:G17">
    <cfRule type="expression" dxfId="6" priority="7">
      <formula>IF(#REF!&gt;1,TRUE,FALSE)</formula>
    </cfRule>
  </conditionalFormatting>
  <conditionalFormatting sqref="H8">
    <cfRule type="expression" dxfId="5" priority="6">
      <formula>IF(#REF!&gt;1,TRUE,FALSE)</formula>
    </cfRule>
  </conditionalFormatting>
  <conditionalFormatting sqref="H10">
    <cfRule type="expression" dxfId="4" priority="5">
      <formula>IF(#REF!&gt;1,TRUE,FALSE)</formula>
    </cfRule>
  </conditionalFormatting>
  <conditionalFormatting sqref="G8">
    <cfRule type="expression" dxfId="3" priority="4">
      <formula>IF(#REF!&gt;1,TRUE,FALSE)</formula>
    </cfRule>
  </conditionalFormatting>
  <conditionalFormatting sqref="G13">
    <cfRule type="expression" dxfId="2" priority="3">
      <formula>IF(#REF!&gt;1,TRUE,FALSE)</formula>
    </cfRule>
  </conditionalFormatting>
  <conditionalFormatting sqref="G13">
    <cfRule type="expression" dxfId="1" priority="2">
      <formula>IF(#REF!&gt;1,TRUE,FALSE)</formula>
    </cfRule>
  </conditionalFormatting>
  <conditionalFormatting sqref="G9:G12">
    <cfRule type="expression" dxfId="0" priority="1">
      <formula>IF(#REF!&gt;1,TRUE,FALSE)</formula>
    </cfRule>
  </conditionalFormatting>
  <pageMargins left="0.7" right="0.7" top="0.75" bottom="0.75" header="0.3" footer="0.3"/>
  <pageSetup scale="4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39997558519241921"/>
  </sheetPr>
  <dimension ref="B1:Q32"/>
  <sheetViews>
    <sheetView zoomScaleNormal="100" zoomScalePageLayoutView="50" workbookViewId="0">
      <selection activeCell="H1" sqref="H1"/>
    </sheetView>
  </sheetViews>
  <sheetFormatPr defaultColWidth="9.140625" defaultRowHeight="14.1"/>
  <cols>
    <col min="1" max="1" width="3.7109375" style="81" customWidth="1"/>
    <col min="2" max="2" width="27.85546875" style="81" customWidth="1"/>
    <col min="3" max="4" width="14.7109375" style="81" customWidth="1"/>
    <col min="5" max="5" width="11.85546875" style="81" bestFit="1" customWidth="1"/>
    <col min="6" max="7" width="14.7109375" style="81" customWidth="1"/>
    <col min="8" max="8" width="11.85546875" style="81" bestFit="1" customWidth="1"/>
    <col min="9" max="10" width="3.7109375" style="81" customWidth="1"/>
    <col min="11" max="11" width="16.85546875" style="81" customWidth="1"/>
    <col min="12" max="15" width="14.7109375" style="81" customWidth="1"/>
    <col min="16" max="16384" width="9.140625" style="81"/>
  </cols>
  <sheetData>
    <row r="1" spans="2:17" ht="18">
      <c r="B1" s="80" t="s">
        <v>300</v>
      </c>
      <c r="J1" s="221"/>
      <c r="K1" s="221"/>
      <c r="L1" s="221"/>
      <c r="M1" s="221"/>
      <c r="N1" s="221"/>
      <c r="O1" s="221"/>
      <c r="P1" s="221"/>
    </row>
    <row r="2" spans="2:17" customFormat="1" ht="12" customHeight="1">
      <c r="B2" s="221"/>
      <c r="C2" s="221"/>
      <c r="D2" s="221"/>
      <c r="E2" s="221"/>
      <c r="F2" s="221"/>
      <c r="G2" s="221"/>
      <c r="H2" s="221"/>
      <c r="I2" s="221"/>
      <c r="J2" s="221"/>
      <c r="K2" s="221"/>
      <c r="L2" s="221"/>
      <c r="M2" s="221"/>
      <c r="N2" s="221"/>
      <c r="O2" s="221"/>
      <c r="P2" s="221"/>
      <c r="Q2" s="221"/>
    </row>
    <row r="3" spans="2:17" ht="124.5" customHeight="1">
      <c r="B3" s="685" t="s">
        <v>301</v>
      </c>
      <c r="C3" s="685"/>
      <c r="D3" s="685"/>
      <c r="E3" s="685"/>
      <c r="F3" s="685"/>
      <c r="G3" s="685"/>
      <c r="H3" s="685"/>
      <c r="J3" s="221"/>
      <c r="K3" s="221"/>
      <c r="L3" s="221"/>
      <c r="M3" s="221"/>
      <c r="N3" s="221"/>
      <c r="O3" s="221"/>
      <c r="P3" s="221"/>
      <c r="Q3" s="82"/>
    </row>
    <row r="4" spans="2:17" customFormat="1" ht="14.1" customHeight="1">
      <c r="B4" s="221"/>
      <c r="C4" s="221"/>
      <c r="D4" s="221"/>
      <c r="E4" s="221"/>
      <c r="F4" s="221"/>
      <c r="G4" s="221"/>
      <c r="H4" s="221"/>
      <c r="I4" s="221"/>
      <c r="J4" s="221"/>
      <c r="K4" s="221"/>
      <c r="L4" s="221"/>
      <c r="M4" s="221"/>
      <c r="N4" s="221"/>
      <c r="O4" s="221"/>
      <c r="P4" s="221"/>
      <c r="Q4" s="221"/>
    </row>
    <row r="5" spans="2:17" customFormat="1" ht="15.6">
      <c r="B5" s="108" t="s">
        <v>302</v>
      </c>
      <c r="C5" s="221"/>
      <c r="D5" s="221"/>
      <c r="E5" s="221"/>
      <c r="F5" s="221"/>
      <c r="G5" s="221"/>
      <c r="H5" s="221"/>
      <c r="I5" s="221"/>
      <c r="J5" s="221"/>
      <c r="K5" s="221"/>
      <c r="L5" s="221"/>
      <c r="M5" s="221"/>
      <c r="N5" s="221"/>
      <c r="O5" s="221"/>
      <c r="P5" s="221"/>
      <c r="Q5" s="221"/>
    </row>
    <row r="6" spans="2:17" customFormat="1" ht="39.950000000000003" customHeight="1" thickBot="1">
      <c r="B6" s="63" t="s">
        <v>69</v>
      </c>
      <c r="C6" s="64" t="s">
        <v>303</v>
      </c>
      <c r="D6" s="64" t="s">
        <v>304</v>
      </c>
      <c r="E6" s="67" t="s">
        <v>73</v>
      </c>
      <c r="F6" s="64" t="s">
        <v>305</v>
      </c>
      <c r="G6" s="64" t="s">
        <v>72</v>
      </c>
      <c r="H6" s="67" t="s">
        <v>73</v>
      </c>
      <c r="I6" s="221"/>
      <c r="J6" s="221"/>
      <c r="K6" s="221"/>
      <c r="L6" s="77" t="s">
        <v>306</v>
      </c>
      <c r="M6" s="77" t="s">
        <v>307</v>
      </c>
      <c r="N6" s="77" t="s">
        <v>308</v>
      </c>
      <c r="O6" s="77" t="s">
        <v>309</v>
      </c>
      <c r="P6" s="221"/>
      <c r="Q6" s="221"/>
    </row>
    <row r="7" spans="2:17" customFormat="1" ht="14.45">
      <c r="B7" s="105" t="s">
        <v>56</v>
      </c>
      <c r="C7" s="128" t="e">
        <f>'Tables 3-6'!#REF!</f>
        <v>#REF!</v>
      </c>
      <c r="D7" s="129" t="e">
        <f>'Tables 3-6'!#REF!</f>
        <v>#REF!</v>
      </c>
      <c r="E7" s="100" t="e">
        <f>'Tables 3-6'!#REF!</f>
        <v>#REF!</v>
      </c>
      <c r="F7" s="128">
        <f>'Tables 3-6'!C22</f>
        <v>295981.58149999677</v>
      </c>
      <c r="G7" s="129">
        <f>'Tables 3-6'!D22</f>
        <v>189287</v>
      </c>
      <c r="H7" s="131">
        <f>'Tables 3-6'!E22</f>
        <v>1.5636656584973969</v>
      </c>
      <c r="I7" s="221"/>
      <c r="J7" s="221"/>
      <c r="K7" s="12" t="s">
        <v>310</v>
      </c>
      <c r="L7" s="83" t="e">
        <f>$C$10</f>
        <v>#REF!</v>
      </c>
      <c r="M7" s="83">
        <f>$C$17</f>
        <v>0</v>
      </c>
      <c r="N7" s="83">
        <f>F10</f>
        <v>302990.54909922776</v>
      </c>
      <c r="O7" s="83">
        <f>F17</f>
        <v>0</v>
      </c>
      <c r="P7" s="221"/>
      <c r="Q7" s="221"/>
    </row>
    <row r="8" spans="2:17" customFormat="1" ht="14.45">
      <c r="B8" s="106" t="s">
        <v>157</v>
      </c>
      <c r="C8" s="130" t="e">
        <f>'Tables 3-6'!#REF!</f>
        <v>#REF!</v>
      </c>
      <c r="D8" s="6" t="e">
        <f>'Tables 3-6'!#REF!</f>
        <v>#REF!</v>
      </c>
      <c r="E8" s="101" t="e">
        <f>'Tables 3-6'!#REF!</f>
        <v>#REF!</v>
      </c>
      <c r="F8" s="130">
        <f>'Tables 3-6'!C23</f>
        <v>2515.1071299999971</v>
      </c>
      <c r="G8" s="6">
        <f>'Tables 3-6'!D23</f>
        <v>3090</v>
      </c>
      <c r="H8" s="132">
        <f>'Tables 3-6'!E23</f>
        <v>0.81395052750808972</v>
      </c>
      <c r="I8" s="221"/>
      <c r="J8" s="221"/>
      <c r="K8" s="12" t="s">
        <v>311</v>
      </c>
      <c r="L8" s="68" t="e">
        <f>'Table 2'!#REF!</f>
        <v>#REF!</v>
      </c>
      <c r="M8" s="168">
        <v>3625802.1097407416</v>
      </c>
      <c r="N8" s="70"/>
      <c r="O8" s="71"/>
      <c r="P8" s="221"/>
      <c r="Q8" s="221"/>
    </row>
    <row r="9" spans="2:17" customFormat="1" ht="14.45">
      <c r="B9" s="106" t="s">
        <v>58</v>
      </c>
      <c r="C9" s="130" t="e">
        <f>'Tables 3-6'!#REF!</f>
        <v>#REF!</v>
      </c>
      <c r="D9" s="6" t="e">
        <f>'Tables 3-6'!#REF!</f>
        <v>#REF!</v>
      </c>
      <c r="E9" s="101" t="e">
        <f>'Tables 3-6'!#REF!</f>
        <v>#REF!</v>
      </c>
      <c r="F9" s="130">
        <f>'Tables 3-6'!C24</f>
        <v>4493.8604692309991</v>
      </c>
      <c r="G9" s="6">
        <f>'Tables 3-6'!D24</f>
        <v>10933</v>
      </c>
      <c r="H9" s="132">
        <f>'Tables 3-6'!E24</f>
        <v>0.4110363550014634</v>
      </c>
      <c r="I9" s="221"/>
      <c r="J9" s="221"/>
      <c r="K9" s="81"/>
      <c r="L9" s="81"/>
      <c r="M9" s="81"/>
      <c r="N9" s="81"/>
      <c r="O9" s="81"/>
      <c r="P9" s="81"/>
      <c r="Q9" s="81"/>
    </row>
    <row r="10" spans="2:17" customFormat="1" ht="29.45" thickBot="1">
      <c r="B10" s="107" t="s">
        <v>59</v>
      </c>
      <c r="C10" s="102" t="e">
        <f>SUM(C7:C9)</f>
        <v>#REF!</v>
      </c>
      <c r="D10" s="103" t="e">
        <f>SUM(D7:D9)</f>
        <v>#REF!</v>
      </c>
      <c r="E10" s="104" t="e">
        <f>'Tables 3-6'!#REF!</f>
        <v>#REF!</v>
      </c>
      <c r="F10" s="102">
        <f t="shared" ref="F10:G10" si="0">SUM(F7:F9)</f>
        <v>302990.54909922776</v>
      </c>
      <c r="G10" s="103">
        <f t="shared" si="0"/>
        <v>203310</v>
      </c>
      <c r="H10" s="104">
        <f>'Tables 3-6'!E25</f>
        <v>1.490288471296187</v>
      </c>
      <c r="I10" s="221"/>
      <c r="J10" s="221"/>
      <c r="K10" s="78" t="s">
        <v>312</v>
      </c>
      <c r="L10" s="221"/>
      <c r="M10" s="221"/>
      <c r="N10" s="221"/>
      <c r="O10" s="221"/>
      <c r="P10" s="221"/>
      <c r="Q10" s="221"/>
    </row>
    <row r="11" spans="2:17" customFormat="1" ht="14.45">
      <c r="B11" s="221"/>
      <c r="C11" s="221"/>
      <c r="D11" s="221"/>
      <c r="E11" s="221"/>
      <c r="F11" s="221"/>
      <c r="G11" s="221"/>
      <c r="H11" s="221"/>
      <c r="I11" s="221"/>
      <c r="J11" s="221"/>
      <c r="K11" s="221"/>
      <c r="L11" s="221"/>
      <c r="M11" s="221"/>
      <c r="N11" s="221"/>
      <c r="O11" s="221"/>
      <c r="P11" s="221"/>
      <c r="Q11" s="221"/>
    </row>
    <row r="12" spans="2:17" customFormat="1" ht="15.6">
      <c r="B12" s="108" t="s">
        <v>313</v>
      </c>
      <c r="C12" s="221"/>
      <c r="D12" s="221"/>
      <c r="E12" s="221"/>
      <c r="F12" s="221"/>
      <c r="G12" s="221"/>
      <c r="H12" s="221"/>
      <c r="I12" s="221"/>
      <c r="J12" s="221"/>
      <c r="K12" s="221"/>
      <c r="L12" s="221"/>
      <c r="M12" s="221"/>
      <c r="N12" s="221"/>
      <c r="O12" s="221"/>
      <c r="P12" s="221"/>
      <c r="Q12" s="221"/>
    </row>
    <row r="13" spans="2:17" customFormat="1" ht="24.6" thickBot="1">
      <c r="B13" s="63" t="s">
        <v>69</v>
      </c>
      <c r="C13" s="64" t="s">
        <v>303</v>
      </c>
      <c r="D13" s="64" t="s">
        <v>304</v>
      </c>
      <c r="E13" s="67" t="s">
        <v>73</v>
      </c>
      <c r="F13" s="64" t="s">
        <v>305</v>
      </c>
      <c r="G13" s="64" t="s">
        <v>72</v>
      </c>
      <c r="H13" s="67" t="s">
        <v>73</v>
      </c>
      <c r="I13" s="221"/>
      <c r="J13" s="221"/>
      <c r="K13" s="221"/>
      <c r="L13" s="221"/>
      <c r="M13" s="221"/>
      <c r="N13" s="221"/>
      <c r="O13" s="221"/>
      <c r="P13" s="221"/>
      <c r="Q13" s="221"/>
    </row>
    <row r="14" spans="2:17" customFormat="1" ht="14.45">
      <c r="B14" s="105" t="s">
        <v>56</v>
      </c>
      <c r="C14" s="172"/>
      <c r="D14" s="173"/>
      <c r="E14" s="174"/>
      <c r="F14" s="172"/>
      <c r="G14" s="99">
        <f>G7</f>
        <v>189287</v>
      </c>
      <c r="H14" s="100">
        <f>ROUND(F14/G14,3)</f>
        <v>0</v>
      </c>
      <c r="I14" s="221"/>
      <c r="J14" s="221"/>
      <c r="K14" s="221"/>
      <c r="L14" s="221"/>
      <c r="M14" s="221"/>
      <c r="N14" s="221"/>
      <c r="O14" s="221"/>
      <c r="P14" s="221"/>
      <c r="Q14" s="221"/>
    </row>
    <row r="15" spans="2:17" customFormat="1" ht="14.45">
      <c r="B15" s="106" t="s">
        <v>157</v>
      </c>
      <c r="C15" s="175"/>
      <c r="D15" s="176"/>
      <c r="E15" s="177"/>
      <c r="F15" s="175"/>
      <c r="G15" s="68">
        <f t="shared" ref="G15:G16" si="1">G8</f>
        <v>3090</v>
      </c>
      <c r="H15" s="101">
        <f t="shared" ref="H15:H17" si="2">ROUND(F15/G15,3)</f>
        <v>0</v>
      </c>
      <c r="I15" s="221"/>
      <c r="J15" s="221"/>
      <c r="K15" s="221"/>
      <c r="L15" s="221"/>
      <c r="M15" s="221"/>
      <c r="N15" s="221"/>
      <c r="O15" s="221"/>
      <c r="P15" s="221"/>
      <c r="Q15" s="221"/>
    </row>
    <row r="16" spans="2:17" customFormat="1" ht="14.45">
      <c r="B16" s="106" t="s">
        <v>58</v>
      </c>
      <c r="C16" s="175"/>
      <c r="D16" s="176"/>
      <c r="E16" s="177"/>
      <c r="F16" s="175"/>
      <c r="G16" s="68">
        <f t="shared" si="1"/>
        <v>10933</v>
      </c>
      <c r="H16" s="101">
        <f t="shared" si="2"/>
        <v>0</v>
      </c>
      <c r="I16" s="221"/>
      <c r="J16" s="221"/>
      <c r="K16" s="221"/>
      <c r="L16" s="221"/>
      <c r="M16" s="221"/>
      <c r="N16" s="221"/>
      <c r="O16" s="221"/>
      <c r="P16" s="221"/>
      <c r="Q16" s="221"/>
    </row>
    <row r="17" spans="2:17" customFormat="1" ht="29.45" thickBot="1">
      <c r="B17" s="107" t="s">
        <v>59</v>
      </c>
      <c r="C17" s="102">
        <f>SUM(C14:C16)</f>
        <v>0</v>
      </c>
      <c r="D17" s="103">
        <f>SUM(D14:D16)</f>
        <v>0</v>
      </c>
      <c r="E17" s="104" t="e">
        <f t="shared" ref="E17" si="3">ROUND(C17/D17,3)</f>
        <v>#DIV/0!</v>
      </c>
      <c r="F17" s="102">
        <f>SUM(F14:F16)</f>
        <v>0</v>
      </c>
      <c r="G17" s="103">
        <f>SUM(G14:G16)</f>
        <v>203310</v>
      </c>
      <c r="H17" s="104">
        <f t="shared" si="2"/>
        <v>0</v>
      </c>
      <c r="I17" s="221"/>
      <c r="J17" s="221"/>
      <c r="K17" s="221"/>
      <c r="L17" s="221"/>
      <c r="M17" s="221"/>
      <c r="N17" s="221"/>
      <c r="O17" s="221"/>
      <c r="P17" s="221"/>
      <c r="Q17" s="221"/>
    </row>
    <row r="18" spans="2:17" customFormat="1" ht="39.75" customHeight="1">
      <c r="B18" s="684" t="s">
        <v>314</v>
      </c>
      <c r="C18" s="684"/>
      <c r="D18" s="684"/>
      <c r="E18" s="684"/>
      <c r="F18" s="684"/>
      <c r="G18" s="684"/>
      <c r="H18" s="221"/>
      <c r="I18" s="221"/>
      <c r="J18" s="221"/>
      <c r="K18" s="221"/>
      <c r="L18" s="221"/>
      <c r="M18" s="221"/>
      <c r="N18" s="221"/>
      <c r="O18" s="221"/>
      <c r="P18" s="221"/>
      <c r="Q18" s="221"/>
    </row>
    <row r="19" spans="2:17" customFormat="1" ht="15" customHeight="1">
      <c r="B19" s="127"/>
      <c r="C19" s="127"/>
      <c r="D19" s="127"/>
      <c r="E19" s="127"/>
      <c r="F19" s="127"/>
      <c r="G19" s="127"/>
      <c r="H19" s="221"/>
      <c r="I19" s="221"/>
      <c r="J19" s="221"/>
      <c r="K19" s="78" t="s">
        <v>315</v>
      </c>
      <c r="L19" s="221"/>
      <c r="M19" s="221"/>
      <c r="N19" s="221"/>
      <c r="O19" s="221"/>
      <c r="P19" s="221"/>
      <c r="Q19" s="221"/>
    </row>
    <row r="20" spans="2:17" customFormat="1" ht="14.45">
      <c r="B20" s="84"/>
      <c r="C20" s="62"/>
      <c r="D20" s="62"/>
      <c r="E20" s="62"/>
      <c r="F20" s="62"/>
      <c r="G20" s="62"/>
      <c r="H20" s="62"/>
      <c r="I20" s="221"/>
      <c r="J20" s="221"/>
      <c r="K20" s="221"/>
      <c r="L20" s="221"/>
      <c r="M20" s="221"/>
      <c r="N20" s="221"/>
      <c r="O20" s="221"/>
      <c r="P20" s="221"/>
      <c r="Q20" s="221"/>
    </row>
    <row r="21" spans="2:17" customFormat="1" ht="14.45">
      <c r="B21" s="65"/>
      <c r="C21" s="85"/>
      <c r="D21" s="85"/>
      <c r="E21" s="86"/>
      <c r="F21" s="86"/>
      <c r="G21" s="86"/>
      <c r="H21" s="86"/>
      <c r="I21" s="221"/>
      <c r="J21" s="221"/>
      <c r="K21" s="221"/>
      <c r="L21" s="221"/>
      <c r="M21" s="221"/>
      <c r="N21" s="221"/>
      <c r="O21" s="221"/>
      <c r="P21" s="221"/>
      <c r="Q21" s="221"/>
    </row>
    <row r="22" spans="2:17" customFormat="1" ht="14.45">
      <c r="B22" s="65"/>
      <c r="C22" s="85"/>
      <c r="D22" s="85"/>
      <c r="E22" s="86"/>
      <c r="F22" s="86"/>
      <c r="G22" s="86"/>
      <c r="H22" s="86"/>
      <c r="I22" s="221"/>
      <c r="J22" s="221"/>
      <c r="K22" s="221"/>
      <c r="L22" s="221"/>
      <c r="M22" s="221"/>
      <c r="N22" s="221"/>
      <c r="O22" s="221"/>
      <c r="P22" s="221"/>
      <c r="Q22" s="221"/>
    </row>
    <row r="23" spans="2:17" customFormat="1" ht="14.45">
      <c r="B23" s="65"/>
      <c r="C23" s="85"/>
      <c r="D23" s="85"/>
      <c r="E23" s="86"/>
      <c r="F23" s="86"/>
      <c r="G23" s="86"/>
      <c r="H23" s="86"/>
      <c r="I23" s="221"/>
      <c r="J23" s="221"/>
      <c r="K23" s="221"/>
      <c r="L23" s="221"/>
      <c r="M23" s="221"/>
      <c r="N23" s="221"/>
      <c r="O23" s="221"/>
      <c r="P23" s="221"/>
      <c r="Q23" s="221"/>
    </row>
    <row r="24" spans="2:17" customFormat="1" ht="14.45">
      <c r="B24" s="65"/>
      <c r="C24" s="85"/>
      <c r="D24" s="85"/>
      <c r="E24" s="86"/>
      <c r="F24" s="86"/>
      <c r="G24" s="86"/>
      <c r="H24" s="86"/>
      <c r="I24" s="221"/>
      <c r="J24" s="221"/>
      <c r="K24" s="221"/>
      <c r="L24" s="221"/>
      <c r="M24" s="221"/>
      <c r="N24" s="221"/>
      <c r="O24" s="221"/>
      <c r="P24" s="221"/>
      <c r="Q24" s="221"/>
    </row>
    <row r="25" spans="2:17" customFormat="1" ht="14.45">
      <c r="B25" s="65"/>
      <c r="C25" s="85"/>
      <c r="D25" s="85"/>
      <c r="E25" s="86"/>
      <c r="F25" s="86"/>
      <c r="G25" s="86"/>
      <c r="H25" s="86"/>
      <c r="I25" s="221"/>
      <c r="J25" s="221"/>
      <c r="K25" s="221"/>
      <c r="L25" s="221"/>
      <c r="M25" s="221"/>
      <c r="N25" s="221"/>
      <c r="O25" s="221"/>
      <c r="P25" s="221"/>
      <c r="Q25" s="221"/>
    </row>
    <row r="26" spans="2:17" customFormat="1" ht="14.45">
      <c r="B26" s="65"/>
      <c r="C26" s="85"/>
      <c r="D26" s="85"/>
      <c r="E26" s="86"/>
      <c r="F26" s="86"/>
      <c r="G26" s="86"/>
      <c r="H26" s="86"/>
      <c r="I26" s="221"/>
      <c r="J26" s="221"/>
      <c r="K26" s="221"/>
      <c r="L26" s="221"/>
      <c r="M26" s="221"/>
      <c r="N26" s="221"/>
      <c r="O26" s="221"/>
      <c r="P26" s="221"/>
      <c r="Q26" s="221"/>
    </row>
    <row r="27" spans="2:17" customFormat="1" ht="14.45">
      <c r="B27" s="65"/>
      <c r="C27" s="85"/>
      <c r="D27" s="85"/>
      <c r="E27" s="86"/>
      <c r="F27" s="86"/>
      <c r="G27" s="86"/>
      <c r="H27" s="86"/>
      <c r="I27" s="221"/>
      <c r="J27" s="221"/>
      <c r="K27" s="221"/>
      <c r="L27" s="221"/>
      <c r="M27" s="221"/>
      <c r="N27" s="221"/>
      <c r="O27" s="221"/>
      <c r="P27" s="221"/>
      <c r="Q27" s="221"/>
    </row>
    <row r="28" spans="2:17" customFormat="1" ht="14.45">
      <c r="B28" s="65"/>
      <c r="C28" s="85"/>
      <c r="D28" s="85"/>
      <c r="E28" s="86"/>
      <c r="F28" s="86"/>
      <c r="G28" s="86"/>
      <c r="H28" s="86"/>
      <c r="I28" s="221"/>
      <c r="J28" s="221"/>
      <c r="K28" s="221"/>
      <c r="L28" s="221"/>
      <c r="M28" s="221"/>
      <c r="N28" s="221"/>
      <c r="O28" s="221"/>
      <c r="P28" s="221"/>
      <c r="Q28" s="221"/>
    </row>
    <row r="29" spans="2:17" customFormat="1" ht="14.45">
      <c r="B29" s="65"/>
      <c r="C29" s="85"/>
      <c r="D29" s="85"/>
      <c r="E29" s="86"/>
      <c r="F29" s="86"/>
      <c r="G29" s="86"/>
      <c r="H29" s="86"/>
      <c r="I29" s="221"/>
      <c r="J29" s="221"/>
      <c r="K29" s="221"/>
      <c r="L29" s="221"/>
      <c r="M29" s="221"/>
      <c r="N29" s="221"/>
      <c r="O29" s="221"/>
      <c r="P29" s="221"/>
      <c r="Q29" s="221"/>
    </row>
    <row r="30" spans="2:17" customFormat="1" ht="14.45">
      <c r="B30" s="221"/>
      <c r="C30" s="221"/>
      <c r="D30" s="221"/>
      <c r="E30" s="221"/>
      <c r="F30" s="221"/>
      <c r="G30" s="221"/>
      <c r="H30" s="221"/>
      <c r="I30" s="221"/>
      <c r="J30" s="221"/>
      <c r="K30" s="221"/>
      <c r="L30" s="221"/>
      <c r="M30" s="221"/>
      <c r="N30" s="221"/>
      <c r="O30" s="221"/>
      <c r="P30" s="221"/>
      <c r="Q30" s="221"/>
    </row>
    <row r="31" spans="2:17" customFormat="1" ht="14.45">
      <c r="B31" s="221"/>
      <c r="C31" s="221"/>
      <c r="D31" s="221"/>
      <c r="E31" s="221"/>
      <c r="F31" s="221"/>
      <c r="G31" s="221"/>
      <c r="H31" s="221"/>
      <c r="I31" s="221"/>
      <c r="J31" s="221"/>
      <c r="K31" s="221"/>
      <c r="L31" s="221"/>
      <c r="M31" s="221"/>
      <c r="N31" s="221"/>
      <c r="O31" s="221"/>
      <c r="P31" s="221"/>
      <c r="Q31" s="221"/>
    </row>
    <row r="32" spans="2:17" ht="14.45">
      <c r="K32" s="221"/>
      <c r="L32" s="221"/>
      <c r="M32" s="221"/>
      <c r="N32" s="221"/>
      <c r="O32" s="221"/>
      <c r="P32" s="221"/>
      <c r="Q32" s="221" t="s">
        <v>316</v>
      </c>
    </row>
  </sheetData>
  <mergeCells count="2">
    <mergeCell ref="B18:G18"/>
    <mergeCell ref="B3:H3"/>
  </mergeCells>
  <pageMargins left="0.45" right="0.45" top="0.75" bottom="0.75" header="0.3" footer="0.3"/>
  <pageSetup scale="74" fitToWidth="0" fitToHeight="2" orientation="landscape" r:id="rId1"/>
  <headerFooter>
    <oddHeader>&amp;R&amp;16Appendix F - Secondary Metrics</oddHeader>
  </headerFooter>
  <colBreaks count="1" manualBreakCount="1">
    <brk id="9" max="31"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39997558519241921"/>
  </sheetPr>
  <dimension ref="B1:D16"/>
  <sheetViews>
    <sheetView zoomScaleNormal="100" workbookViewId="0"/>
  </sheetViews>
  <sheetFormatPr defaultColWidth="9.140625" defaultRowHeight="14.1"/>
  <cols>
    <col min="1" max="1" width="4.140625" style="81" customWidth="1"/>
    <col min="2" max="2" width="37.42578125" style="81" customWidth="1"/>
    <col min="3" max="4" width="25.7109375" style="81" customWidth="1"/>
    <col min="5" max="5" width="3.5703125" style="81" customWidth="1"/>
    <col min="6" max="16384" width="9.140625" style="81"/>
  </cols>
  <sheetData>
    <row r="1" spans="2:4" ht="18">
      <c r="B1" s="80" t="s">
        <v>317</v>
      </c>
    </row>
    <row r="2" spans="2:4" customFormat="1" ht="14.45">
      <c r="B2" s="221"/>
      <c r="C2" s="221"/>
      <c r="D2" s="221"/>
    </row>
    <row r="3" spans="2:4" ht="104.25" customHeight="1">
      <c r="B3" s="686" t="s">
        <v>318</v>
      </c>
      <c r="C3" s="686"/>
      <c r="D3" s="686"/>
    </row>
    <row r="5" spans="2:4" ht="21" customHeight="1">
      <c r="B5" s="687" t="s">
        <v>319</v>
      </c>
      <c r="C5" s="688"/>
      <c r="D5" s="689"/>
    </row>
    <row r="6" spans="2:4" ht="18" customHeight="1">
      <c r="B6" s="119" t="s">
        <v>288</v>
      </c>
      <c r="C6" s="120" t="s">
        <v>320</v>
      </c>
      <c r="D6" s="120" t="s">
        <v>321</v>
      </c>
    </row>
    <row r="7" spans="2:4" ht="18" customHeight="1">
      <c r="B7" s="121" t="s">
        <v>152</v>
      </c>
      <c r="C7" s="178"/>
      <c r="D7" s="178"/>
    </row>
    <row r="8" spans="2:4" ht="18" customHeight="1">
      <c r="B8" s="121" t="s">
        <v>322</v>
      </c>
      <c r="C8" s="178"/>
      <c r="D8" s="178"/>
    </row>
    <row r="9" spans="2:4" ht="18" customHeight="1">
      <c r="B9" s="121" t="s">
        <v>323</v>
      </c>
      <c r="C9" s="178"/>
      <c r="D9" s="178"/>
    </row>
    <row r="10" spans="2:4" ht="18" customHeight="1">
      <c r="B10" s="121" t="s">
        <v>324</v>
      </c>
      <c r="C10" s="178"/>
      <c r="D10" s="178"/>
    </row>
    <row r="11" spans="2:4" ht="18" customHeight="1">
      <c r="B11" s="121" t="s">
        <v>325</v>
      </c>
      <c r="C11" s="178"/>
      <c r="D11" s="178"/>
    </row>
    <row r="12" spans="2:4" ht="18" customHeight="1">
      <c r="B12" s="121" t="s">
        <v>159</v>
      </c>
      <c r="C12" s="178"/>
      <c r="D12" s="178"/>
    </row>
    <row r="13" spans="2:4" ht="18" customHeight="1">
      <c r="B13" s="121" t="s">
        <v>160</v>
      </c>
      <c r="C13" s="178"/>
      <c r="D13" s="178"/>
    </row>
    <row r="14" spans="2:4" ht="18" customHeight="1">
      <c r="B14" s="121" t="s">
        <v>161</v>
      </c>
      <c r="C14" s="178"/>
      <c r="D14" s="178"/>
    </row>
    <row r="15" spans="2:4" ht="18" customHeight="1">
      <c r="B15" s="121" t="s">
        <v>162</v>
      </c>
      <c r="C15" s="178"/>
      <c r="D15" s="178"/>
    </row>
    <row r="16" spans="2:4" ht="18" customHeight="1">
      <c r="B16" s="122" t="s">
        <v>326</v>
      </c>
      <c r="C16" s="169">
        <f>SUM(C7:C15)</f>
        <v>0</v>
      </c>
      <c r="D16" s="169">
        <f>SUM(D7:D15)</f>
        <v>0</v>
      </c>
    </row>
  </sheetData>
  <mergeCells count="2">
    <mergeCell ref="B3:D3"/>
    <mergeCell ref="B5:D5"/>
  </mergeCells>
  <pageMargins left="0.7" right="0.7" top="0.75" bottom="0.75" header="0.3" footer="0.3"/>
  <pageSetup scale="86" orientation="portrait" r:id="rId1"/>
  <headerFooter>
    <oddHeader>&amp;R&amp;16Appendix G - Transfer</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39997558519241921"/>
    <pageSetUpPr fitToPage="1"/>
  </sheetPr>
  <dimension ref="A1:G65"/>
  <sheetViews>
    <sheetView zoomScaleNormal="100" workbookViewId="0">
      <pane ySplit="3" topLeftCell="A4" activePane="bottomLeft" state="frozen"/>
      <selection pane="bottomLeft" activeCell="G1" sqref="G1"/>
      <selection activeCell="F1" sqref="F1"/>
    </sheetView>
  </sheetViews>
  <sheetFormatPr defaultRowHeight="14.45"/>
  <cols>
    <col min="1" max="1" width="2.7109375" customWidth="1"/>
    <col min="2" max="2" width="7.85546875" customWidth="1"/>
    <col min="3" max="3" width="58" bestFit="1" customWidth="1"/>
    <col min="4" max="6" width="14.7109375" customWidth="1"/>
    <col min="7" max="7" width="16.7109375" customWidth="1"/>
    <col min="8" max="8" width="3" customWidth="1"/>
  </cols>
  <sheetData>
    <row r="1" spans="1:7">
      <c r="A1" s="221"/>
      <c r="B1" s="79" t="s">
        <v>327</v>
      </c>
      <c r="C1" s="221"/>
      <c r="D1" s="78" t="s">
        <v>328</v>
      </c>
      <c r="E1" s="221"/>
      <c r="F1" s="221"/>
      <c r="G1" s="221"/>
    </row>
    <row r="2" spans="1:7" ht="15" thickBot="1">
      <c r="A2" s="221"/>
      <c r="B2" s="221"/>
      <c r="C2" s="221"/>
      <c r="D2" s="221"/>
      <c r="E2" s="221"/>
      <c r="F2" s="221"/>
      <c r="G2" s="221"/>
    </row>
    <row r="3" spans="1:7">
      <c r="A3" s="221"/>
      <c r="B3" s="87"/>
      <c r="C3" s="88"/>
      <c r="D3" s="89" t="s">
        <v>56</v>
      </c>
      <c r="E3" s="90" t="s">
        <v>329</v>
      </c>
      <c r="F3" s="90" t="s">
        <v>330</v>
      </c>
      <c r="G3" s="91" t="s">
        <v>331</v>
      </c>
    </row>
    <row r="4" spans="1:7" s="56" customFormat="1">
      <c r="A4" s="221"/>
      <c r="B4" s="92" t="s">
        <v>332</v>
      </c>
      <c r="C4" s="93"/>
      <c r="D4" s="94"/>
      <c r="E4" s="112"/>
      <c r="F4" s="112"/>
      <c r="G4" s="93"/>
    </row>
    <row r="5" spans="1:7" s="56" customFormat="1">
      <c r="A5" s="221"/>
      <c r="B5" s="95">
        <v>1</v>
      </c>
      <c r="C5" s="96" t="s">
        <v>333</v>
      </c>
      <c r="D5" s="133"/>
      <c r="E5" s="134"/>
      <c r="F5" s="134"/>
      <c r="G5" s="135"/>
    </row>
    <row r="6" spans="1:7" s="56" customFormat="1">
      <c r="A6" s="221"/>
      <c r="B6" s="95">
        <v>2</v>
      </c>
      <c r="C6" s="96" t="s">
        <v>334</v>
      </c>
      <c r="D6" s="133"/>
      <c r="E6" s="134"/>
      <c r="F6" s="134"/>
      <c r="G6" s="135"/>
    </row>
    <row r="7" spans="1:7" s="56" customFormat="1">
      <c r="A7" s="221"/>
      <c r="B7" s="95">
        <v>3</v>
      </c>
      <c r="C7" s="96" t="s">
        <v>335</v>
      </c>
      <c r="D7" s="133"/>
      <c r="E7" s="134"/>
      <c r="F7" s="134"/>
      <c r="G7" s="135"/>
    </row>
    <row r="8" spans="1:7" s="56" customFormat="1">
      <c r="A8" s="221"/>
      <c r="B8" s="95">
        <v>4</v>
      </c>
      <c r="C8" s="96" t="s">
        <v>336</v>
      </c>
      <c r="D8" s="133"/>
      <c r="E8" s="134"/>
      <c r="F8" s="134"/>
      <c r="G8" s="135"/>
    </row>
    <row r="9" spans="1:7" s="56" customFormat="1">
      <c r="A9" s="221"/>
      <c r="B9" s="95">
        <v>5</v>
      </c>
      <c r="C9" s="96" t="s">
        <v>337</v>
      </c>
      <c r="D9" s="133"/>
      <c r="E9" s="134"/>
      <c r="F9" s="134"/>
      <c r="G9" s="135"/>
    </row>
    <row r="10" spans="1:7" s="56" customFormat="1">
      <c r="A10" s="221"/>
      <c r="B10" s="95">
        <v>6</v>
      </c>
      <c r="C10" s="96" t="s">
        <v>338</v>
      </c>
      <c r="D10" s="136"/>
      <c r="E10" s="137"/>
      <c r="F10" s="137"/>
      <c r="G10" s="138"/>
    </row>
    <row r="11" spans="1:7" s="56" customFormat="1">
      <c r="A11" s="221"/>
      <c r="B11" s="95">
        <v>7</v>
      </c>
      <c r="C11" s="96" t="s">
        <v>339</v>
      </c>
      <c r="D11" s="133"/>
      <c r="E11" s="134"/>
      <c r="F11" s="134"/>
      <c r="G11" s="135"/>
    </row>
    <row r="12" spans="1:7" s="56" customFormat="1">
      <c r="A12" s="221"/>
      <c r="B12" s="95"/>
      <c r="C12" s="97" t="s">
        <v>340</v>
      </c>
      <c r="D12" s="139"/>
      <c r="E12" s="140"/>
      <c r="F12" s="140"/>
      <c r="G12" s="141"/>
    </row>
    <row r="13" spans="1:7" s="56" customFormat="1">
      <c r="A13" s="221"/>
      <c r="B13" s="95">
        <v>8</v>
      </c>
      <c r="C13" s="96" t="s">
        <v>341</v>
      </c>
      <c r="D13" s="133"/>
      <c r="E13" s="134"/>
      <c r="F13" s="134"/>
      <c r="G13" s="135"/>
    </row>
    <row r="14" spans="1:7" s="56" customFormat="1">
      <c r="A14" s="221"/>
      <c r="B14" s="95">
        <v>9</v>
      </c>
      <c r="C14" s="96" t="s">
        <v>342</v>
      </c>
      <c r="D14" s="133"/>
      <c r="E14" s="134"/>
      <c r="F14" s="134"/>
      <c r="G14" s="135"/>
    </row>
    <row r="15" spans="1:7" s="56" customFormat="1">
      <c r="A15" s="221"/>
      <c r="B15" s="95">
        <v>10</v>
      </c>
      <c r="C15" s="142" t="s">
        <v>343</v>
      </c>
      <c r="D15" s="133"/>
      <c r="E15" s="134"/>
      <c r="F15" s="134"/>
      <c r="G15" s="135"/>
    </row>
    <row r="16" spans="1:7" s="56" customFormat="1">
      <c r="A16" s="221"/>
      <c r="B16" s="95"/>
      <c r="C16" s="143" t="s">
        <v>344</v>
      </c>
      <c r="D16" s="144"/>
      <c r="E16" s="145"/>
      <c r="F16" s="145"/>
      <c r="G16" s="146"/>
    </row>
    <row r="17" spans="1:7" s="56" customFormat="1">
      <c r="A17" s="221"/>
      <c r="B17" s="95"/>
      <c r="C17" s="97" t="s">
        <v>345</v>
      </c>
      <c r="D17" s="147"/>
      <c r="E17" s="148"/>
      <c r="F17" s="148"/>
      <c r="G17" s="149"/>
    </row>
    <row r="18" spans="1:7" s="56" customFormat="1">
      <c r="A18" s="221"/>
      <c r="B18" s="95"/>
      <c r="C18" s="96"/>
      <c r="D18" s="95"/>
      <c r="E18" s="110"/>
      <c r="F18" s="110"/>
      <c r="G18" s="96"/>
    </row>
    <row r="19" spans="1:7" s="56" customFormat="1">
      <c r="A19" s="221"/>
      <c r="B19" s="92" t="s">
        <v>346</v>
      </c>
      <c r="C19" s="93"/>
      <c r="D19" s="94"/>
      <c r="E19" s="112"/>
      <c r="F19" s="112"/>
      <c r="G19" s="93"/>
    </row>
    <row r="20" spans="1:7" s="56" customFormat="1">
      <c r="A20" s="221"/>
      <c r="B20" s="95">
        <v>11</v>
      </c>
      <c r="C20" s="96" t="s">
        <v>347</v>
      </c>
      <c r="D20" s="136"/>
      <c r="E20" s="134"/>
      <c r="F20" s="134"/>
      <c r="G20" s="135"/>
    </row>
    <row r="21" spans="1:7" s="56" customFormat="1">
      <c r="A21" s="221"/>
      <c r="B21" s="95">
        <v>12</v>
      </c>
      <c r="C21" s="96" t="s">
        <v>348</v>
      </c>
      <c r="D21" s="133"/>
      <c r="E21" s="134"/>
      <c r="F21" s="134"/>
      <c r="G21" s="135"/>
    </row>
    <row r="22" spans="1:7" s="56" customFormat="1">
      <c r="A22" s="221"/>
      <c r="B22" s="95"/>
      <c r="C22" s="114" t="s">
        <v>349</v>
      </c>
      <c r="D22" s="150"/>
      <c r="E22" s="151"/>
      <c r="F22" s="151"/>
      <c r="G22" s="152"/>
    </row>
    <row r="23" spans="1:7" s="56" customFormat="1">
      <c r="A23" s="221"/>
      <c r="B23" s="95"/>
      <c r="C23" s="96"/>
      <c r="D23" s="95"/>
      <c r="E23" s="110"/>
      <c r="F23" s="110"/>
      <c r="G23" s="96"/>
    </row>
    <row r="24" spans="1:7" s="56" customFormat="1">
      <c r="A24" s="221"/>
      <c r="B24" s="92" t="s">
        <v>350</v>
      </c>
      <c r="C24" s="93"/>
      <c r="D24" s="94"/>
      <c r="E24" s="112"/>
      <c r="F24" s="112"/>
      <c r="G24" s="93"/>
    </row>
    <row r="25" spans="1:7" s="56" customFormat="1">
      <c r="A25" s="221"/>
      <c r="B25" s="95"/>
      <c r="C25" s="97" t="s">
        <v>351</v>
      </c>
      <c r="D25" s="147"/>
      <c r="E25" s="148"/>
      <c r="F25" s="148"/>
      <c r="G25" s="149"/>
    </row>
    <row r="26" spans="1:7" s="56" customFormat="1">
      <c r="A26" s="221"/>
      <c r="B26" s="95"/>
      <c r="C26" s="96"/>
      <c r="D26" s="95"/>
      <c r="E26" s="110"/>
      <c r="F26" s="110"/>
      <c r="G26" s="96"/>
    </row>
    <row r="27" spans="1:7" s="56" customFormat="1">
      <c r="A27" s="221"/>
      <c r="B27" s="92" t="s">
        <v>352</v>
      </c>
      <c r="C27" s="93"/>
      <c r="D27" s="94"/>
      <c r="E27" s="112"/>
      <c r="F27" s="112"/>
      <c r="G27" s="93"/>
    </row>
    <row r="28" spans="1:7" s="56" customFormat="1">
      <c r="A28" s="221"/>
      <c r="B28" s="95">
        <v>13</v>
      </c>
      <c r="C28" s="96" t="s">
        <v>353</v>
      </c>
      <c r="D28" s="133"/>
      <c r="E28" s="134"/>
      <c r="F28" s="134"/>
      <c r="G28" s="135"/>
    </row>
    <row r="29" spans="1:7" s="56" customFormat="1">
      <c r="A29" s="221"/>
      <c r="B29" s="95">
        <v>14</v>
      </c>
      <c r="C29" s="142" t="s">
        <v>354</v>
      </c>
      <c r="D29" s="133"/>
      <c r="E29" s="134"/>
      <c r="F29" s="134"/>
      <c r="G29" s="135"/>
    </row>
    <row r="30" spans="1:7" s="56" customFormat="1">
      <c r="A30" s="221"/>
      <c r="B30" s="95"/>
      <c r="C30" s="97" t="s">
        <v>355</v>
      </c>
      <c r="D30" s="147"/>
      <c r="E30" s="148"/>
      <c r="F30" s="148"/>
      <c r="G30" s="149"/>
    </row>
    <row r="31" spans="1:7" s="56" customFormat="1">
      <c r="A31" s="221"/>
      <c r="B31" s="92" t="s">
        <v>356</v>
      </c>
      <c r="C31" s="93"/>
      <c r="D31" s="94"/>
      <c r="E31" s="112"/>
      <c r="F31" s="112"/>
      <c r="G31" s="93"/>
    </row>
    <row r="32" spans="1:7" s="56" customFormat="1">
      <c r="A32" s="221"/>
      <c r="B32" s="95">
        <v>15</v>
      </c>
      <c r="C32" s="96" t="s">
        <v>333</v>
      </c>
      <c r="D32" s="133"/>
      <c r="E32" s="134"/>
      <c r="F32" s="134"/>
      <c r="G32" s="135"/>
    </row>
    <row r="33" spans="1:7" s="56" customFormat="1">
      <c r="A33" s="221"/>
      <c r="B33" s="95">
        <v>16</v>
      </c>
      <c r="C33" s="96" t="s">
        <v>334</v>
      </c>
      <c r="D33" s="136"/>
      <c r="E33" s="134"/>
      <c r="F33" s="134"/>
      <c r="G33" s="135"/>
    </row>
    <row r="34" spans="1:7" s="56" customFormat="1">
      <c r="A34" s="221"/>
      <c r="B34" s="95">
        <v>17</v>
      </c>
      <c r="C34" s="142" t="s">
        <v>335</v>
      </c>
      <c r="D34" s="136"/>
      <c r="E34" s="134"/>
      <c r="F34" s="134"/>
      <c r="G34" s="135"/>
    </row>
    <row r="35" spans="1:7" s="56" customFormat="1">
      <c r="A35" s="221"/>
      <c r="B35" s="95">
        <v>18</v>
      </c>
      <c r="C35" s="96" t="s">
        <v>336</v>
      </c>
      <c r="D35" s="133"/>
      <c r="E35" s="134"/>
      <c r="F35" s="134"/>
      <c r="G35" s="135"/>
    </row>
    <row r="36" spans="1:7" s="56" customFormat="1">
      <c r="A36" s="221"/>
      <c r="B36" s="95">
        <v>19</v>
      </c>
      <c r="C36" s="96" t="s">
        <v>337</v>
      </c>
      <c r="D36" s="133"/>
      <c r="E36" s="134"/>
      <c r="F36" s="134"/>
      <c r="G36" s="135"/>
    </row>
    <row r="37" spans="1:7" s="56" customFormat="1">
      <c r="A37" s="221"/>
      <c r="B37" s="95">
        <v>20</v>
      </c>
      <c r="C37" s="96" t="s">
        <v>357</v>
      </c>
      <c r="D37" s="136"/>
      <c r="E37" s="137"/>
      <c r="F37" s="137"/>
      <c r="G37" s="138"/>
    </row>
    <row r="38" spans="1:7" s="56" customFormat="1">
      <c r="A38" s="221"/>
      <c r="B38" s="95">
        <v>21</v>
      </c>
      <c r="C38" s="142" t="s">
        <v>339</v>
      </c>
      <c r="D38" s="136"/>
      <c r="E38" s="134"/>
      <c r="F38" s="134"/>
      <c r="G38" s="135"/>
    </row>
    <row r="39" spans="1:7" s="56" customFormat="1">
      <c r="A39" s="221"/>
      <c r="B39" s="95">
        <v>22</v>
      </c>
      <c r="C39" s="96" t="s">
        <v>358</v>
      </c>
      <c r="D39" s="136"/>
      <c r="E39" s="134"/>
      <c r="F39" s="134"/>
      <c r="G39" s="135"/>
    </row>
    <row r="40" spans="1:7" s="56" customFormat="1">
      <c r="A40" s="221"/>
      <c r="B40" s="113">
        <v>23</v>
      </c>
      <c r="C40" s="142" t="s">
        <v>359</v>
      </c>
      <c r="D40" s="136"/>
      <c r="E40" s="137"/>
      <c r="F40" s="137"/>
      <c r="G40" s="138"/>
    </row>
    <row r="41" spans="1:7" s="56" customFormat="1">
      <c r="A41" s="221"/>
      <c r="B41" s="95"/>
      <c r="C41" s="97" t="s">
        <v>360</v>
      </c>
      <c r="D41" s="153"/>
      <c r="E41" s="140"/>
      <c r="F41" s="140"/>
      <c r="G41" s="141"/>
    </row>
    <row r="42" spans="1:7" s="56" customFormat="1">
      <c r="A42" s="221"/>
      <c r="B42" s="113">
        <v>24</v>
      </c>
      <c r="C42" s="96" t="s">
        <v>341</v>
      </c>
      <c r="D42" s="133"/>
      <c r="E42" s="134"/>
      <c r="F42" s="134"/>
      <c r="G42" s="135"/>
    </row>
    <row r="43" spans="1:7" s="56" customFormat="1">
      <c r="A43" s="221"/>
      <c r="B43" s="113">
        <v>25</v>
      </c>
      <c r="C43" s="96" t="s">
        <v>342</v>
      </c>
      <c r="D43" s="133"/>
      <c r="E43" s="134"/>
      <c r="F43" s="134"/>
      <c r="G43" s="135"/>
    </row>
    <row r="44" spans="1:7" s="56" customFormat="1">
      <c r="A44" s="221"/>
      <c r="B44" s="113">
        <v>26</v>
      </c>
      <c r="C44" s="142" t="s">
        <v>343</v>
      </c>
      <c r="D44" s="133"/>
      <c r="E44" s="134"/>
      <c r="F44" s="134"/>
      <c r="G44" s="135"/>
    </row>
    <row r="45" spans="1:7" s="56" customFormat="1">
      <c r="A45" s="221"/>
      <c r="B45" s="113"/>
      <c r="C45" s="154" t="s">
        <v>361</v>
      </c>
      <c r="D45" s="136"/>
      <c r="E45" s="134"/>
      <c r="F45" s="134"/>
      <c r="G45" s="135"/>
    </row>
    <row r="46" spans="1:7" s="56" customFormat="1">
      <c r="A46" s="221"/>
      <c r="B46" s="95"/>
      <c r="C46" s="97" t="s">
        <v>362</v>
      </c>
      <c r="D46" s="150"/>
      <c r="E46" s="148"/>
      <c r="F46" s="148"/>
      <c r="G46" s="149"/>
    </row>
    <row r="47" spans="1:7" s="56" customFormat="1">
      <c r="A47" s="221"/>
      <c r="B47" s="95"/>
      <c r="C47" s="96"/>
      <c r="D47" s="95"/>
      <c r="E47" s="110"/>
      <c r="F47" s="110"/>
      <c r="G47" s="96"/>
    </row>
    <row r="48" spans="1:7" s="56" customFormat="1">
      <c r="A48" s="221"/>
      <c r="B48" s="92" t="s">
        <v>363</v>
      </c>
      <c r="C48" s="93"/>
      <c r="D48" s="94"/>
      <c r="E48" s="112"/>
      <c r="F48" s="112"/>
      <c r="G48" s="93"/>
    </row>
    <row r="49" spans="1:7">
      <c r="A49" s="221"/>
      <c r="B49" s="95">
        <v>27</v>
      </c>
      <c r="C49" s="96" t="s">
        <v>333</v>
      </c>
      <c r="D49" s="155"/>
      <c r="E49" s="134"/>
      <c r="F49" s="134"/>
      <c r="G49" s="135"/>
    </row>
    <row r="50" spans="1:7">
      <c r="A50" s="221"/>
      <c r="B50" s="95">
        <v>28</v>
      </c>
      <c r="C50" s="142" t="s">
        <v>334</v>
      </c>
      <c r="D50" s="133"/>
      <c r="E50" s="134"/>
      <c r="F50" s="134"/>
      <c r="G50" s="135"/>
    </row>
    <row r="51" spans="1:7">
      <c r="A51" s="221"/>
      <c r="B51" s="95">
        <v>29</v>
      </c>
      <c r="C51" s="96" t="s">
        <v>335</v>
      </c>
      <c r="D51" s="133"/>
      <c r="E51" s="134"/>
      <c r="F51" s="134"/>
      <c r="G51" s="135"/>
    </row>
    <row r="52" spans="1:7">
      <c r="A52" s="221"/>
      <c r="B52" s="95">
        <v>30</v>
      </c>
      <c r="C52" s="142" t="s">
        <v>336</v>
      </c>
      <c r="D52" s="155"/>
      <c r="E52" s="134"/>
      <c r="F52" s="134"/>
      <c r="G52" s="135"/>
    </row>
    <row r="53" spans="1:7">
      <c r="A53" s="221"/>
      <c r="B53" s="95">
        <v>31</v>
      </c>
      <c r="C53" s="96" t="s">
        <v>364</v>
      </c>
      <c r="D53" s="133"/>
      <c r="E53" s="134"/>
      <c r="F53" s="134"/>
      <c r="G53" s="135"/>
    </row>
    <row r="54" spans="1:7">
      <c r="A54" s="221"/>
      <c r="B54" s="95">
        <v>32</v>
      </c>
      <c r="C54" s="142" t="s">
        <v>339</v>
      </c>
      <c r="D54" s="133"/>
      <c r="E54" s="134"/>
      <c r="F54" s="134"/>
      <c r="G54" s="135"/>
    </row>
    <row r="55" spans="1:7">
      <c r="A55" s="221"/>
      <c r="B55" s="95">
        <v>33</v>
      </c>
      <c r="C55" s="96" t="s">
        <v>365</v>
      </c>
      <c r="D55" s="155"/>
      <c r="E55" s="134"/>
      <c r="F55" s="134"/>
      <c r="G55" s="135"/>
    </row>
    <row r="56" spans="1:7">
      <c r="A56" s="221"/>
      <c r="B56" s="95">
        <v>34</v>
      </c>
      <c r="C56" s="142" t="s">
        <v>358</v>
      </c>
      <c r="D56" s="155"/>
      <c r="E56" s="134"/>
      <c r="F56" s="134"/>
      <c r="G56" s="135"/>
    </row>
    <row r="57" spans="1:7">
      <c r="A57" s="221"/>
      <c r="B57" s="95">
        <v>35</v>
      </c>
      <c r="C57" s="96" t="s">
        <v>366</v>
      </c>
      <c r="D57" s="133"/>
      <c r="E57" s="134"/>
      <c r="F57" s="134"/>
      <c r="G57" s="135"/>
    </row>
    <row r="58" spans="1:7">
      <c r="A58" s="221"/>
      <c r="B58" s="95"/>
      <c r="C58" s="97" t="s">
        <v>367</v>
      </c>
      <c r="D58" s="139"/>
      <c r="E58" s="140"/>
      <c r="F58" s="140"/>
      <c r="G58" s="141"/>
    </row>
    <row r="59" spans="1:7" ht="15" thickBot="1">
      <c r="A59" s="221"/>
      <c r="B59" s="98"/>
      <c r="C59" s="156" t="s">
        <v>368</v>
      </c>
      <c r="D59" s="157"/>
      <c r="E59" s="158"/>
      <c r="F59" s="158"/>
      <c r="G59" s="159"/>
    </row>
    <row r="61" spans="1:7">
      <c r="A61" s="110"/>
      <c r="B61" s="110"/>
      <c r="C61" s="110"/>
      <c r="D61" s="110"/>
      <c r="E61" s="221"/>
      <c r="F61" s="221"/>
      <c r="G61" s="221"/>
    </row>
    <row r="62" spans="1:7" ht="15" thickBot="1">
      <c r="A62" s="110"/>
      <c r="B62" s="160" t="s">
        <v>369</v>
      </c>
      <c r="C62" s="110"/>
      <c r="D62" s="110"/>
      <c r="E62" s="221"/>
      <c r="F62" s="221"/>
      <c r="G62" s="221"/>
    </row>
    <row r="63" spans="1:7" ht="20.25" customHeight="1" thickBot="1">
      <c r="A63" s="110"/>
      <c r="B63" s="111" t="s">
        <v>370</v>
      </c>
      <c r="C63" s="110"/>
      <c r="D63" s="110"/>
      <c r="E63" s="221"/>
      <c r="F63" s="221"/>
      <c r="G63" s="161">
        <f>SUM(G5:G11)-G14-G15-G21</f>
        <v>0</v>
      </c>
    </row>
    <row r="64" spans="1:7">
      <c r="A64" s="110"/>
      <c r="B64" s="110"/>
      <c r="C64" s="110"/>
      <c r="D64" s="110"/>
      <c r="E64" s="221"/>
      <c r="F64" s="221"/>
      <c r="G64" s="221"/>
    </row>
    <row r="65" spans="1:4">
      <c r="A65" s="110"/>
      <c r="B65" s="110"/>
      <c r="C65" s="110"/>
      <c r="D65" s="110"/>
    </row>
  </sheetData>
  <pageMargins left="0.5" right="0.5" top="0.75" bottom="0.5" header="0.3" footer="0.3"/>
  <pageSetup scale="96" fitToHeight="0" orientation="landscape" r:id="rId1"/>
  <headerFooter>
    <oddHeader xml:space="preserve">&amp;R&amp;16Appendix H - Cost Test&amp;11
</oddHeader>
  </headerFooter>
  <rowBreaks count="1" manualBreakCount="1">
    <brk id="30"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39997558519241921"/>
  </sheetPr>
  <dimension ref="B2"/>
  <sheetViews>
    <sheetView workbookViewId="0">
      <selection activeCell="F1" sqref="F1"/>
    </sheetView>
  </sheetViews>
  <sheetFormatPr defaultRowHeight="14.45"/>
  <cols>
    <col min="2" max="2" width="22.7109375" bestFit="1" customWidth="1"/>
  </cols>
  <sheetData>
    <row r="2" spans="2:2">
      <c r="B2" s="78" t="s">
        <v>163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P18"/>
  <sheetViews>
    <sheetView zoomScaleNormal="100" workbookViewId="0">
      <selection activeCell="A17" sqref="A17"/>
    </sheetView>
  </sheetViews>
  <sheetFormatPr defaultRowHeight="14.45"/>
  <cols>
    <col min="1" max="1" width="28.140625" customWidth="1"/>
    <col min="2" max="2" width="12.28515625" customWidth="1"/>
    <col min="3" max="4" width="10.85546875" customWidth="1"/>
    <col min="5" max="6" width="12.28515625" customWidth="1"/>
    <col min="7" max="8" width="10.85546875" customWidth="1"/>
    <col min="9" max="9" width="12.28515625" customWidth="1"/>
    <col min="10" max="10" width="11.28515625" customWidth="1"/>
    <col min="11" max="11" width="9.28515625" customWidth="1"/>
    <col min="12" max="12" width="7" customWidth="1"/>
    <col min="13" max="13" width="29.28515625" bestFit="1" customWidth="1"/>
    <col min="14" max="14" width="34.28515625" customWidth="1"/>
    <col min="15" max="15" width="14.5703125" customWidth="1"/>
    <col min="16" max="16" width="3.42578125" customWidth="1"/>
  </cols>
  <sheetData>
    <row r="1" spans="1:16" ht="27.95" customHeight="1" thickBot="1">
      <c r="A1" s="171" t="s">
        <v>26</v>
      </c>
      <c r="B1" s="221"/>
      <c r="C1" s="221"/>
      <c r="D1" s="221"/>
      <c r="E1" s="221"/>
      <c r="F1" s="221"/>
      <c r="G1" s="221"/>
      <c r="H1" s="221"/>
      <c r="I1" s="221"/>
      <c r="J1" s="536" t="s">
        <v>1</v>
      </c>
      <c r="K1" s="56"/>
      <c r="L1" s="56"/>
      <c r="M1" s="629" t="s">
        <v>27</v>
      </c>
      <c r="N1" s="630"/>
      <c r="O1" s="221"/>
      <c r="P1" s="221"/>
    </row>
    <row r="2" spans="1:16" ht="17.100000000000001" customHeight="1" thickBot="1">
      <c r="A2" s="171" t="s">
        <v>28</v>
      </c>
      <c r="B2" s="623" t="s">
        <v>19</v>
      </c>
      <c r="C2" s="624"/>
      <c r="D2" s="624"/>
      <c r="E2" s="625"/>
      <c r="F2" s="626" t="s">
        <v>29</v>
      </c>
      <c r="G2" s="627"/>
      <c r="H2" s="627"/>
      <c r="I2" s="628"/>
      <c r="J2" s="221"/>
      <c r="K2" s="221"/>
      <c r="L2" s="221"/>
      <c r="M2" s="118" t="s">
        <v>30</v>
      </c>
      <c r="N2" s="118" t="s">
        <v>31</v>
      </c>
      <c r="O2" s="62"/>
      <c r="P2" s="221"/>
    </row>
    <row r="3" spans="1:16" ht="62.1" customHeight="1">
      <c r="A3" s="187"/>
      <c r="B3" s="184" t="s">
        <v>32</v>
      </c>
      <c r="C3" s="185" t="s">
        <v>33</v>
      </c>
      <c r="D3" s="185" t="s">
        <v>34</v>
      </c>
      <c r="E3" s="186" t="s">
        <v>35</v>
      </c>
      <c r="F3" s="184" t="s">
        <v>36</v>
      </c>
      <c r="G3" s="185" t="s">
        <v>37</v>
      </c>
      <c r="H3" s="185" t="s">
        <v>38</v>
      </c>
      <c r="I3" s="186" t="s">
        <v>39</v>
      </c>
      <c r="J3" s="184" t="s">
        <v>40</v>
      </c>
      <c r="K3" s="186" t="s">
        <v>41</v>
      </c>
      <c r="L3" s="221"/>
      <c r="M3" s="170">
        <f>K4</f>
        <v>1.5084694286273561</v>
      </c>
      <c r="N3" s="170">
        <f>'Tables 3-6'!E16</f>
        <v>0.84551175016594804</v>
      </c>
      <c r="O3" s="65"/>
      <c r="P3" s="221"/>
    </row>
    <row r="4" spans="1:16" ht="18" customHeight="1">
      <c r="A4" s="106" t="s">
        <v>42</v>
      </c>
      <c r="B4" s="203">
        <v>88066.732249999783</v>
      </c>
      <c r="C4" s="204">
        <v>1109.219824</v>
      </c>
      <c r="D4" s="204" t="s">
        <v>20</v>
      </c>
      <c r="E4" s="205">
        <v>89175.952073999782</v>
      </c>
      <c r="F4" s="203">
        <v>302990.54909922776</v>
      </c>
      <c r="G4" s="204">
        <v>3696.3704349999998</v>
      </c>
      <c r="H4" s="204" t="s">
        <v>20</v>
      </c>
      <c r="I4" s="205">
        <v>306686.91953422775</v>
      </c>
      <c r="J4" s="209">
        <v>203310</v>
      </c>
      <c r="K4" s="198">
        <v>1.5084694286273561</v>
      </c>
      <c r="L4" s="221"/>
      <c r="M4" s="221"/>
      <c r="N4" s="221"/>
      <c r="O4" s="221"/>
      <c r="P4" s="65"/>
    </row>
    <row r="5" spans="1:16" ht="18" customHeight="1">
      <c r="A5" s="106" t="s">
        <v>43</v>
      </c>
      <c r="B5" s="209">
        <v>720824.32182998664</v>
      </c>
      <c r="C5" s="204">
        <v>20344.144015999998</v>
      </c>
      <c r="D5" s="204" t="s">
        <v>20</v>
      </c>
      <c r="E5" s="614">
        <v>741168.46584598662</v>
      </c>
      <c r="F5" s="615">
        <v>2954824.5292401118</v>
      </c>
      <c r="G5" s="204">
        <v>69930.568503999995</v>
      </c>
      <c r="H5" s="204" t="s">
        <v>20</v>
      </c>
      <c r="I5" s="614">
        <v>3024755.0977441119</v>
      </c>
      <c r="J5" s="209">
        <v>1780406</v>
      </c>
      <c r="K5" s="559">
        <v>1.6989131118093916</v>
      </c>
      <c r="L5" s="221"/>
      <c r="M5" s="221"/>
      <c r="N5" s="221"/>
      <c r="O5" s="221"/>
      <c r="P5" s="65"/>
    </row>
    <row r="6" spans="1:16" ht="29.45" customHeight="1">
      <c r="A6" s="106" t="s">
        <v>44</v>
      </c>
      <c r="B6" s="206"/>
      <c r="C6" s="207"/>
      <c r="D6" s="207"/>
      <c r="E6" s="208"/>
      <c r="F6" s="206"/>
      <c r="G6" s="207"/>
      <c r="H6" s="207"/>
      <c r="I6" s="208"/>
      <c r="J6" s="199"/>
      <c r="K6" s="200"/>
      <c r="L6" s="221"/>
      <c r="M6" s="221"/>
      <c r="N6" s="221"/>
      <c r="O6" s="221"/>
      <c r="P6" s="65"/>
    </row>
    <row r="7" spans="1:16" ht="30.95">
      <c r="A7" s="106" t="s">
        <v>45</v>
      </c>
      <c r="B7" s="209">
        <v>54425.74889999997</v>
      </c>
      <c r="C7" s="204">
        <v>20344.144015999998</v>
      </c>
      <c r="D7" s="204" t="s">
        <v>20</v>
      </c>
      <c r="E7" s="205">
        <v>74769.892915999968</v>
      </c>
      <c r="F7" s="209">
        <v>111222.20883999998</v>
      </c>
      <c r="G7" s="204">
        <v>69930.568503999995</v>
      </c>
      <c r="H7" s="204" t="s">
        <v>20</v>
      </c>
      <c r="I7" s="205">
        <v>181152.77734399997</v>
      </c>
      <c r="J7" s="199"/>
      <c r="K7" s="200"/>
      <c r="L7" s="65"/>
      <c r="M7" s="65"/>
      <c r="N7" s="65"/>
      <c r="O7" s="65"/>
      <c r="P7" s="65"/>
    </row>
    <row r="8" spans="1:16" ht="31.5" thickBot="1">
      <c r="A8" s="188" t="s">
        <v>46</v>
      </c>
      <c r="B8" s="210">
        <v>43070.366100000007</v>
      </c>
      <c r="C8" s="211"/>
      <c r="D8" s="212" t="s">
        <v>20</v>
      </c>
      <c r="E8" s="213">
        <v>43070.366100000007</v>
      </c>
      <c r="F8" s="210">
        <v>47612.727800000008</v>
      </c>
      <c r="G8" s="211"/>
      <c r="H8" s="212" t="s">
        <v>20</v>
      </c>
      <c r="I8" s="213">
        <v>47612.727800000008</v>
      </c>
      <c r="J8" s="201"/>
      <c r="K8" s="202"/>
      <c r="L8" s="65"/>
      <c r="M8" s="65"/>
      <c r="N8" s="65"/>
      <c r="O8" s="65"/>
      <c r="P8" s="65"/>
    </row>
    <row r="9" spans="1:16" ht="12" customHeight="1">
      <c r="A9" s="221"/>
      <c r="B9" s="221"/>
      <c r="C9" s="221"/>
      <c r="D9" s="221"/>
      <c r="E9" s="221"/>
      <c r="F9" s="221"/>
      <c r="G9" s="221"/>
      <c r="H9" s="221"/>
      <c r="I9" s="221"/>
      <c r="J9" s="221"/>
      <c r="K9" s="221"/>
      <c r="L9" s="65"/>
      <c r="M9" s="65"/>
      <c r="N9" s="65"/>
      <c r="O9" s="65"/>
      <c r="P9" s="65"/>
    </row>
    <row r="10" spans="1:16" ht="19.899999999999999" customHeight="1">
      <c r="A10" s="221" t="s">
        <v>47</v>
      </c>
      <c r="B10" s="221"/>
      <c r="C10" s="221"/>
      <c r="D10" s="221"/>
      <c r="E10" s="221"/>
      <c r="F10" s="221"/>
      <c r="G10" s="221"/>
      <c r="H10" s="221"/>
      <c r="I10" s="221"/>
      <c r="J10" s="221"/>
      <c r="K10" s="221"/>
      <c r="L10" s="65"/>
      <c r="M10" s="65"/>
      <c r="N10" s="65"/>
      <c r="O10" s="65"/>
      <c r="P10" s="65"/>
    </row>
    <row r="11" spans="1:16" ht="17.45" customHeight="1">
      <c r="A11" s="221" t="s">
        <v>48</v>
      </c>
      <c r="B11" s="221"/>
      <c r="C11" s="221"/>
      <c r="D11" s="221"/>
      <c r="E11" s="221"/>
      <c r="F11" s="221"/>
      <c r="G11" s="221"/>
      <c r="H11" s="221"/>
      <c r="I11" s="221"/>
      <c r="J11" s="221"/>
      <c r="K11" s="221"/>
      <c r="L11" s="65"/>
      <c r="M11" s="65"/>
      <c r="N11" s="65"/>
      <c r="O11" s="65"/>
      <c r="P11" s="65"/>
    </row>
    <row r="12" spans="1:16" ht="17.100000000000001" customHeight="1">
      <c r="A12" s="221" t="s">
        <v>49</v>
      </c>
      <c r="B12" s="221"/>
      <c r="C12" s="221"/>
      <c r="D12" s="221"/>
      <c r="E12" s="221"/>
      <c r="F12" s="221"/>
      <c r="G12" s="221"/>
      <c r="H12" s="221"/>
      <c r="I12" s="221"/>
      <c r="J12" s="221"/>
      <c r="K12" s="221"/>
      <c r="L12" s="65"/>
      <c r="M12" s="65"/>
      <c r="N12" s="65"/>
      <c r="O12" s="65"/>
      <c r="P12" s="65"/>
    </row>
    <row r="13" spans="1:16" ht="62.1" customHeight="1">
      <c r="A13" s="221"/>
      <c r="B13" s="221"/>
      <c r="C13" s="221"/>
      <c r="D13" s="221"/>
      <c r="E13" s="221"/>
      <c r="F13" s="221"/>
      <c r="G13" s="221"/>
      <c r="H13" s="221"/>
      <c r="I13" s="221"/>
      <c r="J13" s="221"/>
      <c r="K13" s="221"/>
      <c r="L13" s="65"/>
      <c r="M13" s="65"/>
      <c r="N13" s="65"/>
      <c r="O13" s="65"/>
      <c r="P13" s="65"/>
    </row>
    <row r="14" spans="1:16" ht="18" customHeight="1">
      <c r="A14" s="221"/>
      <c r="B14" s="221"/>
      <c r="C14" s="221"/>
      <c r="D14" s="221"/>
      <c r="E14" s="221"/>
      <c r="F14" s="221"/>
      <c r="G14" s="221"/>
      <c r="H14" s="221"/>
      <c r="I14" s="221"/>
      <c r="J14" s="221"/>
      <c r="K14" s="221"/>
      <c r="L14" s="65"/>
      <c r="M14" s="65"/>
      <c r="N14" s="65"/>
      <c r="O14" s="65"/>
      <c r="P14" s="65"/>
    </row>
    <row r="15" spans="1:16" ht="18" customHeight="1">
      <c r="A15" s="221"/>
      <c r="B15" s="221"/>
      <c r="C15" s="221"/>
      <c r="D15" s="221"/>
      <c r="E15" s="221"/>
      <c r="F15" s="221"/>
      <c r="G15" s="221"/>
      <c r="H15" s="221"/>
      <c r="I15" s="221"/>
      <c r="J15" s="221"/>
      <c r="K15" s="221"/>
      <c r="L15" s="65"/>
      <c r="M15" s="65"/>
      <c r="N15" s="65"/>
      <c r="O15" s="65"/>
      <c r="P15" s="65"/>
    </row>
    <row r="16" spans="1:16">
      <c r="A16" s="221"/>
      <c r="B16" s="221"/>
      <c r="C16" s="221"/>
      <c r="D16" s="221"/>
      <c r="E16" s="221"/>
      <c r="F16" s="221"/>
      <c r="G16" s="221"/>
      <c r="H16" s="221"/>
      <c r="I16" s="221"/>
      <c r="J16" s="221"/>
      <c r="K16" s="221"/>
      <c r="L16" s="65"/>
      <c r="M16" s="65"/>
      <c r="N16" s="65"/>
      <c r="O16" s="65"/>
      <c r="P16" s="65"/>
    </row>
    <row r="17" spans="12:16">
      <c r="L17" s="65"/>
      <c r="M17" s="65"/>
      <c r="N17" s="65"/>
      <c r="O17" s="65"/>
      <c r="P17" s="65"/>
    </row>
    <row r="18" spans="12:16">
      <c r="L18" s="65"/>
      <c r="M18" s="65"/>
      <c r="N18" s="65"/>
      <c r="O18" s="65"/>
      <c r="P18" s="65"/>
    </row>
  </sheetData>
  <mergeCells count="3">
    <mergeCell ref="B2:E2"/>
    <mergeCell ref="F2:I2"/>
    <mergeCell ref="M1:N1"/>
  </mergeCells>
  <pageMargins left="0.55000000000000004" right="0.55000000000000004" top="0.75" bottom="0.5" header="0.3" footer="0.3"/>
  <pageSetup scale="85" fitToHeight="2" orientation="landscape" r:id="rId1"/>
  <headerFooter>
    <oddHeader>&amp;RTables 2-6</oddHeader>
  </headerFooter>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A1:G43"/>
  <sheetViews>
    <sheetView zoomScaleNormal="100" workbookViewId="0">
      <selection activeCell="A23" sqref="A23"/>
    </sheetView>
  </sheetViews>
  <sheetFormatPr defaultRowHeight="14.45"/>
  <cols>
    <col min="1" max="1" width="45.7109375" customWidth="1"/>
    <col min="2" max="2" width="13.5703125" customWidth="1"/>
    <col min="3" max="5" width="13.7109375" customWidth="1"/>
  </cols>
  <sheetData>
    <row r="1" spans="1:7" ht="15.6">
      <c r="A1" s="189" t="s">
        <v>50</v>
      </c>
      <c r="B1" s="221"/>
      <c r="C1" s="190"/>
      <c r="D1" s="190"/>
      <c r="E1" s="190"/>
      <c r="F1" s="190"/>
      <c r="G1" s="190"/>
    </row>
    <row r="2" spans="1:7" ht="20.100000000000001" customHeight="1">
      <c r="A2" s="537" t="s">
        <v>1</v>
      </c>
      <c r="B2" s="190"/>
      <c r="C2" s="190"/>
      <c r="D2" s="190"/>
      <c r="E2" s="190"/>
      <c r="F2" s="221"/>
      <c r="G2" s="221"/>
    </row>
    <row r="3" spans="1:7" ht="24">
      <c r="A3" s="109" t="s">
        <v>51</v>
      </c>
      <c r="B3" s="109" t="s">
        <v>52</v>
      </c>
      <c r="C3" s="72" t="s">
        <v>53</v>
      </c>
      <c r="D3" s="72" t="s">
        <v>54</v>
      </c>
      <c r="E3" s="72" t="s">
        <v>55</v>
      </c>
      <c r="F3" s="221"/>
      <c r="G3" s="221"/>
    </row>
    <row r="4" spans="1:7">
      <c r="A4" s="66" t="s">
        <v>56</v>
      </c>
      <c r="B4" s="214">
        <v>176606</v>
      </c>
      <c r="C4" s="214">
        <v>199480</v>
      </c>
      <c r="D4" s="214">
        <v>180407</v>
      </c>
      <c r="E4" s="216">
        <v>1.105722061782525</v>
      </c>
      <c r="F4" s="221"/>
      <c r="G4" s="221"/>
    </row>
    <row r="5" spans="1:7">
      <c r="A5" s="66" t="s">
        <v>57</v>
      </c>
      <c r="B5" s="214">
        <v>174</v>
      </c>
      <c r="C5" s="214">
        <v>517</v>
      </c>
      <c r="D5" s="214">
        <v>1072</v>
      </c>
      <c r="E5" s="216">
        <v>0.48227611940298509</v>
      </c>
      <c r="F5" s="221"/>
      <c r="G5" s="221"/>
    </row>
    <row r="6" spans="1:7">
      <c r="A6" s="66" t="s">
        <v>58</v>
      </c>
      <c r="B6" s="214">
        <v>17</v>
      </c>
      <c r="C6" s="214">
        <v>26</v>
      </c>
      <c r="D6" s="214">
        <v>872</v>
      </c>
      <c r="E6" s="216">
        <v>2.9816513761467892E-2</v>
      </c>
      <c r="F6" s="221"/>
      <c r="G6" s="221"/>
    </row>
    <row r="7" spans="1:7">
      <c r="A7" s="69" t="s">
        <v>59</v>
      </c>
      <c r="B7" s="215">
        <v>176797</v>
      </c>
      <c r="C7" s="215">
        <v>200023</v>
      </c>
      <c r="D7" s="215">
        <v>182351</v>
      </c>
      <c r="E7" s="591">
        <v>1.0969119993857999</v>
      </c>
      <c r="F7" s="221"/>
      <c r="G7" s="221"/>
    </row>
    <row r="8" spans="1:7">
      <c r="A8" s="66" t="s">
        <v>60</v>
      </c>
      <c r="B8" s="330">
        <v>118</v>
      </c>
      <c r="C8" s="330">
        <v>378</v>
      </c>
      <c r="D8" s="330">
        <v>5760</v>
      </c>
      <c r="E8" s="216" t="s">
        <v>20</v>
      </c>
      <c r="F8" s="221"/>
      <c r="G8" s="221"/>
    </row>
    <row r="9" spans="1:7">
      <c r="A9" s="69" t="s">
        <v>61</v>
      </c>
      <c r="B9" s="215">
        <v>176915</v>
      </c>
      <c r="C9" s="215">
        <v>200401</v>
      </c>
      <c r="D9" s="215">
        <v>182351</v>
      </c>
      <c r="E9" s="217">
        <v>1.0989849246782304</v>
      </c>
      <c r="F9" s="221"/>
      <c r="G9" s="221"/>
    </row>
    <row r="11" spans="1:7" ht="20.100000000000001" customHeight="1">
      <c r="A11" s="108" t="s">
        <v>62</v>
      </c>
      <c r="B11" s="221"/>
      <c r="C11" s="221"/>
      <c r="D11" s="221"/>
      <c r="E11" s="221"/>
      <c r="F11" s="221"/>
      <c r="G11" s="221"/>
    </row>
    <row r="12" spans="1:7" ht="36">
      <c r="A12" s="109" t="s">
        <v>63</v>
      </c>
      <c r="B12" s="109" t="s">
        <v>64</v>
      </c>
      <c r="C12" s="72" t="s">
        <v>65</v>
      </c>
      <c r="D12" s="72" t="s">
        <v>66</v>
      </c>
      <c r="E12" s="72" t="s">
        <v>67</v>
      </c>
      <c r="F12" s="221"/>
      <c r="G12" s="221"/>
    </row>
    <row r="13" spans="1:7">
      <c r="A13" s="66" t="s">
        <v>56</v>
      </c>
      <c r="B13" s="532">
        <v>7914.6969359302448</v>
      </c>
      <c r="C13" s="532">
        <v>27122.396890014963</v>
      </c>
      <c r="D13" s="532">
        <v>29755.242956052734</v>
      </c>
      <c r="E13" s="216">
        <v>0.9115165663434045</v>
      </c>
      <c r="F13" s="221"/>
      <c r="G13" s="221"/>
    </row>
    <row r="14" spans="1:7">
      <c r="A14" s="66" t="s">
        <v>57</v>
      </c>
      <c r="B14" s="532">
        <v>126.4228996432612</v>
      </c>
      <c r="C14" s="532">
        <v>402.79369358423685</v>
      </c>
      <c r="D14" s="532">
        <v>2214.6469696783197</v>
      </c>
      <c r="E14" s="216">
        <v>0.1818771565396462</v>
      </c>
      <c r="F14" s="221"/>
      <c r="G14" s="221"/>
    </row>
    <row r="15" spans="1:7">
      <c r="A15" s="66" t="s">
        <v>58</v>
      </c>
      <c r="B15" s="532">
        <v>1229.1245745732303</v>
      </c>
      <c r="C15" s="532">
        <v>1826.4531769500754</v>
      </c>
      <c r="D15" s="532">
        <v>2744.7592258489731</v>
      </c>
      <c r="E15" s="216">
        <v>0.6654329311472269</v>
      </c>
      <c r="F15" s="221"/>
      <c r="G15" s="221"/>
    </row>
    <row r="16" spans="1:7">
      <c r="A16" s="69" t="s">
        <v>59</v>
      </c>
      <c r="B16" s="533">
        <v>9270.2444101467372</v>
      </c>
      <c r="C16" s="533">
        <v>29351.643760549276</v>
      </c>
      <c r="D16" s="533">
        <v>34714.64915158003</v>
      </c>
      <c r="E16" s="612">
        <v>0.84551175016594804</v>
      </c>
      <c r="F16" s="221"/>
      <c r="G16" s="221"/>
    </row>
    <row r="17" spans="1:5">
      <c r="A17" s="66" t="s">
        <v>60</v>
      </c>
      <c r="B17" s="534">
        <v>809.02620999999999</v>
      </c>
      <c r="C17" s="534">
        <v>2375.47705</v>
      </c>
      <c r="D17" s="534">
        <v>3620.261</v>
      </c>
      <c r="E17" s="216">
        <v>0.6561618209294855</v>
      </c>
    </row>
    <row r="18" spans="1:5">
      <c r="A18" s="69" t="s">
        <v>61</v>
      </c>
      <c r="B18" s="533">
        <v>10079.270620146737</v>
      </c>
      <c r="C18" s="533">
        <v>31727.120810549277</v>
      </c>
      <c r="D18" s="533">
        <v>34714.64915158003</v>
      </c>
      <c r="E18" s="217">
        <v>0.91394041380093349</v>
      </c>
    </row>
    <row r="20" spans="1:5" ht="20.100000000000001" customHeight="1">
      <c r="A20" s="108" t="s">
        <v>68</v>
      </c>
      <c r="B20" s="221"/>
      <c r="C20" s="221"/>
      <c r="D20" s="221"/>
      <c r="E20" s="221"/>
    </row>
    <row r="21" spans="1:5" ht="24">
      <c r="A21" s="109" t="s">
        <v>69</v>
      </c>
      <c r="B21" s="109" t="s">
        <v>70</v>
      </c>
      <c r="C21" s="72" t="s">
        <v>71</v>
      </c>
      <c r="D21" s="72" t="s">
        <v>72</v>
      </c>
      <c r="E21" s="72" t="s">
        <v>73</v>
      </c>
    </row>
    <row r="22" spans="1:5">
      <c r="A22" s="66" t="s">
        <v>56</v>
      </c>
      <c r="B22" s="214">
        <v>82930.428469999781</v>
      </c>
      <c r="C22" s="214">
        <v>295981.58149999677</v>
      </c>
      <c r="D22" s="214">
        <v>189287</v>
      </c>
      <c r="E22" s="216">
        <v>1.5636656584973969</v>
      </c>
    </row>
    <row r="23" spans="1:5">
      <c r="A23" s="66" t="s">
        <v>57</v>
      </c>
      <c r="B23" s="214">
        <v>1117.7060699999986</v>
      </c>
      <c r="C23" s="214">
        <v>2515.1071299999971</v>
      </c>
      <c r="D23" s="214">
        <v>3090</v>
      </c>
      <c r="E23" s="216">
        <v>0.81395052750808972</v>
      </c>
    </row>
    <row r="24" spans="1:5">
      <c r="A24" s="66" t="s">
        <v>58</v>
      </c>
      <c r="B24" s="214">
        <v>4018.59771</v>
      </c>
      <c r="C24" s="214">
        <v>4493.8604692309991</v>
      </c>
      <c r="D24" s="214">
        <v>10933</v>
      </c>
      <c r="E24" s="216">
        <v>0.4110363550014634</v>
      </c>
    </row>
    <row r="25" spans="1:5">
      <c r="A25" s="69" t="s">
        <v>59</v>
      </c>
      <c r="B25" s="215">
        <v>88066.732249999783</v>
      </c>
      <c r="C25" s="215">
        <v>302990.54909922776</v>
      </c>
      <c r="D25" s="215">
        <v>203310</v>
      </c>
      <c r="E25" s="591">
        <v>1.490288471296187</v>
      </c>
    </row>
    <row r="26" spans="1:5">
      <c r="A26" s="66" t="s">
        <v>60</v>
      </c>
      <c r="B26" s="330">
        <v>1109.219824</v>
      </c>
      <c r="C26" s="330">
        <v>3696.3704349999998</v>
      </c>
      <c r="D26" s="330">
        <v>29535</v>
      </c>
      <c r="E26" s="216" t="s">
        <v>20</v>
      </c>
    </row>
    <row r="27" spans="1:5" ht="12.6" customHeight="1">
      <c r="A27" s="69" t="s">
        <v>61</v>
      </c>
      <c r="B27" s="215">
        <v>89175.952073999782</v>
      </c>
      <c r="C27" s="215">
        <v>306686.91953422775</v>
      </c>
      <c r="D27" s="215">
        <v>203310</v>
      </c>
      <c r="E27" s="217">
        <v>1.5084694286273561</v>
      </c>
    </row>
    <row r="29" spans="1:5" ht="20.100000000000001" customHeight="1">
      <c r="A29" s="108" t="s">
        <v>74</v>
      </c>
      <c r="B29" s="221"/>
      <c r="C29" s="221"/>
      <c r="D29" s="221"/>
      <c r="E29" s="221"/>
    </row>
    <row r="30" spans="1:5" ht="24">
      <c r="A30" s="109" t="s">
        <v>75</v>
      </c>
      <c r="B30" s="109" t="s">
        <v>76</v>
      </c>
      <c r="C30" s="72" t="s">
        <v>77</v>
      </c>
      <c r="D30" s="72" t="s">
        <v>78</v>
      </c>
      <c r="E30" s="72" t="s">
        <v>79</v>
      </c>
    </row>
    <row r="31" spans="1:5">
      <c r="A31" s="66" t="s">
        <v>80</v>
      </c>
      <c r="B31" s="532">
        <v>0</v>
      </c>
      <c r="C31" s="532">
        <v>168.40571000000003</v>
      </c>
      <c r="D31" s="532">
        <v>0</v>
      </c>
      <c r="E31" s="218" t="s">
        <v>20</v>
      </c>
    </row>
    <row r="32" spans="1:5">
      <c r="A32" s="66" t="s">
        <v>81</v>
      </c>
      <c r="B32" s="532">
        <v>278.76294999999999</v>
      </c>
      <c r="C32" s="532">
        <v>942.2331800000004</v>
      </c>
      <c r="D32" s="532">
        <v>1206.5709999999999</v>
      </c>
      <c r="E32" s="218">
        <v>0.78091813909003327</v>
      </c>
    </row>
    <row r="33" spans="1:5">
      <c r="A33" s="66" t="s">
        <v>82</v>
      </c>
      <c r="B33" s="532">
        <v>64.57135000000001</v>
      </c>
      <c r="C33" s="532">
        <v>239.94844821546434</v>
      </c>
      <c r="D33" s="532">
        <v>816.04600000000005</v>
      </c>
      <c r="E33" s="218">
        <v>0.29403789518662465</v>
      </c>
    </row>
    <row r="34" spans="1:5">
      <c r="A34" s="66" t="s">
        <v>83</v>
      </c>
      <c r="B34" s="532">
        <v>449.23519000000005</v>
      </c>
      <c r="C34" s="532">
        <v>1677.4887799999999</v>
      </c>
      <c r="D34" s="532">
        <v>3737.0149999999999</v>
      </c>
      <c r="E34" s="218">
        <v>0.44888467934969489</v>
      </c>
    </row>
    <row r="35" spans="1:5">
      <c r="A35" s="66" t="s">
        <v>84</v>
      </c>
      <c r="B35" s="532">
        <v>3505.2502600000003</v>
      </c>
      <c r="C35" s="532">
        <v>9123.5374100000008</v>
      </c>
      <c r="D35" s="532">
        <v>12888.564</v>
      </c>
      <c r="E35" s="218">
        <v>0.70787850454092482</v>
      </c>
    </row>
    <row r="36" spans="1:5">
      <c r="A36" s="66" t="s">
        <v>85</v>
      </c>
      <c r="B36" s="532">
        <v>4906.5248099999999</v>
      </c>
      <c r="C36" s="532">
        <v>16858.842439999997</v>
      </c>
      <c r="D36" s="532">
        <v>14556.102000000001</v>
      </c>
      <c r="E36" s="218">
        <v>1.1581976026274063</v>
      </c>
    </row>
    <row r="37" spans="1:5" ht="15" customHeight="1">
      <c r="A37" s="66" t="s">
        <v>86</v>
      </c>
      <c r="B37" s="532">
        <v>54.954390000000004</v>
      </c>
      <c r="C37" s="532">
        <v>297.44520000000006</v>
      </c>
      <c r="D37" s="532">
        <v>1210.5630000000001</v>
      </c>
      <c r="E37" s="218">
        <v>0.24570815397463827</v>
      </c>
    </row>
    <row r="38" spans="1:5">
      <c r="A38" s="66" t="s">
        <v>87</v>
      </c>
      <c r="B38" s="532">
        <v>10.95438</v>
      </c>
      <c r="C38" s="532">
        <v>43.765860000000004</v>
      </c>
      <c r="D38" s="532">
        <v>299.78800000000001</v>
      </c>
      <c r="E38" s="218">
        <v>0.14598936581851177</v>
      </c>
    </row>
    <row r="39" spans="1:5">
      <c r="A39" s="69" t="s">
        <v>88</v>
      </c>
      <c r="B39" s="533">
        <v>9270.2533300000014</v>
      </c>
      <c r="C39" s="533">
        <v>29351.667028215459</v>
      </c>
      <c r="D39" s="533">
        <v>34714.649000000005</v>
      </c>
      <c r="E39" s="217">
        <v>0.84551242411281347</v>
      </c>
    </row>
    <row r="43" spans="1:5">
      <c r="A43" s="221"/>
      <c r="B43" s="221"/>
      <c r="C43" s="613"/>
      <c r="D43" s="221"/>
      <c r="E43" s="221"/>
    </row>
  </sheetData>
  <pageMargins left="0.7" right="0.7" top="0.75" bottom="0.75" header="0.3" footer="0.3"/>
  <pageSetup scale="90" fitToHeight="0" orientation="portrait" r:id="rId1"/>
  <rowBreaks count="1" manualBreakCount="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fitToPage="1"/>
  </sheetPr>
  <dimension ref="B1:J73"/>
  <sheetViews>
    <sheetView showGridLines="0" zoomScale="70" zoomScaleNormal="70" workbookViewId="0">
      <pane ySplit="7" topLeftCell="A8" activePane="bottomLeft" state="frozen"/>
      <selection pane="bottomLeft" activeCell="O10" sqref="O10"/>
    </sheetView>
  </sheetViews>
  <sheetFormatPr defaultRowHeight="14.45"/>
  <cols>
    <col min="1" max="1" width="3.7109375" customWidth="1"/>
    <col min="2" max="2" width="41.5703125" bestFit="1" customWidth="1"/>
    <col min="3" max="3" width="49.28515625" customWidth="1"/>
    <col min="4" max="10" width="15.42578125" customWidth="1"/>
  </cols>
  <sheetData>
    <row r="1" spans="2:10" s="221" customFormat="1" ht="15.6">
      <c r="B1" s="189" t="s">
        <v>89</v>
      </c>
    </row>
    <row r="2" spans="2:10" ht="15.6">
      <c r="B2" s="189" t="s">
        <v>1</v>
      </c>
      <c r="C2" s="221"/>
      <c r="D2" s="221"/>
      <c r="E2" s="221"/>
      <c r="F2" s="221"/>
      <c r="G2" s="221"/>
      <c r="H2" s="221"/>
      <c r="I2" s="221"/>
      <c r="J2" s="221"/>
    </row>
    <row r="3" spans="2:10" ht="27" customHeight="1">
      <c r="B3" s="228" t="s">
        <v>90</v>
      </c>
      <c r="C3" s="227" t="s">
        <v>91</v>
      </c>
      <c r="D3" s="229" t="s">
        <v>92</v>
      </c>
      <c r="E3" s="227" t="s">
        <v>93</v>
      </c>
      <c r="F3" s="62"/>
      <c r="G3" s="221"/>
      <c r="H3" s="221"/>
      <c r="I3" s="221"/>
      <c r="J3" s="221"/>
    </row>
    <row r="4" spans="2:10" ht="16.5">
      <c r="B4" s="75" t="s">
        <v>94</v>
      </c>
      <c r="C4" s="223">
        <v>85859</v>
      </c>
      <c r="D4" s="223">
        <v>321553</v>
      </c>
      <c r="E4" s="222">
        <v>0.21074244253973864</v>
      </c>
      <c r="F4" s="74"/>
      <c r="G4" s="221"/>
      <c r="H4" s="221"/>
      <c r="I4" s="221"/>
      <c r="J4" s="221"/>
    </row>
    <row r="5" spans="2:10" ht="16.5">
      <c r="B5" s="73" t="s">
        <v>95</v>
      </c>
      <c r="C5" s="223">
        <v>7149</v>
      </c>
      <c r="D5" s="223">
        <v>18552</v>
      </c>
      <c r="E5" s="222">
        <v>0.27816038286447997</v>
      </c>
      <c r="F5" s="74"/>
      <c r="G5" s="221"/>
      <c r="H5" s="221"/>
      <c r="I5" s="221"/>
      <c r="J5" s="221"/>
    </row>
    <row r="6" spans="2:10" ht="16.5">
      <c r="B6" s="530" t="s">
        <v>96</v>
      </c>
      <c r="C6" s="223">
        <v>10291548</v>
      </c>
      <c r="D6" s="223">
        <v>31364580</v>
      </c>
      <c r="E6" s="222">
        <v>0.24705964030070199</v>
      </c>
      <c r="F6" s="76"/>
      <c r="G6" s="221"/>
      <c r="H6" s="221"/>
      <c r="I6" s="221"/>
      <c r="J6" s="221"/>
    </row>
    <row r="7" spans="2:10" ht="12" customHeight="1">
      <c r="B7" s="221"/>
      <c r="C7" s="221"/>
      <c r="D7" s="221"/>
      <c r="E7" s="221"/>
      <c r="F7" s="221"/>
      <c r="G7" s="221"/>
      <c r="H7" s="65"/>
      <c r="I7" s="65"/>
      <c r="J7" s="221"/>
    </row>
    <row r="8" spans="2:10" ht="30.95">
      <c r="B8" s="230" t="s">
        <v>97</v>
      </c>
      <c r="C8" s="230" t="s">
        <v>98</v>
      </c>
      <c r="D8" s="230" t="s">
        <v>99</v>
      </c>
      <c r="E8" s="230" t="s">
        <v>100</v>
      </c>
      <c r="F8" s="230" t="s">
        <v>101</v>
      </c>
      <c r="G8" s="230" t="s">
        <v>102</v>
      </c>
      <c r="H8" s="230" t="s">
        <v>103</v>
      </c>
      <c r="I8" s="230" t="s">
        <v>104</v>
      </c>
      <c r="J8" s="230" t="s">
        <v>102</v>
      </c>
    </row>
    <row r="9" spans="2:10" ht="15.6">
      <c r="B9" s="632" t="s">
        <v>105</v>
      </c>
      <c r="C9" s="632"/>
      <c r="D9" s="632"/>
      <c r="E9" s="632"/>
      <c r="F9" s="632"/>
      <c r="G9" s="632"/>
      <c r="H9" s="632"/>
      <c r="I9" s="632"/>
      <c r="J9" s="632"/>
    </row>
    <row r="10" spans="2:10">
      <c r="B10" s="633" t="s">
        <v>106</v>
      </c>
      <c r="C10" s="220" t="s">
        <v>107</v>
      </c>
      <c r="D10" s="219" t="s">
        <v>108</v>
      </c>
      <c r="E10" s="224">
        <v>212</v>
      </c>
      <c r="F10" s="224">
        <v>1704</v>
      </c>
      <c r="G10" s="225">
        <f t="shared" ref="G10:G28" si="0">IFERROR(E10/(E10+F10),"N/A")</f>
        <v>0.11064718162839249</v>
      </c>
      <c r="H10" s="224">
        <v>569</v>
      </c>
      <c r="I10" s="224">
        <v>5163</v>
      </c>
      <c r="J10" s="225">
        <f t="shared" ref="J10:J28" si="1">IFERROR(H10/(H10+I10),"N/A")</f>
        <v>9.9267271458478717E-2</v>
      </c>
    </row>
    <row r="11" spans="2:10">
      <c r="B11" s="633"/>
      <c r="C11" s="220" t="s">
        <v>109</v>
      </c>
      <c r="D11" s="219" t="s">
        <v>108</v>
      </c>
      <c r="E11" s="224">
        <v>62</v>
      </c>
      <c r="F11" s="224">
        <v>528</v>
      </c>
      <c r="G11" s="225">
        <f t="shared" si="0"/>
        <v>0.10508474576271186</v>
      </c>
      <c r="H11" s="224">
        <v>198</v>
      </c>
      <c r="I11" s="224">
        <v>1376</v>
      </c>
      <c r="J11" s="225">
        <f t="shared" si="1"/>
        <v>0.12579415501905972</v>
      </c>
    </row>
    <row r="12" spans="2:10">
      <c r="B12" s="633"/>
      <c r="C12" s="220" t="s">
        <v>110</v>
      </c>
      <c r="D12" s="219" t="s">
        <v>108</v>
      </c>
      <c r="E12" s="224">
        <v>155</v>
      </c>
      <c r="F12" s="224">
        <v>825</v>
      </c>
      <c r="G12" s="225">
        <f t="shared" si="0"/>
        <v>0.15816326530612246</v>
      </c>
      <c r="H12" s="224">
        <v>3066</v>
      </c>
      <c r="I12" s="224">
        <v>15124</v>
      </c>
      <c r="J12" s="225">
        <f t="shared" si="1"/>
        <v>0.16855415063221552</v>
      </c>
    </row>
    <row r="13" spans="2:10">
      <c r="B13" s="633"/>
      <c r="C13" s="220" t="s">
        <v>111</v>
      </c>
      <c r="D13" s="219" t="s">
        <v>108</v>
      </c>
      <c r="E13" s="538">
        <v>6</v>
      </c>
      <c r="F13" s="538">
        <v>32</v>
      </c>
      <c r="G13" s="222">
        <f t="shared" si="0"/>
        <v>0.15789473684210525</v>
      </c>
      <c r="H13" s="538">
        <v>209</v>
      </c>
      <c r="I13" s="538">
        <v>354</v>
      </c>
      <c r="J13" s="225">
        <f t="shared" si="1"/>
        <v>0.37122557726465366</v>
      </c>
    </row>
    <row r="14" spans="2:10">
      <c r="B14" s="633" t="s">
        <v>112</v>
      </c>
      <c r="C14" s="220" t="s">
        <v>113</v>
      </c>
      <c r="D14" s="219" t="s">
        <v>108</v>
      </c>
      <c r="E14" s="224">
        <v>0</v>
      </c>
      <c r="F14" s="224">
        <v>18</v>
      </c>
      <c r="G14" s="225">
        <f t="shared" si="0"/>
        <v>0</v>
      </c>
      <c r="H14" s="224">
        <v>2</v>
      </c>
      <c r="I14" s="224">
        <v>64</v>
      </c>
      <c r="J14" s="225">
        <f t="shared" si="1"/>
        <v>3.0303030303030304E-2</v>
      </c>
    </row>
    <row r="15" spans="2:10">
      <c r="B15" s="633"/>
      <c r="C15" s="220" t="s">
        <v>114</v>
      </c>
      <c r="D15" s="219" t="s">
        <v>115</v>
      </c>
      <c r="E15" s="224">
        <v>27</v>
      </c>
      <c r="F15" s="224">
        <v>181</v>
      </c>
      <c r="G15" s="225">
        <f t="shared" si="0"/>
        <v>0.12980769230769232</v>
      </c>
      <c r="H15" s="224">
        <v>64</v>
      </c>
      <c r="I15" s="224">
        <v>340</v>
      </c>
      <c r="J15" s="225">
        <f t="shared" si="1"/>
        <v>0.15841584158415842</v>
      </c>
    </row>
    <row r="16" spans="2:10">
      <c r="B16" s="633"/>
      <c r="C16" s="220" t="s">
        <v>116</v>
      </c>
      <c r="D16" s="219" t="s">
        <v>115</v>
      </c>
      <c r="E16" s="224">
        <v>44</v>
      </c>
      <c r="F16" s="224">
        <v>110</v>
      </c>
      <c r="G16" s="225">
        <f t="shared" si="0"/>
        <v>0.2857142857142857</v>
      </c>
      <c r="H16" s="224">
        <v>74</v>
      </c>
      <c r="I16" s="224">
        <v>175</v>
      </c>
      <c r="J16" s="225">
        <f t="shared" si="1"/>
        <v>0.2971887550200803</v>
      </c>
    </row>
    <row r="17" spans="2:10" ht="15.6">
      <c r="B17" s="617" t="s">
        <v>117</v>
      </c>
      <c r="C17" s="220" t="s">
        <v>117</v>
      </c>
      <c r="D17" s="219" t="s">
        <v>115</v>
      </c>
      <c r="E17" s="224">
        <v>23360</v>
      </c>
      <c r="F17" s="224">
        <v>149342</v>
      </c>
      <c r="G17" s="225">
        <f t="shared" si="0"/>
        <v>0.13526189621428819</v>
      </c>
      <c r="H17" s="224">
        <v>23360</v>
      </c>
      <c r="I17" s="224">
        <v>149342</v>
      </c>
      <c r="J17" s="225">
        <f t="shared" si="1"/>
        <v>0.13526189621428819</v>
      </c>
    </row>
    <row r="18" spans="2:10" ht="15.6">
      <c r="B18" s="617" t="s">
        <v>118</v>
      </c>
      <c r="C18" s="220" t="s">
        <v>119</v>
      </c>
      <c r="D18" s="219" t="s">
        <v>108</v>
      </c>
      <c r="E18" s="224">
        <v>4</v>
      </c>
      <c r="F18" s="224">
        <v>9</v>
      </c>
      <c r="G18" s="225">
        <f t="shared" si="0"/>
        <v>0.30769230769230771</v>
      </c>
      <c r="H18" s="224">
        <v>5</v>
      </c>
      <c r="I18" s="224">
        <v>13</v>
      </c>
      <c r="J18" s="225">
        <f t="shared" si="1"/>
        <v>0.27777777777777779</v>
      </c>
    </row>
    <row r="19" spans="2:10">
      <c r="B19" s="635" t="s">
        <v>120</v>
      </c>
      <c r="C19" s="220" t="s">
        <v>121</v>
      </c>
      <c r="D19" s="219" t="s">
        <v>108</v>
      </c>
      <c r="E19" s="224">
        <v>1</v>
      </c>
      <c r="F19" s="224">
        <v>3</v>
      </c>
      <c r="G19" s="225">
        <f t="shared" si="0"/>
        <v>0.25</v>
      </c>
      <c r="H19" s="224">
        <v>1</v>
      </c>
      <c r="I19" s="224">
        <v>7</v>
      </c>
      <c r="J19" s="225">
        <f t="shared" si="1"/>
        <v>0.125</v>
      </c>
    </row>
    <row r="20" spans="2:10">
      <c r="B20" s="636"/>
      <c r="C20" s="220" t="s">
        <v>122</v>
      </c>
      <c r="D20" s="219" t="s">
        <v>115</v>
      </c>
      <c r="E20" s="224">
        <v>0</v>
      </c>
      <c r="F20" s="224">
        <v>0</v>
      </c>
      <c r="G20" s="225" t="str">
        <f t="shared" si="0"/>
        <v>N/A</v>
      </c>
      <c r="H20" s="224">
        <v>0</v>
      </c>
      <c r="I20" s="224">
        <v>0</v>
      </c>
      <c r="J20" s="225" t="str">
        <f t="shared" si="1"/>
        <v>N/A</v>
      </c>
    </row>
    <row r="21" spans="2:10">
      <c r="B21" s="637"/>
      <c r="C21" s="220" t="s">
        <v>123</v>
      </c>
      <c r="D21" s="219" t="s">
        <v>115</v>
      </c>
      <c r="E21" s="224">
        <v>0</v>
      </c>
      <c r="F21" s="224">
        <v>0</v>
      </c>
      <c r="G21" s="225" t="str">
        <f t="shared" si="0"/>
        <v>N/A</v>
      </c>
      <c r="H21" s="224">
        <v>0</v>
      </c>
      <c r="I21" s="224">
        <v>0</v>
      </c>
      <c r="J21" s="225" t="str">
        <f t="shared" si="1"/>
        <v>N/A</v>
      </c>
    </row>
    <row r="22" spans="2:10">
      <c r="B22" s="633" t="s">
        <v>57</v>
      </c>
      <c r="C22" s="220" t="s">
        <v>124</v>
      </c>
      <c r="D22" s="219" t="s">
        <v>108</v>
      </c>
      <c r="E22" s="224">
        <v>0</v>
      </c>
      <c r="F22" s="224">
        <v>0</v>
      </c>
      <c r="G22" s="225" t="str">
        <f t="shared" si="0"/>
        <v>N/A</v>
      </c>
      <c r="H22" s="224">
        <v>0</v>
      </c>
      <c r="I22" s="224">
        <v>0</v>
      </c>
      <c r="J22" s="225" t="str">
        <f t="shared" si="1"/>
        <v>N/A</v>
      </c>
    </row>
    <row r="23" spans="2:10">
      <c r="B23" s="633"/>
      <c r="C23" s="220" t="s">
        <v>125</v>
      </c>
      <c r="D23" s="219" t="s">
        <v>108</v>
      </c>
      <c r="E23" s="224">
        <v>5</v>
      </c>
      <c r="F23" s="224">
        <v>166</v>
      </c>
      <c r="G23" s="225">
        <f t="shared" si="0"/>
        <v>2.9239766081871343E-2</v>
      </c>
      <c r="H23" s="224">
        <v>8</v>
      </c>
      <c r="I23" s="224">
        <v>506</v>
      </c>
      <c r="J23" s="225">
        <f t="shared" si="1"/>
        <v>1.556420233463035E-2</v>
      </c>
    </row>
    <row r="24" spans="2:10">
      <c r="B24" s="633"/>
      <c r="C24" s="220" t="s">
        <v>126</v>
      </c>
      <c r="D24" s="219" t="s">
        <v>108</v>
      </c>
      <c r="E24" s="224">
        <v>3</v>
      </c>
      <c r="F24" s="224">
        <v>0</v>
      </c>
      <c r="G24" s="225">
        <f t="shared" si="0"/>
        <v>1</v>
      </c>
      <c r="H24" s="224">
        <v>3</v>
      </c>
      <c r="I24" s="224">
        <v>0</v>
      </c>
      <c r="J24" s="225">
        <f t="shared" si="1"/>
        <v>1</v>
      </c>
    </row>
    <row r="25" spans="2:10">
      <c r="B25" s="633"/>
      <c r="C25" s="220" t="s">
        <v>127</v>
      </c>
      <c r="D25" s="219" t="s">
        <v>108</v>
      </c>
      <c r="E25" s="224">
        <v>0</v>
      </c>
      <c r="F25" s="224">
        <v>0</v>
      </c>
      <c r="G25" s="225" t="str">
        <f t="shared" si="0"/>
        <v>N/A</v>
      </c>
      <c r="H25" s="224">
        <v>0</v>
      </c>
      <c r="I25" s="224">
        <v>0</v>
      </c>
      <c r="J25" s="225" t="str">
        <f t="shared" si="1"/>
        <v>N/A</v>
      </c>
    </row>
    <row r="26" spans="2:10">
      <c r="B26" s="631" t="s">
        <v>128</v>
      </c>
      <c r="C26" s="631"/>
      <c r="D26" s="631"/>
      <c r="E26" s="226">
        <f>SUM(E10:E14,E18:E19,E22:E25)</f>
        <v>448</v>
      </c>
      <c r="F26" s="226">
        <f>SUM(F10:F14,F18:F19,F22:F25)</f>
        <v>3285</v>
      </c>
      <c r="G26" s="225">
        <f t="shared" si="0"/>
        <v>0.12001071524243236</v>
      </c>
      <c r="H26" s="226">
        <f>SUM(H10:H14,H18:H19,H22:H25)</f>
        <v>4061</v>
      </c>
      <c r="I26" s="226">
        <f>SUM(I10:I14,I18:I19,I22:I25)</f>
        <v>22607</v>
      </c>
      <c r="J26" s="225">
        <f t="shared" si="1"/>
        <v>0.15227988600569972</v>
      </c>
    </row>
    <row r="27" spans="2:10">
      <c r="B27" s="631" t="s">
        <v>129</v>
      </c>
      <c r="C27" s="631"/>
      <c r="D27" s="631"/>
      <c r="E27" s="226">
        <f>SUM(E15:E17,E20:E21)</f>
        <v>23431</v>
      </c>
      <c r="F27" s="226">
        <f>SUM(F15:F17,F20:F21)</f>
        <v>149633</v>
      </c>
      <c r="G27" s="225">
        <f t="shared" si="0"/>
        <v>0.13538922017288402</v>
      </c>
      <c r="H27" s="226">
        <f>SUM(H15:H17,H20:H21)</f>
        <v>23498</v>
      </c>
      <c r="I27" s="226">
        <f>SUM(I15:I17,I20:I21)</f>
        <v>149857</v>
      </c>
      <c r="J27" s="225">
        <f t="shared" si="1"/>
        <v>0.13554844106025207</v>
      </c>
    </row>
    <row r="28" spans="2:10">
      <c r="B28" s="631" t="s">
        <v>130</v>
      </c>
      <c r="C28" s="631"/>
      <c r="D28" s="631"/>
      <c r="E28" s="226">
        <f>SUM(E26:E27)</f>
        <v>23879</v>
      </c>
      <c r="F28" s="226">
        <f>SUM(F26:F27)</f>
        <v>152918</v>
      </c>
      <c r="G28" s="225">
        <f t="shared" si="0"/>
        <v>0.135064509013162</v>
      </c>
      <c r="H28" s="226">
        <f>SUM(H26:H27)</f>
        <v>27559</v>
      </c>
      <c r="I28" s="226">
        <f>SUM(I26:I27)</f>
        <v>172464</v>
      </c>
      <c r="J28" s="225">
        <f t="shared" si="1"/>
        <v>0.13777915539712934</v>
      </c>
    </row>
    <row r="29" spans="2:10" ht="15.6">
      <c r="B29" s="632" t="s">
        <v>131</v>
      </c>
      <c r="C29" s="632"/>
      <c r="D29" s="632"/>
      <c r="E29" s="632"/>
      <c r="F29" s="632"/>
      <c r="G29" s="632"/>
      <c r="H29" s="632"/>
      <c r="I29" s="632"/>
      <c r="J29" s="632"/>
    </row>
    <row r="30" spans="2:10">
      <c r="B30" s="633" t="s">
        <v>106</v>
      </c>
      <c r="C30" s="220" t="s">
        <v>107</v>
      </c>
      <c r="D30" s="219" t="s">
        <v>108</v>
      </c>
      <c r="E30" s="224">
        <v>2639.4253499999977</v>
      </c>
      <c r="F30" s="224">
        <v>19815.507360000098</v>
      </c>
      <c r="G30" s="225">
        <f t="shared" ref="G30:G48" si="2">IFERROR(E30/(E30+F30),"N/A")</f>
        <v>0.11754323132861379</v>
      </c>
      <c r="H30" s="224">
        <v>6856.3390999999947</v>
      </c>
      <c r="I30" s="224">
        <v>57126.100120000207</v>
      </c>
      <c r="J30" s="225">
        <f t="shared" ref="J30:J48" si="3">IFERROR(H30/(H30+I30),"N/A")</f>
        <v>0.10715970168665871</v>
      </c>
    </row>
    <row r="31" spans="2:10">
      <c r="B31" s="633"/>
      <c r="C31" s="220" t="s">
        <v>109</v>
      </c>
      <c r="D31" s="219" t="s">
        <v>108</v>
      </c>
      <c r="E31" s="224">
        <v>31.847829999999998</v>
      </c>
      <c r="F31" s="224">
        <v>275.20515000000097</v>
      </c>
      <c r="G31" s="225">
        <f t="shared" si="2"/>
        <v>0.10372096046747339</v>
      </c>
      <c r="H31" s="224">
        <v>101.08582999999999</v>
      </c>
      <c r="I31" s="224">
        <v>713.66894000000252</v>
      </c>
      <c r="J31" s="225">
        <f t="shared" si="3"/>
        <v>0.12406902508837067</v>
      </c>
    </row>
    <row r="32" spans="2:10">
      <c r="B32" s="633"/>
      <c r="C32" s="220" t="s">
        <v>110</v>
      </c>
      <c r="D32" s="219" t="s">
        <v>108</v>
      </c>
      <c r="E32" s="224">
        <v>786.84100000000069</v>
      </c>
      <c r="F32" s="224">
        <v>4400.95099999995</v>
      </c>
      <c r="G32" s="225">
        <f t="shared" si="2"/>
        <v>0.15167165530152485</v>
      </c>
      <c r="H32" s="224">
        <v>19596.3859999997</v>
      </c>
      <c r="I32" s="224">
        <v>96710.547999997827</v>
      </c>
      <c r="J32" s="225">
        <f t="shared" si="3"/>
        <v>0.16848854428576129</v>
      </c>
    </row>
    <row r="33" spans="2:10">
      <c r="B33" s="633"/>
      <c r="C33" s="220" t="s">
        <v>111</v>
      </c>
      <c r="D33" s="219" t="s">
        <v>108</v>
      </c>
      <c r="E33" s="538">
        <v>16.513200000000001</v>
      </c>
      <c r="F33" s="538">
        <v>88.070399999999992</v>
      </c>
      <c r="G33" s="222">
        <f t="shared" si="2"/>
        <v>0.15789473684210528</v>
      </c>
      <c r="H33" s="538">
        <v>1336.8251999999995</v>
      </c>
      <c r="I33" s="538">
        <v>2182.358400000006</v>
      </c>
      <c r="J33" s="225">
        <f t="shared" si="3"/>
        <v>0.37986798983718761</v>
      </c>
    </row>
    <row r="34" spans="2:10">
      <c r="B34" s="633" t="s">
        <v>112</v>
      </c>
      <c r="C34" s="220" t="s">
        <v>113</v>
      </c>
      <c r="D34" s="219" t="s">
        <v>108</v>
      </c>
      <c r="E34" s="224">
        <v>0</v>
      </c>
      <c r="F34" s="224">
        <v>332.18701999999996</v>
      </c>
      <c r="G34" s="225">
        <f t="shared" si="2"/>
        <v>0</v>
      </c>
      <c r="H34" s="224">
        <v>45.967880000000001</v>
      </c>
      <c r="I34" s="224">
        <v>1355.5504900000001</v>
      </c>
      <c r="J34" s="225">
        <f t="shared" si="3"/>
        <v>3.279862824773392E-2</v>
      </c>
    </row>
    <row r="35" spans="2:10">
      <c r="B35" s="633"/>
      <c r="C35" s="220" t="s">
        <v>132</v>
      </c>
      <c r="D35" s="219" t="s">
        <v>115</v>
      </c>
      <c r="E35" s="224">
        <v>106.25828000000001</v>
      </c>
      <c r="F35" s="224">
        <v>566.66197000000045</v>
      </c>
      <c r="G35" s="225">
        <f t="shared" si="2"/>
        <v>0.15790620062332786</v>
      </c>
      <c r="H35" s="224">
        <v>219.38667000000001</v>
      </c>
      <c r="I35" s="224">
        <v>986.75853000000029</v>
      </c>
      <c r="J35" s="225">
        <f t="shared" si="3"/>
        <v>0.18189076240572025</v>
      </c>
    </row>
    <row r="36" spans="2:10">
      <c r="B36" s="633"/>
      <c r="C36" s="220" t="s">
        <v>116</v>
      </c>
      <c r="D36" s="219" t="s">
        <v>115</v>
      </c>
      <c r="E36" s="224">
        <v>472.22537000000011</v>
      </c>
      <c r="F36" s="224">
        <v>1615.8345399999996</v>
      </c>
      <c r="G36" s="225">
        <f t="shared" si="2"/>
        <v>0.22615508670917403</v>
      </c>
      <c r="H36" s="224">
        <v>964.11674000000016</v>
      </c>
      <c r="I36" s="224">
        <v>2790.8895999999995</v>
      </c>
      <c r="J36" s="225">
        <f t="shared" si="3"/>
        <v>0.25675502321522048</v>
      </c>
    </row>
    <row r="37" spans="2:10" ht="15.6">
      <c r="B37" s="617" t="s">
        <v>117</v>
      </c>
      <c r="C37" s="220" t="s">
        <v>117</v>
      </c>
      <c r="D37" s="219" t="s">
        <v>115</v>
      </c>
      <c r="E37" s="224">
        <v>7004.4461962849418</v>
      </c>
      <c r="F37" s="224">
        <v>44778.453803715063</v>
      </c>
      <c r="G37" s="225">
        <f t="shared" si="2"/>
        <v>0.13526562236346246</v>
      </c>
      <c r="H37" s="224">
        <v>14202.29629293415</v>
      </c>
      <c r="I37" s="224">
        <v>90793.303707065861</v>
      </c>
      <c r="J37" s="225">
        <f t="shared" si="3"/>
        <v>0.13526563296875441</v>
      </c>
    </row>
    <row r="38" spans="2:10" ht="15.6">
      <c r="B38" s="617" t="s">
        <v>118</v>
      </c>
      <c r="C38" s="220" t="s">
        <v>119</v>
      </c>
      <c r="D38" s="219" t="s">
        <v>108</v>
      </c>
      <c r="E38" s="224">
        <v>938.92433999999992</v>
      </c>
      <c r="F38" s="224">
        <v>2223.7664800000002</v>
      </c>
      <c r="G38" s="225">
        <f t="shared" si="2"/>
        <v>0.29687515898250205</v>
      </c>
      <c r="H38" s="224">
        <v>1041.4519699999998</v>
      </c>
      <c r="I38" s="224">
        <v>2446.2578400000002</v>
      </c>
      <c r="J38" s="225">
        <f t="shared" si="3"/>
        <v>0.29860625646489775</v>
      </c>
    </row>
    <row r="39" spans="2:10">
      <c r="B39" s="633" t="s">
        <v>120</v>
      </c>
      <c r="C39" s="220" t="s">
        <v>121</v>
      </c>
      <c r="D39" s="219" t="s">
        <v>108</v>
      </c>
      <c r="E39" s="224">
        <v>213.00291000000001</v>
      </c>
      <c r="F39" s="224">
        <v>642.90397999999993</v>
      </c>
      <c r="G39" s="225">
        <f t="shared" si="2"/>
        <v>0.2488622448173072</v>
      </c>
      <c r="H39" s="224">
        <v>213.00291000000001</v>
      </c>
      <c r="I39" s="224">
        <v>793.14774923100003</v>
      </c>
      <c r="J39" s="225">
        <f t="shared" si="3"/>
        <v>0.21170081045595887</v>
      </c>
    </row>
    <row r="40" spans="2:10">
      <c r="B40" s="633"/>
      <c r="C40" s="220" t="s">
        <v>122</v>
      </c>
      <c r="D40" s="219" t="s">
        <v>115</v>
      </c>
      <c r="E40" s="224">
        <v>0</v>
      </c>
      <c r="F40" s="224">
        <v>0</v>
      </c>
      <c r="G40" s="225" t="str">
        <f t="shared" si="2"/>
        <v>N/A</v>
      </c>
      <c r="H40" s="224">
        <v>0</v>
      </c>
      <c r="I40" s="224">
        <v>0</v>
      </c>
      <c r="J40" s="225" t="str">
        <f t="shared" si="3"/>
        <v>N/A</v>
      </c>
    </row>
    <row r="41" spans="2:10">
      <c r="B41" s="634"/>
      <c r="C41" s="220" t="s">
        <v>123</v>
      </c>
      <c r="D41" s="219" t="s">
        <v>115</v>
      </c>
      <c r="E41" s="224">
        <v>0</v>
      </c>
      <c r="F41" s="224">
        <v>0</v>
      </c>
      <c r="G41" s="225" t="str">
        <f t="shared" si="2"/>
        <v>N/A</v>
      </c>
      <c r="H41" s="224">
        <v>0</v>
      </c>
      <c r="I41" s="224">
        <v>0</v>
      </c>
      <c r="J41" s="225" t="str">
        <f t="shared" si="3"/>
        <v>N/A</v>
      </c>
    </row>
    <row r="42" spans="2:10">
      <c r="B42" s="633" t="s">
        <v>57</v>
      </c>
      <c r="C42" s="220" t="s">
        <v>124</v>
      </c>
      <c r="D42" s="219" t="s">
        <v>108</v>
      </c>
      <c r="E42" s="224">
        <v>0</v>
      </c>
      <c r="F42" s="224">
        <v>0</v>
      </c>
      <c r="G42" s="225" t="str">
        <f t="shared" si="2"/>
        <v>N/A</v>
      </c>
      <c r="H42" s="224">
        <v>0</v>
      </c>
      <c r="I42" s="224">
        <v>0</v>
      </c>
      <c r="J42" s="225" t="str">
        <f t="shared" si="3"/>
        <v>N/A</v>
      </c>
    </row>
    <row r="43" spans="2:10">
      <c r="B43" s="633"/>
      <c r="C43" s="220" t="s">
        <v>125</v>
      </c>
      <c r="D43" s="219" t="s">
        <v>108</v>
      </c>
      <c r="E43" s="224">
        <v>14.778</v>
      </c>
      <c r="F43" s="224">
        <v>732.04998999999884</v>
      </c>
      <c r="G43" s="225">
        <f t="shared" si="2"/>
        <v>1.9787688996498409E-2</v>
      </c>
      <c r="H43" s="224">
        <v>22.018000000000001</v>
      </c>
      <c r="I43" s="224">
        <v>2122.2110499999972</v>
      </c>
      <c r="J43" s="225">
        <f t="shared" si="3"/>
        <v>1.02684925381456E-2</v>
      </c>
    </row>
    <row r="44" spans="2:10">
      <c r="B44" s="633"/>
      <c r="C44" s="220" t="s">
        <v>126</v>
      </c>
      <c r="D44" s="219" t="s">
        <v>108</v>
      </c>
      <c r="E44" s="224">
        <v>370.87808000000001</v>
      </c>
      <c r="F44" s="224">
        <v>0</v>
      </c>
      <c r="G44" s="225">
        <f t="shared" si="2"/>
        <v>1</v>
      </c>
      <c r="H44" s="224">
        <v>370.87808000000001</v>
      </c>
      <c r="I44" s="224">
        <v>0</v>
      </c>
      <c r="J44" s="225">
        <f t="shared" si="3"/>
        <v>1</v>
      </c>
    </row>
    <row r="45" spans="2:10">
      <c r="B45" s="633"/>
      <c r="C45" s="220" t="s">
        <v>127</v>
      </c>
      <c r="D45" s="219" t="s">
        <v>108</v>
      </c>
      <c r="E45" s="224">
        <v>0</v>
      </c>
      <c r="F45" s="224">
        <v>0</v>
      </c>
      <c r="G45" s="225" t="str">
        <f t="shared" si="2"/>
        <v>N/A</v>
      </c>
      <c r="H45" s="224">
        <v>0</v>
      </c>
      <c r="I45" s="224">
        <v>0</v>
      </c>
      <c r="J45" s="225" t="str">
        <f t="shared" si="3"/>
        <v>N/A</v>
      </c>
    </row>
    <row r="46" spans="2:10">
      <c r="B46" s="631" t="s">
        <v>133</v>
      </c>
      <c r="C46" s="631"/>
      <c r="D46" s="631"/>
      <c r="E46" s="226">
        <f>SUM(E30:E34,E38:E39,E42:E45)</f>
        <v>5012.2107099999994</v>
      </c>
      <c r="F46" s="226">
        <f>SUM(F30:F34,F38:F39,F42:F45)</f>
        <v>28510.641380000048</v>
      </c>
      <c r="G46" s="225">
        <f t="shared" si="2"/>
        <v>0.14951623735783373</v>
      </c>
      <c r="H46" s="226">
        <f>SUM(H30:H34,H38:H39,H42:H45)</f>
        <v>29583.95496999969</v>
      </c>
      <c r="I46" s="226">
        <f>SUM(I30:I34,I38:I39,I42:I45)</f>
        <v>163449.84258922903</v>
      </c>
      <c r="J46" s="225">
        <f t="shared" si="3"/>
        <v>0.15325790273033621</v>
      </c>
    </row>
    <row r="47" spans="2:10">
      <c r="B47" s="631" t="s">
        <v>134</v>
      </c>
      <c r="C47" s="631"/>
      <c r="D47" s="631"/>
      <c r="E47" s="226">
        <f>SUM(E35:E37,E40:E41)</f>
        <v>7582.929846284942</v>
      </c>
      <c r="F47" s="226">
        <f>SUM(F35:F37,F40:F41)</f>
        <v>46960.95031371506</v>
      </c>
      <c r="G47" s="225">
        <f t="shared" si="2"/>
        <v>0.13902439327823835</v>
      </c>
      <c r="H47" s="226">
        <f>SUM(H35:H37,H40:H41)</f>
        <v>15385.79970293415</v>
      </c>
      <c r="I47" s="226">
        <f>SUM(I35:I37,I40:I41)</f>
        <v>94570.951837065862</v>
      </c>
      <c r="J47" s="225">
        <f t="shared" si="3"/>
        <v>0.13992592075928245</v>
      </c>
    </row>
    <row r="48" spans="2:10">
      <c r="B48" s="631" t="s">
        <v>135</v>
      </c>
      <c r="C48" s="631"/>
      <c r="D48" s="631"/>
      <c r="E48" s="226">
        <f>SUM(E46:E47)</f>
        <v>12595.140556284941</v>
      </c>
      <c r="F48" s="226">
        <f>SUM(F46:F47)</f>
        <v>75471.591693715105</v>
      </c>
      <c r="G48" s="225">
        <f t="shared" si="2"/>
        <v>0.1430181435656134</v>
      </c>
      <c r="H48" s="226">
        <f>SUM(H46:H47)</f>
        <v>44969.754672933836</v>
      </c>
      <c r="I48" s="226">
        <f>SUM(I46:I47)</f>
        <v>258020.79442629489</v>
      </c>
      <c r="J48" s="225">
        <f t="shared" si="3"/>
        <v>0.14841966129513282</v>
      </c>
    </row>
    <row r="49" spans="2:10" ht="15.6">
      <c r="B49" s="632" t="s">
        <v>136</v>
      </c>
      <c r="C49" s="632"/>
      <c r="D49" s="632"/>
      <c r="E49" s="632"/>
      <c r="F49" s="632"/>
      <c r="G49" s="632"/>
      <c r="H49" s="632"/>
      <c r="I49" s="632"/>
      <c r="J49" s="632"/>
    </row>
    <row r="50" spans="2:10">
      <c r="B50" s="633" t="s">
        <v>106</v>
      </c>
      <c r="C50" s="220" t="s">
        <v>107</v>
      </c>
      <c r="D50" s="219" t="s">
        <v>108</v>
      </c>
      <c r="E50" s="224">
        <v>49494.38272999999</v>
      </c>
      <c r="F50" s="224">
        <v>372476.82874999527</v>
      </c>
      <c r="G50" s="225">
        <f t="shared" ref="G50:G68" si="4">IFERROR(E50/(E50+F50),"N/A")</f>
        <v>0.11729326879055683</v>
      </c>
      <c r="H50" s="224">
        <v>128371.33350999991</v>
      </c>
      <c r="I50" s="224">
        <v>1069505.9004799849</v>
      </c>
      <c r="J50" s="225">
        <f>IFERROR(H50/(H50+I50),"N/A")</f>
        <v>0.10716568431842591</v>
      </c>
    </row>
    <row r="51" spans="2:10">
      <c r="B51" s="633"/>
      <c r="C51" s="220" t="s">
        <v>109</v>
      </c>
      <c r="D51" s="219" t="s">
        <v>108</v>
      </c>
      <c r="E51" s="224">
        <v>374.93412999999998</v>
      </c>
      <c r="F51" s="224">
        <v>3242.576649999995</v>
      </c>
      <c r="G51" s="225">
        <f t="shared" si="4"/>
        <v>0.10364423295512626</v>
      </c>
      <c r="H51" s="224">
        <v>1189.6131300000002</v>
      </c>
      <c r="I51" s="224">
        <v>8406.3453399999962</v>
      </c>
      <c r="J51" s="225">
        <f t="shared" ref="J51:J65" si="5">IFERROR(H51/(H51+I51),"N/A")</f>
        <v>0.12397022493574847</v>
      </c>
    </row>
    <row r="52" spans="2:10">
      <c r="B52" s="633"/>
      <c r="C52" s="220" t="s">
        <v>110</v>
      </c>
      <c r="D52" s="219" t="s">
        <v>108</v>
      </c>
      <c r="E52" s="224">
        <v>8596.1470000000008</v>
      </c>
      <c r="F52" s="224">
        <v>48138.012999999875</v>
      </c>
      <c r="G52" s="225">
        <f t="shared" si="4"/>
        <v>0.15151624700180669</v>
      </c>
      <c r="H52" s="224">
        <v>215226.16099999892</v>
      </c>
      <c r="I52" s="224">
        <v>1062054.2490000944</v>
      </c>
      <c r="J52" s="225">
        <f t="shared" si="5"/>
        <v>0.16850345414753773</v>
      </c>
    </row>
    <row r="53" spans="2:10">
      <c r="B53" s="633"/>
      <c r="C53" s="220" t="s">
        <v>111</v>
      </c>
      <c r="D53" s="219" t="s">
        <v>108</v>
      </c>
      <c r="E53" s="538">
        <v>157.20599999999999</v>
      </c>
      <c r="F53" s="538">
        <v>838.43200000000036</v>
      </c>
      <c r="G53" s="222">
        <f t="shared" si="4"/>
        <v>0.1578947368421052</v>
      </c>
      <c r="H53" s="538">
        <v>13095.61400000001</v>
      </c>
      <c r="I53" s="538">
        <v>21361.424000000003</v>
      </c>
      <c r="J53" s="225">
        <f t="shared" si="5"/>
        <v>0.38005628922602125</v>
      </c>
    </row>
    <row r="54" spans="2:10">
      <c r="B54" s="633" t="s">
        <v>112</v>
      </c>
      <c r="C54" s="220" t="s">
        <v>113</v>
      </c>
      <c r="D54" s="219" t="s">
        <v>108</v>
      </c>
      <c r="E54" s="224">
        <v>0</v>
      </c>
      <c r="F54" s="224">
        <v>8302.4575999999997</v>
      </c>
      <c r="G54" s="225">
        <f t="shared" si="4"/>
        <v>0</v>
      </c>
      <c r="H54" s="224">
        <v>986.54040000000009</v>
      </c>
      <c r="I54" s="224">
        <v>31959.232700000011</v>
      </c>
      <c r="J54" s="225">
        <f t="shared" si="5"/>
        <v>2.9944369403794618E-2</v>
      </c>
    </row>
    <row r="55" spans="2:10">
      <c r="B55" s="633"/>
      <c r="C55" s="220" t="s">
        <v>114</v>
      </c>
      <c r="D55" s="219" t="s">
        <v>115</v>
      </c>
      <c r="E55" s="224">
        <v>1064.6685600000005</v>
      </c>
      <c r="F55" s="224">
        <v>5681.6808799999981</v>
      </c>
      <c r="G55" s="225">
        <f t="shared" si="4"/>
        <v>0.15781402512111806</v>
      </c>
      <c r="H55" s="224">
        <v>2197.0458000000008</v>
      </c>
      <c r="I55" s="224">
        <v>9892.5947599999963</v>
      </c>
      <c r="J55" s="225">
        <f t="shared" si="5"/>
        <v>0.18172962124855774</v>
      </c>
    </row>
    <row r="56" spans="2:10">
      <c r="B56" s="633"/>
      <c r="C56" s="220" t="s">
        <v>116</v>
      </c>
      <c r="D56" s="219" t="s">
        <v>115</v>
      </c>
      <c r="E56" s="224">
        <v>9753.060150000003</v>
      </c>
      <c r="F56" s="224">
        <v>32501.944009999988</v>
      </c>
      <c r="G56" s="225">
        <f t="shared" si="4"/>
        <v>0.23081432232427937</v>
      </c>
      <c r="H56" s="224">
        <v>21453.306430000004</v>
      </c>
      <c r="I56" s="224">
        <v>55915.724289999984</v>
      </c>
      <c r="J56" s="225">
        <f t="shared" si="5"/>
        <v>0.2772854491048225</v>
      </c>
    </row>
    <row r="57" spans="2:10" ht="15.6">
      <c r="B57" s="617" t="s">
        <v>117</v>
      </c>
      <c r="C57" s="220" t="s">
        <v>117</v>
      </c>
      <c r="D57" s="219" t="s">
        <v>115</v>
      </c>
      <c r="E57" s="224">
        <v>9535.4676299851253</v>
      </c>
      <c r="F57" s="224">
        <v>60958.932370014867</v>
      </c>
      <c r="G57" s="225">
        <f t="shared" si="4"/>
        <v>0.13526560450170688</v>
      </c>
      <c r="H57" s="224">
        <v>39766.431408371602</v>
      </c>
      <c r="I57" s="224">
        <v>254221.26859162838</v>
      </c>
      <c r="J57" s="225">
        <f t="shared" si="5"/>
        <v>0.13526562984904336</v>
      </c>
    </row>
    <row r="58" spans="2:10" ht="15.6">
      <c r="B58" s="617" t="s">
        <v>118</v>
      </c>
      <c r="C58" s="220" t="s">
        <v>119</v>
      </c>
      <c r="D58" s="219" t="s">
        <v>108</v>
      </c>
      <c r="E58" s="224">
        <v>12526.90185</v>
      </c>
      <c r="F58" s="224">
        <v>30543.464250000001</v>
      </c>
      <c r="G58" s="225">
        <f t="shared" si="4"/>
        <v>0.29084735014592783</v>
      </c>
      <c r="H58" s="224">
        <v>14076.041300000001</v>
      </c>
      <c r="I58" s="224">
        <v>33536.686499999996</v>
      </c>
      <c r="J58" s="225">
        <f t="shared" si="5"/>
        <v>0.29563610300017307</v>
      </c>
    </row>
    <row r="59" spans="2:10">
      <c r="B59" s="633" t="s">
        <v>120</v>
      </c>
      <c r="C59" s="220" t="s">
        <v>121</v>
      </c>
      <c r="D59" s="219" t="s">
        <v>108</v>
      </c>
      <c r="E59" s="224">
        <v>4182.5944599999993</v>
      </c>
      <c r="F59" s="224">
        <v>11054.589400000001</v>
      </c>
      <c r="G59" s="225">
        <f t="shared" si="4"/>
        <v>0.27449917901036597</v>
      </c>
      <c r="H59" s="224">
        <v>4182.5944599999993</v>
      </c>
      <c r="I59" s="224">
        <v>13778.159619999997</v>
      </c>
      <c r="J59" s="225">
        <f t="shared" si="5"/>
        <v>0.23287410101881426</v>
      </c>
    </row>
    <row r="60" spans="2:10">
      <c r="B60" s="633"/>
      <c r="C60" s="220" t="s">
        <v>122</v>
      </c>
      <c r="D60" s="219" t="s">
        <v>115</v>
      </c>
      <c r="E60" s="224">
        <v>0</v>
      </c>
      <c r="F60" s="224">
        <v>0</v>
      </c>
      <c r="G60" s="225" t="str">
        <f t="shared" si="4"/>
        <v>N/A</v>
      </c>
      <c r="H60" s="224">
        <v>0</v>
      </c>
      <c r="I60" s="224">
        <v>0</v>
      </c>
      <c r="J60" s="225" t="str">
        <f t="shared" si="5"/>
        <v>N/A</v>
      </c>
    </row>
    <row r="61" spans="2:10">
      <c r="B61" s="634"/>
      <c r="C61" s="220" t="s">
        <v>123</v>
      </c>
      <c r="D61" s="219" t="s">
        <v>115</v>
      </c>
      <c r="E61" s="224">
        <v>0</v>
      </c>
      <c r="F61" s="224">
        <v>0</v>
      </c>
      <c r="G61" s="225" t="str">
        <f t="shared" si="4"/>
        <v>N/A</v>
      </c>
      <c r="H61" s="224">
        <v>0</v>
      </c>
      <c r="I61" s="224">
        <v>0</v>
      </c>
      <c r="J61" s="225" t="str">
        <f t="shared" si="5"/>
        <v>N/A</v>
      </c>
    </row>
    <row r="62" spans="2:10">
      <c r="B62" s="633" t="s">
        <v>57</v>
      </c>
      <c r="C62" s="220" t="s">
        <v>124</v>
      </c>
      <c r="D62" s="219" t="s">
        <v>108</v>
      </c>
      <c r="E62" s="224">
        <v>0</v>
      </c>
      <c r="F62" s="224">
        <v>0</v>
      </c>
      <c r="G62" s="225" t="str">
        <f t="shared" si="4"/>
        <v>N/A</v>
      </c>
      <c r="H62" s="224">
        <v>0</v>
      </c>
      <c r="I62" s="224">
        <v>0</v>
      </c>
      <c r="J62" s="225" t="str">
        <f t="shared" si="5"/>
        <v>N/A</v>
      </c>
    </row>
    <row r="63" spans="2:10">
      <c r="B63" s="633"/>
      <c r="C63" s="220" t="s">
        <v>125</v>
      </c>
      <c r="D63" s="219" t="s">
        <v>108</v>
      </c>
      <c r="E63" s="224">
        <v>147.77999999999997</v>
      </c>
      <c r="F63" s="224">
        <v>7320.5004099999933</v>
      </c>
      <c r="G63" s="225">
        <f t="shared" si="4"/>
        <v>1.9787687645220611E-2</v>
      </c>
      <c r="H63" s="224">
        <v>220.51</v>
      </c>
      <c r="I63" s="224">
        <v>21242.622519999983</v>
      </c>
      <c r="J63" s="225">
        <f t="shared" si="5"/>
        <v>1.0273896403263701E-2</v>
      </c>
    </row>
    <row r="64" spans="2:10">
      <c r="B64" s="633"/>
      <c r="C64" s="220" t="s">
        <v>126</v>
      </c>
      <c r="D64" s="219" t="s">
        <v>108</v>
      </c>
      <c r="E64" s="224">
        <v>5682.07</v>
      </c>
      <c r="F64" s="224">
        <v>0</v>
      </c>
      <c r="G64" s="225">
        <f t="shared" si="4"/>
        <v>1</v>
      </c>
      <c r="H64" s="224">
        <v>5682.07</v>
      </c>
      <c r="I64" s="224">
        <v>0</v>
      </c>
      <c r="J64" s="225">
        <f t="shared" si="5"/>
        <v>1</v>
      </c>
    </row>
    <row r="65" spans="2:10">
      <c r="B65" s="633"/>
      <c r="C65" s="220" t="s">
        <v>127</v>
      </c>
      <c r="D65" s="219" t="s">
        <v>108</v>
      </c>
      <c r="E65" s="224">
        <v>0</v>
      </c>
      <c r="F65" s="224">
        <v>0</v>
      </c>
      <c r="G65" s="225" t="str">
        <f t="shared" si="4"/>
        <v>N/A</v>
      </c>
      <c r="H65" s="224">
        <v>0</v>
      </c>
      <c r="I65" s="224">
        <v>0</v>
      </c>
      <c r="J65" s="225" t="str">
        <f t="shared" si="5"/>
        <v>N/A</v>
      </c>
    </row>
    <row r="66" spans="2:10">
      <c r="B66" s="631" t="s">
        <v>137</v>
      </c>
      <c r="C66" s="631"/>
      <c r="D66" s="631"/>
      <c r="E66" s="226">
        <f>SUM(E50:E54,E58:E59,E62:E65)</f>
        <v>81162.016169999988</v>
      </c>
      <c r="F66" s="226">
        <f>SUM(F50:F54,F58:F59,F62:F65)</f>
        <v>481916.86205999512</v>
      </c>
      <c r="G66" s="225">
        <f t="shared" si="4"/>
        <v>0.14413969216023151</v>
      </c>
      <c r="H66" s="226">
        <f>SUM(H50:H54,H58:H59,H62:H65)</f>
        <v>383030.47779999883</v>
      </c>
      <c r="I66" s="226">
        <f>SUM(I50:I54,I58:I59,I62:I65)</f>
        <v>2261844.6201600796</v>
      </c>
      <c r="J66" s="225">
        <f>IFERROR(H66/(H66+I66),"N/A")</f>
        <v>0.14481987376092734</v>
      </c>
    </row>
    <row r="67" spans="2:10">
      <c r="B67" s="631" t="s">
        <v>129</v>
      </c>
      <c r="C67" s="631"/>
      <c r="D67" s="631"/>
      <c r="E67" s="226">
        <f>SUM(E55:E57,E60:E61)</f>
        <v>20353.19633998513</v>
      </c>
      <c r="F67" s="226">
        <f>SUM(F55:F57,F60:F61)</f>
        <v>99142.557260014844</v>
      </c>
      <c r="G67" s="225">
        <f t="shared" si="4"/>
        <v>0.17032568712119606</v>
      </c>
      <c r="H67" s="226">
        <f>SUM(H55:H57,H60:H61)</f>
        <v>63416.783638371606</v>
      </c>
      <c r="I67" s="226">
        <f>SUM(I55:I57,I60:I61)</f>
        <v>320029.58764162834</v>
      </c>
      <c r="J67" s="225">
        <f>IFERROR(H67/(H67+I67),"N/A")</f>
        <v>0.16538631837009468</v>
      </c>
    </row>
    <row r="68" spans="2:10">
      <c r="B68" s="631" t="s">
        <v>138</v>
      </c>
      <c r="C68" s="631"/>
      <c r="D68" s="631"/>
      <c r="E68" s="226">
        <f>SUM(E66:E67)</f>
        <v>101515.21250998511</v>
      </c>
      <c r="F68" s="226">
        <f>SUM(F66:F67)</f>
        <v>581059.41932001</v>
      </c>
      <c r="G68" s="225">
        <f t="shared" si="4"/>
        <v>0.14872397504404899</v>
      </c>
      <c r="H68" s="226">
        <f>SUM(H66:H67)</f>
        <v>446447.26143837045</v>
      </c>
      <c r="I68" s="226">
        <f>SUM(I66:I67)</f>
        <v>2581874.207801708</v>
      </c>
      <c r="J68" s="225">
        <f>IFERROR(H68/(H68+I68),"N/A")</f>
        <v>0.1474239990612361</v>
      </c>
    </row>
    <row r="69" spans="2:10">
      <c r="B69" s="221"/>
      <c r="C69" s="221"/>
      <c r="D69" s="221"/>
      <c r="E69" s="221"/>
      <c r="F69" s="221"/>
      <c r="G69" s="221"/>
      <c r="H69" s="221"/>
      <c r="I69" s="221"/>
      <c r="J69" s="221"/>
    </row>
    <row r="70" spans="2:10" ht="16.5">
      <c r="B70" s="221" t="s">
        <v>139</v>
      </c>
      <c r="C70" s="221"/>
      <c r="D70" s="221"/>
      <c r="E70" s="221"/>
      <c r="F70" s="221"/>
      <c r="G70" s="221"/>
      <c r="H70" s="221"/>
      <c r="I70" s="221"/>
      <c r="J70" s="221"/>
    </row>
    <row r="71" spans="2:10" ht="16.5">
      <c r="B71" s="221" t="s">
        <v>140</v>
      </c>
      <c r="C71" s="221"/>
      <c r="D71" s="221"/>
      <c r="E71" s="221"/>
      <c r="F71" s="221"/>
      <c r="G71" s="221"/>
      <c r="H71" s="221"/>
      <c r="I71" s="221"/>
      <c r="J71" s="221"/>
    </row>
    <row r="72" spans="2:10" ht="16.5">
      <c r="B72" s="221" t="s">
        <v>141</v>
      </c>
      <c r="C72" s="221"/>
      <c r="D72" s="221"/>
      <c r="E72" s="221"/>
      <c r="F72" s="221"/>
      <c r="G72" s="221"/>
      <c r="H72" s="221"/>
      <c r="I72" s="221"/>
      <c r="J72" s="221"/>
    </row>
    <row r="73" spans="2:10" ht="16.5">
      <c r="B73" s="221" t="s">
        <v>142</v>
      </c>
      <c r="C73" s="221"/>
      <c r="D73" s="221"/>
      <c r="E73" s="221"/>
      <c r="F73" s="221"/>
      <c r="G73" s="221"/>
      <c r="H73" s="221"/>
      <c r="I73" s="221"/>
      <c r="J73" s="221"/>
    </row>
  </sheetData>
  <mergeCells count="24">
    <mergeCell ref="B34:B36"/>
    <mergeCell ref="B26:D26"/>
    <mergeCell ref="B27:D27"/>
    <mergeCell ref="B28:D28"/>
    <mergeCell ref="B29:J29"/>
    <mergeCell ref="B30:B33"/>
    <mergeCell ref="B9:J9"/>
    <mergeCell ref="B10:B13"/>
    <mergeCell ref="B14:B16"/>
    <mergeCell ref="B19:B21"/>
    <mergeCell ref="B22:B25"/>
    <mergeCell ref="B39:B41"/>
    <mergeCell ref="B42:B45"/>
    <mergeCell ref="B46:D46"/>
    <mergeCell ref="B47:D47"/>
    <mergeCell ref="B48:D48"/>
    <mergeCell ref="B66:D66"/>
    <mergeCell ref="B67:D67"/>
    <mergeCell ref="B68:D68"/>
    <mergeCell ref="B49:J49"/>
    <mergeCell ref="B50:B53"/>
    <mergeCell ref="B54:B56"/>
    <mergeCell ref="B59:B61"/>
    <mergeCell ref="B62:B65"/>
  </mergeCells>
  <pageMargins left="0.7" right="0.7" top="0.75" bottom="0.5" header="0.3" footer="0.3"/>
  <pageSetup scale="98" fitToHeight="0" orientation="landscape" r:id="rId1"/>
  <headerFooter>
    <oddHeader>&amp;RTable 7 – Equity Performance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B1:N13"/>
  <sheetViews>
    <sheetView zoomScaleNormal="100" workbookViewId="0">
      <selection activeCell="B4" sqref="B4"/>
    </sheetView>
  </sheetViews>
  <sheetFormatPr defaultRowHeight="14.45"/>
  <cols>
    <col min="1" max="1" width="3.85546875" customWidth="1"/>
    <col min="2" max="2" width="20.85546875" customWidth="1"/>
    <col min="3" max="14" width="6.7109375" customWidth="1"/>
    <col min="15" max="15" width="3.85546875" customWidth="1"/>
  </cols>
  <sheetData>
    <row r="1" spans="2:14" ht="15.6">
      <c r="B1" s="108" t="s">
        <v>143</v>
      </c>
      <c r="C1" s="221"/>
      <c r="D1" s="221"/>
      <c r="E1" s="221"/>
      <c r="F1" s="221"/>
      <c r="G1" s="221"/>
      <c r="H1" s="221"/>
      <c r="I1" s="221"/>
      <c r="J1" s="221"/>
      <c r="K1" s="221"/>
      <c r="L1" s="221"/>
      <c r="M1" s="221"/>
      <c r="N1" s="221"/>
    </row>
    <row r="2" spans="2:14">
      <c r="B2" s="638"/>
      <c r="C2" s="640" t="s">
        <v>144</v>
      </c>
      <c r="D2" s="640"/>
      <c r="E2" s="640"/>
      <c r="F2" s="640"/>
      <c r="G2" s="640"/>
      <c r="H2" s="640"/>
      <c r="I2" s="641" t="s">
        <v>145</v>
      </c>
      <c r="J2" s="641"/>
      <c r="K2" s="641"/>
      <c r="L2" s="641"/>
      <c r="M2" s="641"/>
      <c r="N2" s="641"/>
    </row>
    <row r="3" spans="2:14">
      <c r="B3" s="639"/>
      <c r="C3" s="162" t="s">
        <v>146</v>
      </c>
      <c r="D3" s="163" t="s">
        <v>147</v>
      </c>
      <c r="E3" s="163" t="s">
        <v>148</v>
      </c>
      <c r="F3" s="164" t="s">
        <v>149</v>
      </c>
      <c r="G3" s="165" t="s">
        <v>150</v>
      </c>
      <c r="H3" s="165" t="s">
        <v>151</v>
      </c>
      <c r="I3" s="123" t="s">
        <v>146</v>
      </c>
      <c r="J3" s="124" t="s">
        <v>147</v>
      </c>
      <c r="K3" s="124" t="s">
        <v>148</v>
      </c>
      <c r="L3" s="125" t="s">
        <v>149</v>
      </c>
      <c r="M3" s="126" t="s">
        <v>150</v>
      </c>
      <c r="N3" s="126" t="s">
        <v>151</v>
      </c>
    </row>
    <row r="4" spans="2:14" ht="32.1" customHeight="1">
      <c r="B4" s="167" t="s">
        <v>152</v>
      </c>
      <c r="C4" s="166">
        <v>1.6912953660334422</v>
      </c>
      <c r="D4" s="166">
        <v>7.6873094770242494</v>
      </c>
      <c r="E4" s="166">
        <v>0.88903672878263074</v>
      </c>
      <c r="F4" s="166">
        <v>0.55795752066447302</v>
      </c>
      <c r="G4" s="166">
        <v>0.69537437664100765</v>
      </c>
      <c r="H4" s="166">
        <v>2.3100122391922571</v>
      </c>
      <c r="I4" s="166"/>
      <c r="J4" s="166"/>
      <c r="K4" s="166"/>
      <c r="L4" s="166"/>
      <c r="M4" s="166"/>
      <c r="N4" s="166"/>
    </row>
    <row r="5" spans="2:14" ht="32.1" customHeight="1">
      <c r="B5" s="167" t="s">
        <v>153</v>
      </c>
      <c r="C5" s="166">
        <v>1.5948443461590431</v>
      </c>
      <c r="D5" s="166">
        <v>4.8944843843390915</v>
      </c>
      <c r="E5" s="166">
        <v>1.2080576718959766</v>
      </c>
      <c r="F5" s="166">
        <v>0.72342567722215156</v>
      </c>
      <c r="G5" s="166">
        <v>0.77418863545946359</v>
      </c>
      <c r="H5" s="166">
        <v>2.4269064669265794</v>
      </c>
      <c r="I5" s="166"/>
      <c r="J5" s="166"/>
      <c r="K5" s="166"/>
      <c r="L5" s="166"/>
      <c r="M5" s="166"/>
      <c r="N5" s="166"/>
    </row>
    <row r="6" spans="2:14" ht="32.1" customHeight="1">
      <c r="B6" s="167" t="s">
        <v>154</v>
      </c>
      <c r="C6" s="166">
        <v>1.1566903933099393</v>
      </c>
      <c r="D6" s="166" t="s">
        <v>155</v>
      </c>
      <c r="E6" s="166">
        <v>0.53532041561918309</v>
      </c>
      <c r="F6" s="166">
        <v>0.40193461054964258</v>
      </c>
      <c r="G6" s="166">
        <v>0.53532041561918309</v>
      </c>
      <c r="H6" s="166">
        <v>1.8430926324773469</v>
      </c>
      <c r="I6" s="166"/>
      <c r="J6" s="166"/>
      <c r="K6" s="166"/>
      <c r="L6" s="166"/>
      <c r="M6" s="166"/>
      <c r="N6" s="166"/>
    </row>
    <row r="7" spans="2:14" ht="32.1" customHeight="1">
      <c r="B7" s="167" t="s">
        <v>156</v>
      </c>
      <c r="C7" s="166">
        <v>2.1673843078328705</v>
      </c>
      <c r="D7" s="166" t="s">
        <v>155</v>
      </c>
      <c r="E7" s="166">
        <v>1.1973774224209452</v>
      </c>
      <c r="F7" s="166">
        <v>0.61763762208281969</v>
      </c>
      <c r="G7" s="166">
        <v>1.1973774224209452</v>
      </c>
      <c r="H7" s="166">
        <v>2.5803105235647585</v>
      </c>
      <c r="I7" s="166"/>
      <c r="J7" s="166"/>
      <c r="K7" s="166"/>
      <c r="L7" s="166"/>
      <c r="M7" s="166"/>
      <c r="N7" s="166"/>
    </row>
    <row r="8" spans="2:14" ht="32.1" customHeight="1">
      <c r="B8" s="167" t="s">
        <v>157</v>
      </c>
      <c r="C8" s="166">
        <v>1.320550239011598</v>
      </c>
      <c r="D8" s="166" t="s">
        <v>155</v>
      </c>
      <c r="E8" s="166">
        <v>0.68736707845391143</v>
      </c>
      <c r="F8" s="166">
        <v>0.46104163567252404</v>
      </c>
      <c r="G8" s="166">
        <v>0.68736707845391143</v>
      </c>
      <c r="H8" s="166">
        <v>2.4212356152064389</v>
      </c>
      <c r="I8" s="166"/>
      <c r="J8" s="166"/>
      <c r="K8" s="166"/>
      <c r="L8" s="166"/>
      <c r="M8" s="166"/>
      <c r="N8" s="166"/>
    </row>
    <row r="9" spans="2:14" ht="32.1" customHeight="1">
      <c r="B9" s="167" t="s">
        <v>158</v>
      </c>
      <c r="C9" s="166">
        <v>2.6591579921630468</v>
      </c>
      <c r="D9" s="166">
        <v>5.3822171119600686</v>
      </c>
      <c r="E9" s="166">
        <v>1.8722647599727713</v>
      </c>
      <c r="F9" s="166">
        <v>1.1010453482762954</v>
      </c>
      <c r="G9" s="166">
        <v>1.2801670844004864</v>
      </c>
      <c r="H9" s="166">
        <v>4.2927252504539677</v>
      </c>
      <c r="I9" s="166"/>
      <c r="J9" s="166"/>
      <c r="K9" s="166"/>
      <c r="L9" s="166"/>
      <c r="M9" s="166"/>
      <c r="N9" s="166"/>
    </row>
    <row r="10" spans="2:14" ht="32.1" customHeight="1">
      <c r="B10" s="167" t="s">
        <v>159</v>
      </c>
      <c r="C10" s="166">
        <v>2.7131402011740162</v>
      </c>
      <c r="D10" s="166">
        <v>6.5542957863130749</v>
      </c>
      <c r="E10" s="166">
        <v>2.0440083000075782</v>
      </c>
      <c r="F10" s="166">
        <v>1.1645817282483761</v>
      </c>
      <c r="G10" s="166">
        <v>1.2795247783397365</v>
      </c>
      <c r="H10" s="166">
        <v>3.5345223807170267</v>
      </c>
      <c r="I10" s="166"/>
      <c r="J10" s="166"/>
      <c r="K10" s="166"/>
      <c r="L10" s="166"/>
      <c r="M10" s="166"/>
      <c r="N10" s="166"/>
    </row>
    <row r="11" spans="2:14" ht="32.1" customHeight="1">
      <c r="B11" s="167" t="s">
        <v>160</v>
      </c>
      <c r="C11" s="166">
        <v>3.0086552480981523</v>
      </c>
      <c r="D11" s="166">
        <v>6.9250381014156801</v>
      </c>
      <c r="E11" s="166">
        <v>2.1024289273046839</v>
      </c>
      <c r="F11" s="166">
        <v>1.261493045835389</v>
      </c>
      <c r="G11" s="166">
        <v>1.4896355349071106</v>
      </c>
      <c r="H11" s="166">
        <v>4.7425549370832796</v>
      </c>
      <c r="I11" s="166"/>
      <c r="J11" s="166"/>
      <c r="K11" s="166"/>
      <c r="L11" s="166"/>
      <c r="M11" s="166"/>
      <c r="N11" s="166"/>
    </row>
    <row r="12" spans="2:14" ht="32.1" customHeight="1">
      <c r="B12" s="167" t="s">
        <v>161</v>
      </c>
      <c r="C12" s="166">
        <v>1.7697041995692719</v>
      </c>
      <c r="D12" s="166">
        <v>8.691895087549911</v>
      </c>
      <c r="E12" s="166">
        <v>1.4347158439768057</v>
      </c>
      <c r="F12" s="166">
        <v>0.99433350113585195</v>
      </c>
      <c r="G12" s="166">
        <v>1.2554983262758079</v>
      </c>
      <c r="H12" s="166">
        <v>4.0476319556364748</v>
      </c>
      <c r="I12" s="166"/>
      <c r="J12" s="166"/>
      <c r="K12" s="166"/>
      <c r="L12" s="166"/>
      <c r="M12" s="166"/>
      <c r="N12" s="166"/>
    </row>
    <row r="13" spans="2:14" ht="32.1" customHeight="1">
      <c r="B13" s="167" t="s">
        <v>162</v>
      </c>
      <c r="C13" s="166">
        <v>1.777775798885896</v>
      </c>
      <c r="D13" s="166">
        <v>5.2820759660436201</v>
      </c>
      <c r="E13" s="166">
        <v>1.1177960494504093</v>
      </c>
      <c r="F13" s="166">
        <v>0.87085527021510711</v>
      </c>
      <c r="G13" s="166">
        <v>0.88670629113442578</v>
      </c>
      <c r="H13" s="166">
        <v>3.0373520368635396</v>
      </c>
      <c r="I13" s="166"/>
      <c r="J13" s="166"/>
      <c r="K13" s="166"/>
      <c r="L13" s="166"/>
      <c r="M13" s="166"/>
      <c r="N13" s="166"/>
    </row>
  </sheetData>
  <mergeCells count="3">
    <mergeCell ref="B2:B3"/>
    <mergeCell ref="C2:H2"/>
    <mergeCell ref="I2:N2"/>
  </mergeCells>
  <pageMargins left="0.7" right="0.7" top="0.75" bottom="0.75" header="0.3" footer="0.3"/>
  <pageSetup orientation="landscape" r:id="rId1"/>
  <headerFooter>
    <oddHeader>&amp;RTable 8 -  Benefit-Cost Test Results By Program</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499984740745262"/>
  </sheetPr>
  <dimension ref="B2"/>
  <sheetViews>
    <sheetView workbookViewId="0">
      <selection activeCell="F1" sqref="F1"/>
    </sheetView>
  </sheetViews>
  <sheetFormatPr defaultRowHeight="14.45"/>
  <cols>
    <col min="2" max="2" width="22.7109375" bestFit="1" customWidth="1"/>
  </cols>
  <sheetData>
    <row r="2" spans="2:2">
      <c r="B2" s="78" t="s">
        <v>163</v>
      </c>
    </row>
  </sheetData>
  <pageMargins left="0.7" right="0.7" top="0.75" bottom="0.75" header="0.3" footer="0.3"/>
  <pageSetup orientation="portrait" r:id="rId1"/>
  <headerFooter>
    <oddHeader>&amp;RAp A - Participant Def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499984740745262"/>
  </sheetPr>
  <dimension ref="B2"/>
  <sheetViews>
    <sheetView workbookViewId="0">
      <selection activeCell="H22" sqref="H22"/>
    </sheetView>
  </sheetViews>
  <sheetFormatPr defaultColWidth="9.140625" defaultRowHeight="14.45"/>
  <cols>
    <col min="1" max="1" width="9.140625" style="221"/>
    <col min="2" max="2" width="22.7109375" style="221" bestFit="1" customWidth="1"/>
    <col min="3" max="16384" width="9.140625" style="221"/>
  </cols>
  <sheetData>
    <row r="2" spans="2:2">
      <c r="B2" s="78" t="s">
        <v>163</v>
      </c>
    </row>
  </sheetData>
  <pageMargins left="0.7" right="0.7" top="0.75" bottom="0.75" header="0.3" footer="0.3"/>
  <pageSetup orientation="portrait" r:id="rId1"/>
  <headerFooter>
    <oddHeader>&amp;RAp A - Participant Def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pageSetUpPr fitToPage="1"/>
  </sheetPr>
  <dimension ref="A1:X39"/>
  <sheetViews>
    <sheetView topLeftCell="A7" zoomScaleNormal="100" zoomScaleSheetLayoutView="100" workbookViewId="0">
      <selection activeCell="C31" sqref="C31"/>
    </sheetView>
  </sheetViews>
  <sheetFormatPr defaultColWidth="9.28515625" defaultRowHeight="14.45"/>
  <cols>
    <col min="1" max="1" width="4.28515625" style="221" customWidth="1"/>
    <col min="2" max="2" width="22.140625" style="221" customWidth="1"/>
    <col min="3" max="3" width="35" style="221" customWidth="1"/>
    <col min="4" max="11" width="13.5703125" style="221" customWidth="1"/>
    <col min="12" max="12" width="10.28515625" style="221" customWidth="1"/>
    <col min="13" max="13" width="9.28515625" style="221"/>
    <col min="14" max="14" width="9.28515625" style="221" customWidth="1"/>
    <col min="15" max="16384" width="9.28515625" style="221"/>
  </cols>
  <sheetData>
    <row r="1" spans="1:13" ht="23.45">
      <c r="A1" s="1" t="s">
        <v>164</v>
      </c>
    </row>
    <row r="2" spans="1:13" ht="15.6">
      <c r="B2" s="189" t="s">
        <v>165</v>
      </c>
    </row>
    <row r="3" spans="1:13" ht="18.95" thickBot="1">
      <c r="A3" s="4"/>
      <c r="B3" s="560" t="s">
        <v>1</v>
      </c>
      <c r="C3" s="560"/>
      <c r="D3" s="4"/>
      <c r="E3" s="4"/>
      <c r="F3" s="4"/>
      <c r="G3" s="4"/>
      <c r="H3" s="4"/>
      <c r="I3" s="4"/>
      <c r="J3" s="4"/>
      <c r="K3" s="4"/>
    </row>
    <row r="4" spans="1:13" ht="43.15" customHeight="1" thickBot="1">
      <c r="A4" s="221" t="s">
        <v>166</v>
      </c>
      <c r="B4" s="232"/>
      <c r="C4" s="232"/>
      <c r="D4" s="644" t="s">
        <v>105</v>
      </c>
      <c r="E4" s="644"/>
      <c r="F4" s="644"/>
      <c r="G4" s="645"/>
      <c r="H4" s="646" t="s">
        <v>167</v>
      </c>
      <c r="I4" s="647"/>
      <c r="J4" s="647"/>
      <c r="K4" s="647"/>
    </row>
    <row r="5" spans="1:13" ht="21" customHeight="1">
      <c r="B5" s="233"/>
      <c r="C5" s="233"/>
      <c r="D5" s="234" t="s">
        <v>168</v>
      </c>
      <c r="E5" s="13" t="s">
        <v>169</v>
      </c>
      <c r="F5" s="13" t="s">
        <v>170</v>
      </c>
      <c r="G5" s="13" t="s">
        <v>171</v>
      </c>
      <c r="H5" s="23" t="s">
        <v>172</v>
      </c>
      <c r="I5" s="24" t="s">
        <v>173</v>
      </c>
      <c r="J5" s="24" t="s">
        <v>174</v>
      </c>
      <c r="K5" s="24" t="s">
        <v>175</v>
      </c>
    </row>
    <row r="6" spans="1:13" ht="52.5" customHeight="1" thickBot="1">
      <c r="B6" s="237"/>
      <c r="C6" s="238"/>
      <c r="D6" s="239" t="s">
        <v>19</v>
      </c>
      <c r="E6" s="64" t="s">
        <v>176</v>
      </c>
      <c r="F6" s="64" t="s">
        <v>177</v>
      </c>
      <c r="G6" s="64" t="s">
        <v>178</v>
      </c>
      <c r="H6" s="25" t="s">
        <v>179</v>
      </c>
      <c r="I6" s="240" t="s">
        <v>180</v>
      </c>
      <c r="J6" s="26" t="s">
        <v>181</v>
      </c>
      <c r="K6" s="26" t="s">
        <v>182</v>
      </c>
    </row>
    <row r="7" spans="1:13" ht="15" thickBot="1">
      <c r="B7" s="243" t="s">
        <v>183</v>
      </c>
      <c r="C7" s="244" t="s">
        <v>184</v>
      </c>
      <c r="D7" s="245"/>
      <c r="E7" s="246"/>
      <c r="F7" s="247"/>
      <c r="G7" s="244"/>
      <c r="H7" s="246"/>
      <c r="I7" s="248"/>
      <c r="J7" s="249"/>
      <c r="K7" s="250"/>
    </row>
    <row r="8" spans="1:13">
      <c r="B8" s="648" t="s">
        <v>185</v>
      </c>
      <c r="C8" s="34" t="s">
        <v>107</v>
      </c>
      <c r="D8" s="257">
        <v>1916</v>
      </c>
      <c r="E8" s="258"/>
      <c r="F8" s="259">
        <v>5732</v>
      </c>
      <c r="G8" s="260"/>
      <c r="H8" s="565">
        <v>6048.0450688529163</v>
      </c>
      <c r="I8" s="566"/>
      <c r="J8" s="567">
        <v>20322.801376290587</v>
      </c>
      <c r="K8" s="260"/>
    </row>
    <row r="9" spans="1:13">
      <c r="B9" s="649"/>
      <c r="C9" s="268" t="s">
        <v>109</v>
      </c>
      <c r="D9" s="257">
        <v>590</v>
      </c>
      <c r="E9" s="269"/>
      <c r="F9" s="259">
        <v>1574</v>
      </c>
      <c r="G9" s="270"/>
      <c r="H9" s="418">
        <v>144.02452256651401</v>
      </c>
      <c r="I9" s="568"/>
      <c r="J9" s="534">
        <v>422.56057469569089</v>
      </c>
      <c r="K9" s="270"/>
    </row>
    <row r="10" spans="1:13">
      <c r="B10" s="649"/>
      <c r="C10" s="268" t="s">
        <v>186</v>
      </c>
      <c r="D10" s="257">
        <v>980</v>
      </c>
      <c r="E10" s="269"/>
      <c r="F10" s="259">
        <v>18190</v>
      </c>
      <c r="G10" s="270"/>
      <c r="H10" s="418">
        <v>126.57783219320204</v>
      </c>
      <c r="I10" s="568"/>
      <c r="J10" s="534">
        <v>2205.2399945087782</v>
      </c>
      <c r="K10" s="270"/>
    </row>
    <row r="11" spans="1:13">
      <c r="B11" s="649"/>
      <c r="C11" s="268" t="s">
        <v>111</v>
      </c>
      <c r="D11" s="257">
        <v>38</v>
      </c>
      <c r="E11" s="269"/>
      <c r="F11" s="259">
        <v>563</v>
      </c>
      <c r="G11" s="270"/>
      <c r="H11" s="418">
        <v>1.0221999999999998</v>
      </c>
      <c r="I11" s="568"/>
      <c r="J11" s="534">
        <v>15.144699999999903</v>
      </c>
      <c r="K11" s="270"/>
    </row>
    <row r="12" spans="1:13" ht="15" thickBot="1">
      <c r="B12" s="649"/>
      <c r="C12" s="278" t="s">
        <v>187</v>
      </c>
      <c r="D12" s="257">
        <v>3524</v>
      </c>
      <c r="E12" s="259">
        <v>28547</v>
      </c>
      <c r="F12" s="259">
        <v>26059</v>
      </c>
      <c r="G12" s="279">
        <v>0.91284548288786915</v>
      </c>
      <c r="H12" s="418">
        <v>6319.6696236126327</v>
      </c>
      <c r="I12" s="563">
        <v>19423.200533119681</v>
      </c>
      <c r="J12" s="534">
        <v>22965.746645495055</v>
      </c>
      <c r="K12" s="279">
        <v>1.1823873519883998</v>
      </c>
    </row>
    <row r="13" spans="1:13" ht="14.45" customHeight="1">
      <c r="B13" s="648" t="s">
        <v>188</v>
      </c>
      <c r="C13" s="34" t="s">
        <v>189</v>
      </c>
      <c r="D13" s="282">
        <v>18</v>
      </c>
      <c r="E13" s="283">
        <v>260</v>
      </c>
      <c r="F13" s="283">
        <v>66</v>
      </c>
      <c r="G13" s="284">
        <v>0.25384615384615383</v>
      </c>
      <c r="H13" s="569">
        <v>399.03289491060485</v>
      </c>
      <c r="I13" s="570">
        <v>3876.6180993641601</v>
      </c>
      <c r="J13" s="567">
        <v>1472.4843064987117</v>
      </c>
      <c r="K13" s="284">
        <v>0.3798373398556405</v>
      </c>
    </row>
    <row r="14" spans="1:13" ht="14.45" customHeight="1">
      <c r="B14" s="649"/>
      <c r="C14" s="32" t="s">
        <v>132</v>
      </c>
      <c r="D14" s="257">
        <v>208</v>
      </c>
      <c r="E14" s="259">
        <v>1200</v>
      </c>
      <c r="F14" s="259">
        <v>404</v>
      </c>
      <c r="G14" s="279">
        <v>0.33666666666666667</v>
      </c>
      <c r="H14" s="418">
        <v>92.882630100099618</v>
      </c>
      <c r="I14" s="563">
        <v>876.34290816269674</v>
      </c>
      <c r="J14" s="532">
        <v>231.58029905942254</v>
      </c>
      <c r="K14" s="279">
        <v>0.26425762895137012</v>
      </c>
    </row>
    <row r="15" spans="1:13" ht="14.45" customHeight="1" thickBot="1">
      <c r="B15" s="649"/>
      <c r="C15" s="33" t="s">
        <v>116</v>
      </c>
      <c r="D15" s="257">
        <v>154</v>
      </c>
      <c r="E15" s="259">
        <v>400</v>
      </c>
      <c r="F15" s="259">
        <v>249</v>
      </c>
      <c r="G15" s="279">
        <v>0.62250000000000005</v>
      </c>
      <c r="H15" s="418">
        <v>862.49696597025195</v>
      </c>
      <c r="I15" s="563">
        <v>4524.5682474691621</v>
      </c>
      <c r="J15" s="532">
        <v>1723.8969292003944</v>
      </c>
      <c r="K15" s="279">
        <v>0.38100805091506001</v>
      </c>
    </row>
    <row r="16" spans="1:13" ht="33" customHeight="1" thickBot="1">
      <c r="B16" s="30" t="s">
        <v>117</v>
      </c>
      <c r="C16" s="30" t="s">
        <v>117</v>
      </c>
      <c r="D16" s="282">
        <v>172702</v>
      </c>
      <c r="E16" s="283">
        <v>150000</v>
      </c>
      <c r="F16" s="283">
        <v>172702</v>
      </c>
      <c r="G16" s="284">
        <v>1.1513466666666667</v>
      </c>
      <c r="H16" s="569">
        <v>240.61482133665484</v>
      </c>
      <c r="I16" s="570">
        <v>1054.5131679370363</v>
      </c>
      <c r="J16" s="567">
        <v>728.68870976138021</v>
      </c>
      <c r="K16" s="284">
        <v>0.69101907109128613</v>
      </c>
      <c r="L16" s="290"/>
      <c r="M16" s="290"/>
    </row>
    <row r="17" spans="2:24" ht="15" thickBot="1">
      <c r="B17" s="37" t="s">
        <v>190</v>
      </c>
      <c r="C17" s="39"/>
      <c r="D17" s="291">
        <v>176606</v>
      </c>
      <c r="E17" s="292">
        <v>180407</v>
      </c>
      <c r="F17" s="292">
        <v>199480</v>
      </c>
      <c r="G17" s="293">
        <v>1.105722061782525</v>
      </c>
      <c r="H17" s="571">
        <v>7914.6969359302448</v>
      </c>
      <c r="I17" s="572">
        <v>29755.242956052734</v>
      </c>
      <c r="J17" s="571">
        <v>27122.396890014963</v>
      </c>
      <c r="K17" s="293">
        <v>0.9115165663434045</v>
      </c>
    </row>
    <row r="18" spans="2:24" ht="15" thickBot="1">
      <c r="B18" s="15"/>
      <c r="C18" s="41"/>
      <c r="D18" s="298"/>
      <c r="E18" s="299"/>
      <c r="F18" s="300"/>
      <c r="G18" s="301"/>
      <c r="H18" s="300"/>
      <c r="I18" s="300"/>
      <c r="J18" s="300"/>
      <c r="K18" s="302"/>
    </row>
    <row r="19" spans="2:24" ht="15" thickBot="1">
      <c r="B19" s="40" t="s">
        <v>191</v>
      </c>
      <c r="C19" s="38" t="s">
        <v>192</v>
      </c>
      <c r="D19" s="307"/>
      <c r="E19" s="308"/>
      <c r="F19" s="309"/>
      <c r="G19" s="310"/>
      <c r="H19" s="309"/>
      <c r="I19" s="309"/>
      <c r="J19" s="309"/>
      <c r="K19" s="311"/>
    </row>
    <row r="20" spans="2:24" ht="15" thickBot="1">
      <c r="B20" s="35" t="s">
        <v>118</v>
      </c>
      <c r="C20" s="191" t="s">
        <v>193</v>
      </c>
      <c r="D20" s="282">
        <v>13</v>
      </c>
      <c r="E20" s="283">
        <v>18</v>
      </c>
      <c r="F20" s="283">
        <v>18</v>
      </c>
      <c r="G20" s="284">
        <v>1</v>
      </c>
      <c r="H20" s="569">
        <v>1094.0963430785255</v>
      </c>
      <c r="I20" s="570">
        <v>1537.0561278176415</v>
      </c>
      <c r="J20" s="570">
        <v>1424.3037194145199</v>
      </c>
      <c r="K20" s="284">
        <v>0.92664392252011596</v>
      </c>
    </row>
    <row r="21" spans="2:24">
      <c r="B21" s="650" t="s">
        <v>120</v>
      </c>
      <c r="C21" s="34" t="s">
        <v>194</v>
      </c>
      <c r="D21" s="320">
        <v>4</v>
      </c>
      <c r="E21" s="321">
        <v>852</v>
      </c>
      <c r="F21" s="321">
        <v>8</v>
      </c>
      <c r="G21" s="322">
        <v>9.3896713615023476E-3</v>
      </c>
      <c r="H21" s="573">
        <v>88.972769999999997</v>
      </c>
      <c r="I21" s="574">
        <v>961.81064183969818</v>
      </c>
      <c r="J21" s="574">
        <v>255.99868000000004</v>
      </c>
      <c r="K21" s="322">
        <v>0.26616328502078113</v>
      </c>
    </row>
    <row r="22" spans="2:24">
      <c r="B22" s="651"/>
      <c r="C22" s="33" t="s">
        <v>122</v>
      </c>
      <c r="D22" s="257">
        <v>0</v>
      </c>
      <c r="E22" s="259">
        <v>2</v>
      </c>
      <c r="F22" s="259">
        <v>0</v>
      </c>
      <c r="G22" s="328" t="s">
        <v>20</v>
      </c>
      <c r="H22" s="562">
        <v>14.066736723560586</v>
      </c>
      <c r="I22" s="563">
        <v>245.89245619163344</v>
      </c>
      <c r="J22" s="563">
        <v>51.184061385015141</v>
      </c>
      <c r="K22" s="328" t="s">
        <v>20</v>
      </c>
    </row>
    <row r="23" spans="2:24" ht="15" thickBot="1">
      <c r="B23" s="651"/>
      <c r="C23" s="55" t="s">
        <v>123</v>
      </c>
      <c r="D23" s="331">
        <v>0</v>
      </c>
      <c r="E23" s="332">
        <v>0</v>
      </c>
      <c r="F23" s="332">
        <v>0</v>
      </c>
      <c r="G23" s="333" t="s">
        <v>20</v>
      </c>
      <c r="H23" s="575">
        <v>31.988724771144263</v>
      </c>
      <c r="I23" s="576">
        <v>0</v>
      </c>
      <c r="J23" s="576">
        <v>94.966716150540208</v>
      </c>
      <c r="K23" s="333" t="s">
        <v>20</v>
      </c>
    </row>
    <row r="24" spans="2:24" s="10" customFormat="1" ht="15" thickBot="1">
      <c r="B24" s="9" t="s">
        <v>195</v>
      </c>
      <c r="C24" s="29"/>
      <c r="D24" s="291">
        <v>17</v>
      </c>
      <c r="E24" s="292">
        <v>872</v>
      </c>
      <c r="F24" s="292">
        <v>26</v>
      </c>
      <c r="G24" s="293">
        <v>2.9816513761467892E-2</v>
      </c>
      <c r="H24" s="571">
        <v>1229.1245745732303</v>
      </c>
      <c r="I24" s="572">
        <v>2744.7592258489731</v>
      </c>
      <c r="J24" s="572">
        <v>1826.4531769500754</v>
      </c>
      <c r="K24" s="293">
        <v>0.6654329311472269</v>
      </c>
      <c r="L24" s="221"/>
      <c r="M24" s="221"/>
      <c r="N24" s="221"/>
      <c r="O24" s="221"/>
      <c r="P24" s="221"/>
      <c r="Q24" s="221"/>
      <c r="R24" s="221"/>
      <c r="S24" s="221"/>
      <c r="T24" s="221"/>
      <c r="U24" s="221"/>
      <c r="V24" s="221"/>
      <c r="W24" s="221"/>
      <c r="X24" s="221"/>
    </row>
    <row r="25" spans="2:24" ht="15" thickBot="1">
      <c r="B25" s="42"/>
      <c r="C25" s="41"/>
      <c r="D25" s="337"/>
      <c r="E25" s="338"/>
      <c r="F25" s="338"/>
      <c r="G25" s="339"/>
      <c r="H25" s="337"/>
      <c r="I25" s="338"/>
      <c r="J25" s="338"/>
      <c r="K25" s="339"/>
    </row>
    <row r="26" spans="2:24">
      <c r="B26" s="642" t="s">
        <v>196</v>
      </c>
      <c r="C26" s="342" t="s">
        <v>197</v>
      </c>
      <c r="D26" s="282">
        <v>0</v>
      </c>
      <c r="E26" s="258"/>
      <c r="F26" s="283">
        <v>0</v>
      </c>
      <c r="G26" s="343"/>
      <c r="H26" s="569">
        <v>6.822321496092103</v>
      </c>
      <c r="I26" s="261"/>
      <c r="J26" s="570">
        <v>23.380518154207845</v>
      </c>
      <c r="K26" s="344"/>
    </row>
    <row r="27" spans="2:24">
      <c r="B27" s="643"/>
      <c r="C27" s="342" t="s">
        <v>119</v>
      </c>
      <c r="D27" s="257">
        <v>171</v>
      </c>
      <c r="E27" s="269"/>
      <c r="F27" s="259">
        <v>514</v>
      </c>
      <c r="G27" s="347"/>
      <c r="H27" s="418">
        <v>44.288797771175524</v>
      </c>
      <c r="I27" s="272"/>
      <c r="J27" s="563">
        <v>141.78455345574054</v>
      </c>
      <c r="K27" s="348"/>
    </row>
    <row r="28" spans="2:24">
      <c r="B28" s="643"/>
      <c r="C28" s="342" t="s">
        <v>198</v>
      </c>
      <c r="D28" s="257">
        <v>3</v>
      </c>
      <c r="E28" s="269"/>
      <c r="F28" s="259">
        <v>3</v>
      </c>
      <c r="G28" s="347"/>
      <c r="H28" s="418">
        <v>3.6285164996978927</v>
      </c>
      <c r="I28" s="272"/>
      <c r="J28" s="563">
        <v>3.8742263459520219</v>
      </c>
      <c r="K28" s="348"/>
    </row>
    <row r="29" spans="2:24">
      <c r="B29" s="643"/>
      <c r="C29" s="342" t="s">
        <v>123</v>
      </c>
      <c r="D29" s="257">
        <v>0</v>
      </c>
      <c r="E29" s="269"/>
      <c r="F29" s="259">
        <v>0</v>
      </c>
      <c r="G29" s="347"/>
      <c r="H29" s="418">
        <v>71.683263876295683</v>
      </c>
      <c r="I29" s="272"/>
      <c r="J29" s="563">
        <v>233.75439562833645</v>
      </c>
      <c r="K29" s="348"/>
    </row>
    <row r="30" spans="2:24" ht="15" thickBot="1">
      <c r="B30" s="643"/>
      <c r="C30" s="352" t="s">
        <v>199</v>
      </c>
      <c r="D30" s="331">
        <v>174</v>
      </c>
      <c r="E30" s="332">
        <v>1072</v>
      </c>
      <c r="F30" s="332">
        <v>517</v>
      </c>
      <c r="G30" s="353">
        <v>0.48227611940298509</v>
      </c>
      <c r="H30" s="577">
        <v>126.4228996432612</v>
      </c>
      <c r="I30" s="579">
        <v>2214.6469696783197</v>
      </c>
      <c r="J30" s="578">
        <v>402.79369358423685</v>
      </c>
      <c r="K30" s="353">
        <v>0.1818771565396462</v>
      </c>
    </row>
    <row r="31" spans="2:24">
      <c r="B31" s="359" t="s">
        <v>200</v>
      </c>
      <c r="C31" s="360"/>
      <c r="D31" s="361"/>
      <c r="E31" s="362"/>
      <c r="F31" s="362"/>
      <c r="G31" s="363"/>
      <c r="H31" s="361"/>
      <c r="I31" s="362"/>
      <c r="J31" s="362"/>
      <c r="K31" s="363"/>
    </row>
    <row r="32" spans="2:24">
      <c r="B32" s="8" t="s">
        <v>201</v>
      </c>
      <c r="C32" s="12"/>
      <c r="D32" s="368"/>
      <c r="E32" s="369"/>
      <c r="F32" s="369"/>
      <c r="G32" s="370"/>
      <c r="H32" s="368"/>
      <c r="I32" s="369"/>
      <c r="J32" s="369"/>
      <c r="K32" s="370"/>
    </row>
    <row r="33" spans="2:24" ht="15" thickBot="1">
      <c r="B33" s="9" t="s">
        <v>202</v>
      </c>
      <c r="C33" s="14"/>
      <c r="D33" s="374"/>
      <c r="E33" s="375"/>
      <c r="F33" s="375"/>
      <c r="G33" s="376"/>
      <c r="H33" s="374"/>
      <c r="I33" s="375"/>
      <c r="J33" s="375"/>
      <c r="K33" s="376"/>
    </row>
    <row r="34" spans="2:24" ht="15" thickBot="1">
      <c r="B34" s="15"/>
      <c r="C34" s="16"/>
      <c r="D34" s="381"/>
      <c r="E34" s="382"/>
      <c r="F34" s="382"/>
      <c r="G34" s="383"/>
      <c r="H34" s="381"/>
      <c r="I34" s="382"/>
      <c r="J34" s="382"/>
      <c r="K34" s="383"/>
    </row>
    <row r="35" spans="2:24" ht="15" thickBot="1">
      <c r="B35" s="9" t="s">
        <v>203</v>
      </c>
      <c r="C35" s="14"/>
      <c r="D35" s="385">
        <v>176797</v>
      </c>
      <c r="E35" s="385">
        <v>182351</v>
      </c>
      <c r="F35" s="385">
        <v>200023</v>
      </c>
      <c r="G35" s="386">
        <v>1.0969119993857999</v>
      </c>
      <c r="H35" s="580">
        <v>9270.2444101467372</v>
      </c>
      <c r="I35" s="581">
        <v>34714.649151580023</v>
      </c>
      <c r="J35" s="580">
        <v>29351.643760549276</v>
      </c>
      <c r="K35" s="293">
        <v>0.84551175016594826</v>
      </c>
    </row>
    <row r="36" spans="2:24" ht="16.5">
      <c r="B36" s="387" t="s">
        <v>204</v>
      </c>
      <c r="C36" s="10"/>
      <c r="D36" s="10"/>
      <c r="E36" s="10"/>
      <c r="F36" s="10"/>
      <c r="G36" s="10"/>
      <c r="H36" s="10"/>
      <c r="I36" s="10"/>
      <c r="J36" s="10"/>
      <c r="K36" s="10"/>
      <c r="L36" s="10"/>
      <c r="M36" s="10"/>
      <c r="N36" s="10"/>
      <c r="O36" s="10"/>
      <c r="P36" s="10"/>
      <c r="Q36" s="10"/>
      <c r="R36" s="10"/>
      <c r="S36" s="10"/>
      <c r="T36" s="10"/>
      <c r="U36" s="10"/>
      <c r="V36" s="10"/>
      <c r="W36" s="10"/>
      <c r="X36" s="10"/>
    </row>
    <row r="37" spans="2:24" ht="16.5">
      <c r="B37" s="19" t="s">
        <v>205</v>
      </c>
      <c r="D37" s="390"/>
      <c r="F37" s="390"/>
    </row>
    <row r="38" spans="2:24" ht="16.5">
      <c r="B38" s="391" t="s">
        <v>206</v>
      </c>
    </row>
    <row r="39" spans="2:24">
      <c r="B39" s="221" t="s">
        <v>207</v>
      </c>
    </row>
  </sheetData>
  <mergeCells count="6">
    <mergeCell ref="B26:B30"/>
    <mergeCell ref="D4:G4"/>
    <mergeCell ref="H4:K4"/>
    <mergeCell ref="B8:B12"/>
    <mergeCell ref="B13:B15"/>
    <mergeCell ref="B21:B23"/>
  </mergeCells>
  <pageMargins left="0.7" right="0.7" top="0.75" bottom="0.75" header="0.3" footer="0.3"/>
  <pageSetup scale="6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pageSetUpPr fitToPage="1"/>
  </sheetPr>
  <dimension ref="A1:X41"/>
  <sheetViews>
    <sheetView zoomScaleNormal="100" zoomScaleSheetLayoutView="100" workbookViewId="0">
      <selection activeCell="C31" sqref="C31"/>
    </sheetView>
  </sheetViews>
  <sheetFormatPr defaultColWidth="9.28515625" defaultRowHeight="14.45"/>
  <cols>
    <col min="1" max="1" width="4.28515625" style="221" customWidth="1"/>
    <col min="2" max="2" width="22.140625" style="221" customWidth="1"/>
    <col min="3" max="3" width="35" style="221" customWidth="1"/>
    <col min="4" max="5" width="13.5703125" style="221" customWidth="1"/>
    <col min="6" max="7" width="14.5703125" style="2" customWidth="1"/>
    <col min="8" max="8" width="14.5703125" style="231" customWidth="1"/>
    <col min="9" max="9" width="14.5703125" style="3" customWidth="1"/>
    <col min="10" max="10" width="14.5703125" style="221" customWidth="1"/>
    <col min="11" max="11" width="16.140625" style="221" customWidth="1"/>
    <col min="12" max="12" width="3.85546875" style="221" customWidth="1"/>
    <col min="13" max="13" width="9.28515625" style="221"/>
    <col min="14" max="14" width="9.28515625" style="221" customWidth="1"/>
    <col min="15" max="16384" width="9.28515625" style="221"/>
  </cols>
  <sheetData>
    <row r="1" spans="1:13" ht="23.45">
      <c r="A1" s="1" t="s">
        <v>164</v>
      </c>
    </row>
    <row r="2" spans="1:13" ht="15.6">
      <c r="B2" s="189" t="s">
        <v>165</v>
      </c>
    </row>
    <row r="3" spans="1:13" ht="18.95" thickBot="1">
      <c r="A3" s="4"/>
      <c r="B3" s="560" t="s">
        <v>1</v>
      </c>
      <c r="C3" s="560"/>
      <c r="D3" s="4"/>
      <c r="E3" s="4"/>
      <c r="I3" s="10"/>
    </row>
    <row r="4" spans="1:13" ht="43.15" customHeight="1" thickBot="1">
      <c r="A4" s="221" t="s">
        <v>166</v>
      </c>
      <c r="B4" s="232"/>
      <c r="C4" s="232"/>
      <c r="D4" s="652" t="s">
        <v>208</v>
      </c>
      <c r="E4" s="652"/>
      <c r="F4" s="652"/>
      <c r="G4" s="652"/>
      <c r="H4" s="652"/>
      <c r="I4" s="652"/>
      <c r="J4" s="652"/>
      <c r="K4" s="652"/>
    </row>
    <row r="5" spans="1:13" ht="21" customHeight="1" thickBot="1">
      <c r="B5" s="233"/>
      <c r="C5" s="233"/>
      <c r="D5" s="20" t="s">
        <v>209</v>
      </c>
      <c r="E5" s="20" t="s">
        <v>210</v>
      </c>
      <c r="F5" s="5" t="s">
        <v>211</v>
      </c>
      <c r="G5" s="20" t="s">
        <v>212</v>
      </c>
      <c r="H5" s="235" t="s">
        <v>213</v>
      </c>
      <c r="I5" s="13" t="s">
        <v>214</v>
      </c>
      <c r="J5" s="236" t="s">
        <v>215</v>
      </c>
      <c r="K5" s="236" t="s">
        <v>216</v>
      </c>
    </row>
    <row r="6" spans="1:13" ht="52.5" customHeight="1" thickBot="1">
      <c r="B6" s="237"/>
      <c r="C6" s="238"/>
      <c r="D6" s="21" t="s">
        <v>217</v>
      </c>
      <c r="E6" s="21" t="s">
        <v>218</v>
      </c>
      <c r="F6" s="11" t="s">
        <v>219</v>
      </c>
      <c r="G6" s="22" t="s">
        <v>220</v>
      </c>
      <c r="H6" s="241" t="s">
        <v>221</v>
      </c>
      <c r="I6" s="242" t="s">
        <v>222</v>
      </c>
      <c r="J6" s="236" t="s">
        <v>223</v>
      </c>
      <c r="K6" s="236" t="s">
        <v>224</v>
      </c>
    </row>
    <row r="7" spans="1:13" ht="15" thickBot="1">
      <c r="B7" s="243" t="s">
        <v>183</v>
      </c>
      <c r="C7" s="244" t="s">
        <v>184</v>
      </c>
      <c r="D7" s="251"/>
      <c r="E7" s="252"/>
      <c r="F7" s="252"/>
      <c r="G7" s="252"/>
      <c r="H7" s="253"/>
      <c r="I7" s="254"/>
      <c r="J7" s="255"/>
      <c r="K7" s="256"/>
    </row>
    <row r="8" spans="1:13">
      <c r="B8" s="648" t="s">
        <v>185</v>
      </c>
      <c r="C8" s="34" t="s">
        <v>107</v>
      </c>
      <c r="D8" s="262">
        <v>22454.932709999892</v>
      </c>
      <c r="E8" s="263"/>
      <c r="F8" s="264">
        <v>63982.439219999636</v>
      </c>
      <c r="G8" s="265"/>
      <c r="H8" s="266">
        <v>64910.661682052996</v>
      </c>
      <c r="I8" s="266"/>
      <c r="J8" s="266">
        <v>421971.21147998713</v>
      </c>
      <c r="K8" s="267">
        <v>1197877.2339899659</v>
      </c>
    </row>
    <row r="9" spans="1:13">
      <c r="B9" s="649"/>
      <c r="C9" s="268" t="s">
        <v>109</v>
      </c>
      <c r="D9" s="271">
        <v>307.0529800000005</v>
      </c>
      <c r="E9" s="273"/>
      <c r="F9" s="274">
        <v>814.75477000000205</v>
      </c>
      <c r="G9" s="275"/>
      <c r="H9" s="276">
        <v>826.57478948970481</v>
      </c>
      <c r="I9" s="276"/>
      <c r="J9" s="276">
        <v>3617.5107799999814</v>
      </c>
      <c r="K9" s="277">
        <v>9595.9584699999596</v>
      </c>
    </row>
    <row r="10" spans="1:13">
      <c r="B10" s="649"/>
      <c r="C10" s="268" t="s">
        <v>186</v>
      </c>
      <c r="D10" s="271">
        <v>5187.7919999998867</v>
      </c>
      <c r="E10" s="273"/>
      <c r="F10" s="274">
        <v>116306.93399999713</v>
      </c>
      <c r="G10" s="275"/>
      <c r="H10" s="276">
        <v>117994.25180074782</v>
      </c>
      <c r="I10" s="276"/>
      <c r="J10" s="276">
        <v>56734.159999999603</v>
      </c>
      <c r="K10" s="277">
        <v>1277280.4100001464</v>
      </c>
    </row>
    <row r="11" spans="1:13">
      <c r="B11" s="649"/>
      <c r="C11" s="268" t="s">
        <v>111</v>
      </c>
      <c r="D11" s="271">
        <v>104.58359999999993</v>
      </c>
      <c r="E11" s="273"/>
      <c r="F11" s="274">
        <v>3519.1836000000271</v>
      </c>
      <c r="G11" s="275"/>
      <c r="H11" s="276">
        <v>3570.2380034493526</v>
      </c>
      <c r="I11" s="276"/>
      <c r="J11" s="276">
        <v>995.6380000000006</v>
      </c>
      <c r="K11" s="277">
        <v>34457.037999999942</v>
      </c>
    </row>
    <row r="12" spans="1:13" ht="15" thickBot="1">
      <c r="B12" s="649"/>
      <c r="C12" s="278" t="s">
        <v>187</v>
      </c>
      <c r="D12" s="271">
        <v>28054.361289999775</v>
      </c>
      <c r="E12" s="259">
        <v>115047</v>
      </c>
      <c r="F12" s="274">
        <v>184623.31158999677</v>
      </c>
      <c r="G12" s="280">
        <v>1.6047642406146772</v>
      </c>
      <c r="H12" s="276">
        <v>187301.72627573984</v>
      </c>
      <c r="I12" s="276">
        <v>0</v>
      </c>
      <c r="J12" s="276">
        <v>483318.52025998669</v>
      </c>
      <c r="K12" s="281">
        <v>2519210.6404601121</v>
      </c>
    </row>
    <row r="13" spans="1:13" ht="14.45" customHeight="1">
      <c r="B13" s="648" t="s">
        <v>188</v>
      </c>
      <c r="C13" s="34" t="s">
        <v>189</v>
      </c>
      <c r="D13" s="262">
        <v>332.18701999999996</v>
      </c>
      <c r="E13" s="283">
        <v>8578</v>
      </c>
      <c r="F13" s="264">
        <v>1401.51837</v>
      </c>
      <c r="G13" s="285">
        <v>0.16338521450221496</v>
      </c>
      <c r="H13" s="266">
        <v>1421.8508369686517</v>
      </c>
      <c r="I13" s="266"/>
      <c r="J13" s="266">
        <v>8302.4575999999997</v>
      </c>
      <c r="K13" s="286">
        <v>32945.773100000006</v>
      </c>
    </row>
    <row r="14" spans="1:13" ht="14.45" customHeight="1">
      <c r="B14" s="649"/>
      <c r="C14" s="32" t="s">
        <v>132</v>
      </c>
      <c r="D14" s="271">
        <v>672.92025000000058</v>
      </c>
      <c r="E14" s="259">
        <v>3392</v>
      </c>
      <c r="F14" s="274">
        <v>1206.1452000000013</v>
      </c>
      <c r="G14" s="280">
        <v>0.35558525943396263</v>
      </c>
      <c r="H14" s="276">
        <v>1223.6432991782503</v>
      </c>
      <c r="I14" s="276"/>
      <c r="J14" s="276">
        <v>6746.3494400000027</v>
      </c>
      <c r="K14" s="277">
        <v>12089.64056</v>
      </c>
    </row>
    <row r="15" spans="1:13" ht="14.45" customHeight="1" thickBot="1">
      <c r="B15" s="649"/>
      <c r="C15" s="33" t="s">
        <v>116</v>
      </c>
      <c r="D15" s="271">
        <v>2088.059909999999</v>
      </c>
      <c r="E15" s="259">
        <v>6576</v>
      </c>
      <c r="F15" s="274">
        <v>3755.0063399999999</v>
      </c>
      <c r="G15" s="280">
        <v>0.57101677919708027</v>
      </c>
      <c r="H15" s="276">
        <v>3809.4819316221974</v>
      </c>
      <c r="I15" s="276"/>
      <c r="J15" s="276">
        <v>42255.004159999968</v>
      </c>
      <c r="K15" s="277">
        <v>77369.030719999966</v>
      </c>
    </row>
    <row r="16" spans="1:13" ht="33" customHeight="1" thickBot="1">
      <c r="B16" s="30" t="s">
        <v>117</v>
      </c>
      <c r="C16" s="30" t="s">
        <v>117</v>
      </c>
      <c r="D16" s="262">
        <v>51782.9</v>
      </c>
      <c r="E16" s="283">
        <v>55694</v>
      </c>
      <c r="F16" s="264">
        <v>104995.6</v>
      </c>
      <c r="G16" s="287">
        <v>1.8852228247207958</v>
      </c>
      <c r="H16" s="288">
        <v>106518.81911332048</v>
      </c>
      <c r="I16" s="266"/>
      <c r="J16" s="288">
        <v>108744.09000000001</v>
      </c>
      <c r="K16" s="289">
        <v>220490.76</v>
      </c>
      <c r="L16" s="290"/>
      <c r="M16" s="290"/>
    </row>
    <row r="17" spans="2:24" ht="15" thickBot="1">
      <c r="B17" s="37" t="s">
        <v>190</v>
      </c>
      <c r="C17" s="39"/>
      <c r="D17" s="291">
        <v>82930.428469999781</v>
      </c>
      <c r="E17" s="292">
        <v>189287</v>
      </c>
      <c r="F17" s="294">
        <v>295981.58149999677</v>
      </c>
      <c r="G17" s="295">
        <v>1.5636656584973969</v>
      </c>
      <c r="H17" s="296">
        <v>300275.52145682945</v>
      </c>
      <c r="I17" s="296">
        <v>0</v>
      </c>
      <c r="J17" s="296">
        <v>649366.42145998671</v>
      </c>
      <c r="K17" s="297">
        <v>2862105.8448401121</v>
      </c>
    </row>
    <row r="18" spans="2:24" ht="15" thickBot="1">
      <c r="B18" s="15"/>
      <c r="C18" s="41"/>
      <c r="D18" s="303"/>
      <c r="E18" s="299"/>
      <c r="F18" s="304"/>
      <c r="G18" s="305"/>
      <c r="H18" s="304"/>
      <c r="I18" s="299"/>
      <c r="J18" s="299"/>
      <c r="K18" s="306"/>
    </row>
    <row r="19" spans="2:24" ht="15" thickBot="1">
      <c r="B19" s="40" t="s">
        <v>191</v>
      </c>
      <c r="C19" s="38" t="s">
        <v>192</v>
      </c>
      <c r="D19" s="312"/>
      <c r="E19" s="308"/>
      <c r="F19" s="313"/>
      <c r="G19" s="314"/>
      <c r="H19" s="315"/>
      <c r="I19" s="316"/>
      <c r="J19" s="316"/>
      <c r="K19" s="317"/>
    </row>
    <row r="20" spans="2:24" ht="15" thickBot="1">
      <c r="B20" s="35" t="s">
        <v>118</v>
      </c>
      <c r="C20" s="191" t="s">
        <v>193</v>
      </c>
      <c r="D20" s="262">
        <v>3162.6908199999998</v>
      </c>
      <c r="E20" s="283">
        <v>2486</v>
      </c>
      <c r="F20" s="264">
        <v>3487.7098099999994</v>
      </c>
      <c r="G20" s="285">
        <v>1.4029403901850359</v>
      </c>
      <c r="H20" s="318">
        <v>3538.3076088059242</v>
      </c>
      <c r="I20" s="266"/>
      <c r="J20" s="266">
        <v>43070.366100000007</v>
      </c>
      <c r="K20" s="319">
        <v>47612.727800000008</v>
      </c>
    </row>
    <row r="21" spans="2:24" ht="16.5">
      <c r="B21" s="650" t="s">
        <v>120</v>
      </c>
      <c r="C21" s="34" t="s">
        <v>225</v>
      </c>
      <c r="D21" s="323">
        <v>855.9068900000002</v>
      </c>
      <c r="E21" s="321">
        <v>7963</v>
      </c>
      <c r="F21" s="324">
        <v>1006.1506592310001</v>
      </c>
      <c r="G21" s="325">
        <v>0.12635321602800453</v>
      </c>
      <c r="H21" s="326">
        <v>1020.7473462828448</v>
      </c>
      <c r="I21" s="326"/>
      <c r="J21" s="326">
        <v>15237.183859999999</v>
      </c>
      <c r="K21" s="327">
        <v>17960.754079999999</v>
      </c>
    </row>
    <row r="22" spans="2:24">
      <c r="B22" s="651"/>
      <c r="C22" s="33" t="s">
        <v>122</v>
      </c>
      <c r="D22" s="329">
        <v>0</v>
      </c>
      <c r="E22" s="259">
        <v>484</v>
      </c>
      <c r="F22" s="330">
        <v>0</v>
      </c>
      <c r="G22" s="280" t="s">
        <v>20</v>
      </c>
      <c r="H22" s="276">
        <v>0</v>
      </c>
      <c r="I22" s="276"/>
      <c r="J22" s="276">
        <v>0</v>
      </c>
      <c r="K22" s="277">
        <v>0</v>
      </c>
    </row>
    <row r="23" spans="2:24" ht="15" thickBot="1">
      <c r="B23" s="651"/>
      <c r="C23" s="55" t="s">
        <v>123</v>
      </c>
      <c r="D23" s="334">
        <v>0</v>
      </c>
      <c r="E23" s="332">
        <v>0</v>
      </c>
      <c r="F23" s="334">
        <v>0</v>
      </c>
      <c r="G23" s="335" t="s">
        <v>20</v>
      </c>
      <c r="H23" s="336">
        <v>0</v>
      </c>
      <c r="I23" s="336"/>
      <c r="J23" s="336">
        <v>0</v>
      </c>
      <c r="K23" s="281">
        <v>0</v>
      </c>
    </row>
    <row r="24" spans="2:24" s="10" customFormat="1" ht="15" thickBot="1">
      <c r="B24" s="9" t="s">
        <v>195</v>
      </c>
      <c r="C24" s="29"/>
      <c r="D24" s="291">
        <v>4018.59771</v>
      </c>
      <c r="E24" s="292">
        <v>10933</v>
      </c>
      <c r="F24" s="294">
        <v>4493.8604692309991</v>
      </c>
      <c r="G24" s="295">
        <v>0.4110363550014634</v>
      </c>
      <c r="H24" s="296">
        <v>4559.054955088769</v>
      </c>
      <c r="I24" s="296">
        <v>0</v>
      </c>
      <c r="J24" s="296">
        <v>58307.549960000004</v>
      </c>
      <c r="K24" s="297">
        <v>65573.481880000007</v>
      </c>
      <c r="L24" s="221"/>
      <c r="M24" s="221"/>
      <c r="N24" s="221"/>
      <c r="O24" s="221"/>
      <c r="P24" s="221"/>
      <c r="Q24" s="221"/>
      <c r="R24" s="221"/>
      <c r="S24" s="221"/>
      <c r="T24" s="221"/>
      <c r="U24" s="221"/>
      <c r="V24" s="221"/>
      <c r="W24" s="221"/>
      <c r="X24" s="221"/>
    </row>
    <row r="25" spans="2:24" ht="15" thickBot="1">
      <c r="B25" s="42"/>
      <c r="C25" s="41"/>
      <c r="D25" s="337"/>
      <c r="E25" s="338"/>
      <c r="F25" s="338"/>
      <c r="G25" s="340"/>
      <c r="H25" s="338"/>
      <c r="I25" s="338"/>
      <c r="J25" s="338"/>
      <c r="K25" s="341"/>
    </row>
    <row r="26" spans="2:24">
      <c r="B26" s="642" t="s">
        <v>196</v>
      </c>
      <c r="C26" s="342" t="s">
        <v>197</v>
      </c>
      <c r="D26" s="262">
        <v>0</v>
      </c>
      <c r="E26" s="263"/>
      <c r="F26" s="264">
        <v>0</v>
      </c>
      <c r="G26" s="345"/>
      <c r="H26" s="346">
        <v>0</v>
      </c>
      <c r="I26" s="266"/>
      <c r="J26" s="266">
        <v>0</v>
      </c>
      <c r="K26" s="327">
        <v>0</v>
      </c>
    </row>
    <row r="27" spans="2:24">
      <c r="B27" s="643"/>
      <c r="C27" s="342" t="s">
        <v>119</v>
      </c>
      <c r="D27" s="271">
        <v>746.82798999999864</v>
      </c>
      <c r="E27" s="273"/>
      <c r="F27" s="274">
        <v>2144.2290499999972</v>
      </c>
      <c r="G27" s="349"/>
      <c r="H27" s="350">
        <v>0</v>
      </c>
      <c r="I27" s="276"/>
      <c r="J27" s="276">
        <v>7468.2804100000039</v>
      </c>
      <c r="K27" s="351">
        <v>21463.132519999996</v>
      </c>
    </row>
    <row r="28" spans="2:24">
      <c r="B28" s="643"/>
      <c r="C28" s="342" t="s">
        <v>198</v>
      </c>
      <c r="D28" s="271">
        <v>370.87808000000001</v>
      </c>
      <c r="E28" s="273"/>
      <c r="F28" s="274">
        <v>370.87808000000001</v>
      </c>
      <c r="G28" s="349"/>
      <c r="H28" s="350">
        <v>0</v>
      </c>
      <c r="I28" s="276"/>
      <c r="J28" s="276">
        <v>5682.07</v>
      </c>
      <c r="K28" s="277">
        <v>5682.07</v>
      </c>
    </row>
    <row r="29" spans="2:24">
      <c r="B29" s="643"/>
      <c r="C29" s="342" t="s">
        <v>123</v>
      </c>
      <c r="D29" s="271">
        <v>0</v>
      </c>
      <c r="E29" s="273"/>
      <c r="F29" s="274">
        <v>0</v>
      </c>
      <c r="G29" s="349"/>
      <c r="H29" s="350">
        <v>0</v>
      </c>
      <c r="I29" s="276"/>
      <c r="J29" s="276">
        <v>0</v>
      </c>
      <c r="K29" s="277">
        <v>0</v>
      </c>
    </row>
    <row r="30" spans="2:24" ht="15" thickBot="1">
      <c r="B30" s="643"/>
      <c r="C30" s="352" t="s">
        <v>199</v>
      </c>
      <c r="D30" s="354">
        <v>1117.7060699999986</v>
      </c>
      <c r="E30" s="355">
        <v>3090</v>
      </c>
      <c r="F30" s="356">
        <v>2515.1071299999971</v>
      </c>
      <c r="G30" s="335">
        <v>0.81395052750808972</v>
      </c>
      <c r="H30" s="357">
        <v>0</v>
      </c>
      <c r="I30" s="276">
        <v>0</v>
      </c>
      <c r="J30" s="276">
        <v>13150.350410000003</v>
      </c>
      <c r="K30" s="358">
        <v>27145.202519999995</v>
      </c>
    </row>
    <row r="31" spans="2:24">
      <c r="B31" s="359" t="s">
        <v>200</v>
      </c>
      <c r="C31" s="360"/>
      <c r="D31" s="364"/>
      <c r="E31" s="365"/>
      <c r="F31" s="365"/>
      <c r="G31" s="366"/>
      <c r="H31" s="365"/>
      <c r="I31" s="365"/>
      <c r="J31" s="365"/>
      <c r="K31" s="367"/>
    </row>
    <row r="32" spans="2:24">
      <c r="B32" s="8" t="s">
        <v>201</v>
      </c>
      <c r="C32" s="12"/>
      <c r="D32" s="371"/>
      <c r="E32" s="372"/>
      <c r="F32" s="372"/>
      <c r="G32" s="373"/>
      <c r="H32" s="372"/>
      <c r="I32" s="372"/>
      <c r="J32" s="372"/>
      <c r="K32" s="277"/>
    </row>
    <row r="33" spans="2:24" ht="15" thickBot="1">
      <c r="B33" s="9" t="s">
        <v>202</v>
      </c>
      <c r="C33" s="14"/>
      <c r="D33" s="377"/>
      <c r="E33" s="378"/>
      <c r="F33" s="378"/>
      <c r="G33" s="379"/>
      <c r="H33" s="378"/>
      <c r="I33" s="378"/>
      <c r="J33" s="378"/>
      <c r="K33" s="380"/>
    </row>
    <row r="34" spans="2:24">
      <c r="B34" s="15"/>
      <c r="C34" s="16"/>
      <c r="D34" s="381"/>
      <c r="E34" s="382"/>
      <c r="F34" s="382"/>
      <c r="G34" s="384"/>
      <c r="H34" s="382"/>
      <c r="I34" s="382"/>
      <c r="J34" s="382"/>
      <c r="K34" s="306"/>
    </row>
    <row r="35" spans="2:24" ht="15" thickBot="1">
      <c r="B35" s="9" t="s">
        <v>203</v>
      </c>
      <c r="C35" s="14"/>
      <c r="D35" s="385">
        <v>88066.732249999783</v>
      </c>
      <c r="E35" s="385">
        <v>203310</v>
      </c>
      <c r="F35" s="385">
        <v>302990.54909922776</v>
      </c>
      <c r="G35" s="386">
        <v>1.490288471296187</v>
      </c>
      <c r="H35" s="385">
        <v>304834.57641191821</v>
      </c>
      <c r="I35" s="385">
        <v>0</v>
      </c>
      <c r="J35" s="385">
        <v>720824.32182998664</v>
      </c>
      <c r="K35" s="380">
        <v>2954824.5292401118</v>
      </c>
    </row>
    <row r="36" spans="2:24" ht="16.5">
      <c r="B36" s="387" t="s">
        <v>204</v>
      </c>
      <c r="C36" s="10"/>
      <c r="D36" s="10"/>
      <c r="E36" s="10"/>
      <c r="F36" s="10"/>
      <c r="G36" s="10"/>
      <c r="H36" s="388"/>
      <c r="I36" s="10"/>
      <c r="J36" s="10"/>
      <c r="K36" s="389"/>
      <c r="L36" s="10"/>
      <c r="M36" s="10"/>
      <c r="N36" s="10"/>
      <c r="O36" s="10"/>
      <c r="P36" s="10"/>
      <c r="Q36" s="10"/>
      <c r="R36" s="10"/>
      <c r="S36" s="10"/>
      <c r="T36" s="10"/>
      <c r="U36" s="10"/>
      <c r="V36" s="10"/>
      <c r="W36" s="10"/>
      <c r="X36" s="10"/>
    </row>
    <row r="37" spans="2:24" ht="16.5">
      <c r="B37" s="391" t="s">
        <v>226</v>
      </c>
    </row>
    <row r="38" spans="2:24" ht="16.5">
      <c r="B38" s="19" t="s">
        <v>227</v>
      </c>
      <c r="K38" s="392"/>
    </row>
    <row r="39" spans="2:24">
      <c r="B39" s="221" t="s">
        <v>228</v>
      </c>
      <c r="K39" s="392"/>
      <c r="L39" s="392"/>
    </row>
    <row r="40" spans="2:24" ht="16.5">
      <c r="B40" s="393" t="s">
        <v>229</v>
      </c>
    </row>
    <row r="41" spans="2:24">
      <c r="B41" s="221" t="s">
        <v>207</v>
      </c>
    </row>
  </sheetData>
  <mergeCells count="5">
    <mergeCell ref="B26:B30"/>
    <mergeCell ref="D4:K4"/>
    <mergeCell ref="B8:B12"/>
    <mergeCell ref="B13:B15"/>
    <mergeCell ref="B21:B23"/>
  </mergeCells>
  <pageMargins left="0.7" right="0.7" top="0.75" bottom="0.75" header="0.3" footer="0.3"/>
  <pageSetup scale="5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65E26D29C6A204E8099981F1DB64922" ma:contentTypeVersion="5" ma:contentTypeDescription="Create a new document." ma:contentTypeScope="" ma:versionID="ea1f69cd36aa7135801425a6dbd52bd0">
  <xsd:schema xmlns:xsd="http://www.w3.org/2001/XMLSchema" xmlns:xs="http://www.w3.org/2001/XMLSchema" xmlns:p="http://schemas.microsoft.com/office/2006/metadata/properties" xmlns:ns2="67f4faaa-98e4-4c64-b600-a96b0554d0cd" xmlns:ns3="1640fdd7-e3e9-4b33-b4ff-9ab203a7e4a5" targetNamespace="http://schemas.microsoft.com/office/2006/metadata/properties" ma:root="true" ma:fieldsID="f5abd73cfd3c39236c53a44e96575cc9" ns2:_="" ns3:_="">
    <xsd:import namespace="67f4faaa-98e4-4c64-b600-a96b0554d0cd"/>
    <xsd:import namespace="1640fdd7-e3e9-4b33-b4ff-9ab203a7e4a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f4faaa-98e4-4c64-b600-a96b0554d0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40fdd7-e3e9-4b33-b4ff-9ab203a7e4a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C1C89C-762F-44E2-A7B3-C59E51A84268}"/>
</file>

<file path=customXml/itemProps2.xml><?xml version="1.0" encoding="utf-8"?>
<ds:datastoreItem xmlns:ds="http://schemas.openxmlformats.org/officeDocument/2006/customXml" ds:itemID="{ADB7ABCB-75DB-42FC-9CBF-4B0F4AFD86AE}"/>
</file>

<file path=customXml/itemProps3.xml><?xml version="1.0" encoding="utf-8"?>
<ds:datastoreItem xmlns:ds="http://schemas.openxmlformats.org/officeDocument/2006/customXml" ds:itemID="{6D6747A1-12BF-4046-909E-B94B95B669E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 [BPU]</cp:lastModifiedBy>
  <cp:revision/>
  <dcterms:created xsi:type="dcterms:W3CDTF">2021-03-17T19:24:16Z</dcterms:created>
  <dcterms:modified xsi:type="dcterms:W3CDTF">2023-08-22T17:07:22Z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0x010100165E26D29C6A204E8099981F1DB64922</vt:lpwstr>
  </property>
  <property fmtid="{D5CDD505-2E9C-101B-9397-08002B2CF9AE}" pid="3" name="MediaServiceImageTags">
    <vt:lpwstr/>
  </property>
</Properties>
</file>