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2 2023/Final Published Reports/"/>
    </mc:Choice>
  </mc:AlternateContent>
  <bookViews>
    <workbookView xWindow="0" yWindow="0" windowWidth="19200" windowHeight="7050" tabRatio="599"/>
  </bookViews>
  <sheets>
    <sheet name="Qtr Electric Master" sheetId="27" r:id="rId1"/>
    <sheet name="Qtr Electric LMI" sheetId="29" r:id="rId2"/>
    <sheet name="Qtr Electric Business Class" sheetId="30" r:id="rId3"/>
  </sheets>
  <definedNames>
    <definedName name="\B">#REF!</definedName>
    <definedName name="\C">#REF!</definedName>
    <definedName name="\D">#REF!</definedName>
    <definedName name="\E">#REF!</definedName>
    <definedName name="\M">#REF!</definedName>
    <definedName name="\O">#REF!</definedName>
    <definedName name="\P">#REF!</definedName>
    <definedName name="\Q">#REF!</definedName>
    <definedName name="\R">#REF!</definedName>
    <definedName name="\S">#REF!</definedName>
    <definedName name="\U">#REF!</definedName>
    <definedName name="\V">#REF!</definedName>
    <definedName name="\W">#REF!</definedName>
    <definedName name="_________DAT4">#REF!</definedName>
    <definedName name="_______DAT4">#REF!</definedName>
    <definedName name="____DAT4">#REF!</definedName>
    <definedName name="____New2">#REF!</definedName>
    <definedName name="____New3">#REF!</definedName>
    <definedName name="____New4">#REF!</definedName>
    <definedName name="___Key2" hidden="1">#REF!</definedName>
    <definedName name="___New2">#REF!</definedName>
    <definedName name="___New3">#REF!</definedName>
    <definedName name="___New4">#REF!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AAL1">#REF!</definedName>
    <definedName name="__DAT4">#REF!</definedName>
    <definedName name="__Key2" hidden="1">#REF!</definedName>
    <definedName name="__mm1">#REF!</definedName>
    <definedName name="__mm10">#REF!</definedName>
    <definedName name="__mm11">#REF!</definedName>
    <definedName name="__mm12">#REF!</definedName>
    <definedName name="__mm13">#REF!</definedName>
    <definedName name="__mm14">#REF!</definedName>
    <definedName name="__mm15">#REF!</definedName>
    <definedName name="__mm16">#REF!</definedName>
    <definedName name="__mm17">#REF!</definedName>
    <definedName name="__mm18">#REF!</definedName>
    <definedName name="__mm19">#REF!</definedName>
    <definedName name="__mm2">#REF!</definedName>
    <definedName name="__mm3">#REF!</definedName>
    <definedName name="__mm4">#REF!</definedName>
    <definedName name="__mm5">#REF!</definedName>
    <definedName name="__mm7">#REF!</definedName>
    <definedName name="__mm8">#REF!</definedName>
    <definedName name="__mm9">#REF!</definedName>
    <definedName name="__New2">#REF!</definedName>
    <definedName name="__New3">#REF!</definedName>
    <definedName name="__New4">#REF!</definedName>
    <definedName name="__ryr56565" hidden="1">{#N/A,#N/A,FALSE,"Monthly SAIFI";#N/A,#N/A,FALSE,"Yearly SAIFI";#N/A,#N/A,FALSE,"Monthly CAIDI";#N/A,#N/A,FALSE,"Yearly CAIDI";#N/A,#N/A,FALSE,"Monthly SAIDI";#N/A,#N/A,FALSE,"Yearly SAIDI";#N/A,#N/A,FALSE,"Monthly MAIFI";#N/A,#N/A,FALSE,"Yearly MAIFI";#N/A,#N/A,FALSE,"Monthly Cust &gt;=4 Int"}</definedName>
    <definedName name="__zc22">#REF!</definedName>
    <definedName name="_20_MWS">#REF!</definedName>
    <definedName name="_21_MWS">#REF!</definedName>
    <definedName name="_23_MWS">#REF!</definedName>
    <definedName name="_24_MWS">#REF!</definedName>
    <definedName name="_35_MWS">#REF!</definedName>
    <definedName name="_38_0_0_K" hidden="1">#REF!</definedName>
    <definedName name="_39_0_0_S" hidden="1">#REF!</definedName>
    <definedName name="_40_MWS">#REF!</definedName>
    <definedName name="_44_0_0_K" hidden="1">#REF!</definedName>
    <definedName name="_45_0_0_K" hidden="1">#REF!</definedName>
    <definedName name="_45_MWS">#REF!</definedName>
    <definedName name="_50_MWS">#REF!</definedName>
    <definedName name="_52_0_0_S" hidden="1">#REF!</definedName>
    <definedName name="_53_0_0_S" hidden="1">#REF!</definedName>
    <definedName name="_55_MWS">#REF!</definedName>
    <definedName name="_AAL1">#REF!</definedName>
    <definedName name="_ALT_PPONU_D__Q">#REF!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Fill" hidden="1">#REF!</definedName>
    <definedName name="_Fill09" hidden="1">#REF!</definedName>
    <definedName name="_Fill2009" hidden="1">#REF!</definedName>
    <definedName name="_Key1" hidden="1">#REF!</definedName>
    <definedName name="_Key2" hidden="1">#REF!</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6">#REF!</definedName>
    <definedName name="_mm17">#REF!</definedName>
    <definedName name="_mm18">#REF!</definedName>
    <definedName name="_mm19">#REF!</definedName>
    <definedName name="_mm2">#REF!</definedName>
    <definedName name="_mm3">#REF!</definedName>
    <definedName name="_mm4">#REF!</definedName>
    <definedName name="_mm5">#REF!</definedName>
    <definedName name="_mm7">#REF!</definedName>
    <definedName name="_mm8">#REF!</definedName>
    <definedName name="_mm9">#REF!</definedName>
    <definedName name="_New2">#REF!</definedName>
    <definedName name="_New3">#REF!</definedName>
    <definedName name="_New4">#REF!</definedName>
    <definedName name="_Order1" hidden="1">0</definedName>
    <definedName name="_Order2" hidden="1">255</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hidden="1">#REF!</definedName>
    <definedName name="_WORLDOX">#REF!</definedName>
    <definedName name="a" hidden="1">{#N/A,#N/A,FALSE,"Monthly SAIFI";#N/A,#N/A,FALSE,"Yearly SAIFI";#N/A,#N/A,FALSE,"Monthly CAIDI";#N/A,#N/A,FALSE,"Yearly CAIDI";#N/A,#N/A,FALSE,"Monthly SAIDI";#N/A,#N/A,FALSE,"Yearly SAIDI";#N/A,#N/A,FALSE,"Monthly MAIFI";#N/A,#N/A,FALSE,"Yearly MAIFI";#N/A,#N/A,FALSE,"Monthly Cust &gt;=4 Int"}</definedName>
    <definedName name="aa" hidden="1">{#N/A,#N/A,FALSE,"Monthly SAIFI";#N/A,#N/A,FALSE,"Yearly SAIFI";#N/A,#N/A,FALSE,"Monthly CAIDI";#N/A,#N/A,FALSE,"Yearly CAIDI";#N/A,#N/A,FALSE,"Monthly SAIDI";#N/A,#N/A,FALSE,"Yearly SAIDI";#N/A,#N/A,FALSE,"Monthly MAIFI";#N/A,#N/A,FALSE,"Yearly MAIFI";#N/A,#N/A,FALSE,"Monthly Cust &gt;=4 Int"}</definedName>
    <definedName name="AAL">#REF!</definedName>
    <definedName name="AALDR">#REF!</definedName>
    <definedName name="AALSAP">#REF!</definedName>
    <definedName name="ac" hidden="1">{#N/A,#N/A,FALSE,"Monthly SAIFI";#N/A,#N/A,FALSE,"Yearly SAIFI";#N/A,#N/A,FALSE,"Monthly CAIDI";#N/A,#N/A,FALSE,"Yearly CAIDI";#N/A,#N/A,FALSE,"Monthly SAIDI";#N/A,#N/A,FALSE,"Yearly SAIDI";#N/A,#N/A,FALSE,"Monthly MAIFI";#N/A,#N/A,FALSE,"Yearly MAIFI";#N/A,#N/A,FALSE,"Monthly Cust &gt;=4 Int"}</definedName>
    <definedName name="ACCTG_SERV">#REF!</definedName>
    <definedName name="acx"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IP" hidden="1">{#N/A,#N/A,FALSE,"Monthly SAIFI";#N/A,#N/A,FALSE,"Yearly SAIFI";#N/A,#N/A,FALSE,"Monthly CAIDI";#N/A,#N/A,FALSE,"Yearly CAIDI";#N/A,#N/A,FALSE,"Monthly SAIDI";#N/A,#N/A,FALSE,"Yearly SAIDI";#N/A,#N/A,FALSE,"Monthly MAIFI";#N/A,#N/A,FALSE,"Yearly MAIFI";#N/A,#N/A,FALSE,"Monthly Cust &gt;=4 Int"}</definedName>
    <definedName name="aircgrtm1">#REF!</definedName>
    <definedName name="aircgrtm2">#REF!</definedName>
    <definedName name="aircgrtm3">#REF!</definedName>
    <definedName name="aircgrtm4">#REF!</definedName>
    <definedName name="airctm1">#REF!</definedName>
    <definedName name="airctm2">#REF!</definedName>
    <definedName name="airctm3">#REF!</definedName>
    <definedName name="airctm4">#REF!</definedName>
    <definedName name="ALERT1">#REF!</definedName>
    <definedName name="ALERT2">#REF!</definedName>
    <definedName name="ALERT3">#REF!</definedName>
    <definedName name="ALL_SENS_FACT">#REF!</definedName>
    <definedName name="ALLYRS_MESSAGE">#REF!</definedName>
    <definedName name="alsdfa" hidden="1">{#N/A,#N/A,FALSE,"Monthly SAIFI";#N/A,#N/A,FALSE,"Yearly SAIFI";#N/A,#N/A,FALSE,"Monthly CAIDI";#N/A,#N/A,FALSE,"Yearly CAIDI";#N/A,#N/A,FALSE,"Monthly SAIDI";#N/A,#N/A,FALSE,"Yearly SAIDI";#N/A,#N/A,FALSE,"Monthly MAIFI";#N/A,#N/A,FALSE,"Yearly MAIFI";#N/A,#N/A,FALSE,"Monthly Cust &gt;=4 Int"}</definedName>
    <definedName name="anish">#REF!</definedName>
    <definedName name="anish21212">#REF!</definedName>
    <definedName name="anscount" hidden="1">1</definedName>
    <definedName name="APA">#REF!</definedName>
    <definedName name="Apr">#REF!</definedName>
    <definedName name="apr2pre">#REF!</definedName>
    <definedName name="April">#REF!</definedName>
    <definedName name="APV">#REF!</definedName>
    <definedName name="AS2DocOpenMode" hidden="1">"AS2DocumentEdit"</definedName>
    <definedName name="ASD">#REF!</definedName>
    <definedName name="asdada">#REF!</definedName>
    <definedName name="asdasda">#REF!</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#REF!</definedName>
    <definedName name="asfas">#REF!</definedName>
    <definedName name="asfasdfasfasfsadf">#REF!</definedName>
    <definedName name="asfsdfsdfsdfsfwer">#REF!</definedName>
    <definedName name="asfsdfsfs">#REF!</definedName>
    <definedName name="asfsft">#REF!</definedName>
    <definedName name="ashaita" hidden="1">{#N/A,#N/A,FALSE,"Monthly SAIFI";#N/A,#N/A,FALSE,"Yearly SAIFI";#N/A,#N/A,FALSE,"Monthly CAIDI";#N/A,#N/A,FALSE,"Yearly CAIDI";#N/A,#N/A,FALSE,"Monthly SAIDI";#N/A,#N/A,FALSE,"Yearly SAIDI";#N/A,#N/A,FALSE,"Monthly MAIFI";#N/A,#N/A,FALSE,"Yearly MAIFI";#N/A,#N/A,FALSE,"Monthly Cust &gt;=4 Int"}</definedName>
    <definedName name="ashia">#REF!</definedName>
    <definedName name="ashita">#REF!</definedName>
    <definedName name="asrada">#REF!</definedName>
    <definedName name="assd" hidden="1">{#N/A,#N/A,FALSE,"Monthly SAIFI";#N/A,#N/A,FALSE,"Yearly SAIFI";#N/A,#N/A,FALSE,"Monthly CAIDI";#N/A,#N/A,FALSE,"Yearly CAIDI";#N/A,#N/A,FALSE,"Monthly SAIDI";#N/A,#N/A,FALSE,"Yearly SAIDI";#N/A,#N/A,FALSE,"Monthly MAIFI";#N/A,#N/A,FALSE,"Yearly MAIFI";#N/A,#N/A,FALSE,"Monthly Cust &gt;=4 Int"}</definedName>
    <definedName name="Asset_Management">#REF!</definedName>
    <definedName name="Asset_Management_">#REF!</definedName>
    <definedName name="Aug">#REF!</definedName>
    <definedName name="AugNEW">#REF!</definedName>
    <definedName name="August">#REF!</definedName>
    <definedName name="b" hidden="1">{#N/A,#N/A,FALSE,"Monthly SAIFI";#N/A,#N/A,FALSE,"Yearly SAIFI";#N/A,#N/A,FALSE,"Monthly CAIDI";#N/A,#N/A,FALSE,"Yearly CAIDI";#N/A,#N/A,FALSE,"Monthly SAIDI";#N/A,#N/A,FALSE,"Yearly SAIDI";#N/A,#N/A,FALSE,"Monthly MAIFI";#N/A,#N/A,FALSE,"Yearly MAIFI";#N/A,#N/A,FALSE,"Monthly Cust &gt;=4 Int"}</definedName>
    <definedName name="Balance_Sheet">#REF!</definedName>
    <definedName name="Base">#REF!</definedName>
    <definedName name="BASE_MESSAGE">#REF!</definedName>
    <definedName name="BASE_SENS_FACT">#REF!</definedName>
    <definedName name="Baseline">#REF!</definedName>
    <definedName name="beny" hidden="1">{#N/A,#N/A,FALSE,"Monthly SAIFI";#N/A,#N/A,FALSE,"Yearly SAIFI";#N/A,#N/A,FALSE,"Monthly CAIDI";#N/A,#N/A,FALSE,"Yearly CAIDI";#N/A,#N/A,FALSE,"Monthly SAIDI";#N/A,#N/A,FALSE,"Yearly SAIDI";#N/A,#N/A,FALSE,"Monthly MAIFI";#N/A,#N/A,FALSE,"Yearly MAIFI";#N/A,#N/A,FALSE,"Monthly Cust &gt;=4 Int"}</definedName>
    <definedName name="BGS_Auction_Cost">#REF!</definedName>
    <definedName name="BGS_Forecast">#REF!</definedName>
    <definedName name="BGS_Rate">#REF!</definedName>
    <definedName name="BILLED_KWHs">#REF!</definedName>
    <definedName name="BILLED_KWHsNEW">#REF!</definedName>
    <definedName name="Brett0416">#REF!</definedName>
    <definedName name="Brett042">#REF!</definedName>
    <definedName name="brett0421">#REF!</definedName>
    <definedName name="Brett0423">#REF!</definedName>
    <definedName name="Brett0602">#REF!</definedName>
    <definedName name="Brett404">#REF!</definedName>
    <definedName name="Brett407">#REF!</definedName>
    <definedName name="Brett409">#REF!</definedName>
    <definedName name="Brett411">#REF!</definedName>
    <definedName name="Brett419">#REF!</definedName>
    <definedName name="bvvlhlkhjl">#REF!</definedName>
    <definedName name="C_">#REF!</definedName>
    <definedName name="CalculationComEd">#REF!</definedName>
    <definedName name="CalculationsC3">#REF!</definedName>
    <definedName name="CalculationsC4">#REF!</definedName>
    <definedName name="CalculationsC5">#REF!</definedName>
    <definedName name="CalculationsP3">#REF!</definedName>
    <definedName name="CalculationsP4">#REF!</definedName>
    <definedName name="CalculationsP5">#REF!</definedName>
    <definedName name="CalculationsP6">#REF!</definedName>
    <definedName name="Capital">#REF!</definedName>
    <definedName name="cbcvbcv" hidden="1">{#N/A,#N/A,FALSE,"Monthly SAIFI";#N/A,#N/A,FALSE,"Yearly SAIFI";#N/A,#N/A,FALSE,"Monthly CAIDI";#N/A,#N/A,FALSE,"Yearly CAIDI";#N/A,#N/A,FALSE,"Monthly SAIDI";#N/A,#N/A,FALSE,"Yearly SAIDI";#N/A,#N/A,FALSE,"Monthly MAIFI";#N/A,#N/A,FALSE,"Yearly MAIFI";#N/A,#N/A,FALSE,"Monthly Cust &gt;=4 Int"}</definedName>
    <definedName name="CBT">#REF!</definedName>
    <definedName name="CBWorkbookPriority" hidden="1">-250256570</definedName>
    <definedName name="ccbbcvbc" hidden="1">{#N/A,#N/A,FALSE,"Monthly SAIFI";#N/A,#N/A,FALSE,"Yearly SAIFI";#N/A,#N/A,FALSE,"Monthly CAIDI";#N/A,#N/A,FALSE,"Yearly CAIDI";#N/A,#N/A,FALSE,"Monthly SAIDI";#N/A,#N/A,FALSE,"Yearly SAIDI";#N/A,#N/A,FALSE,"Monthly MAIFI";#N/A,#N/A,FALSE,"Yearly MAIFI";#N/A,#N/A,FALSE,"Monthly Cust &gt;=4 Int"}</definedName>
    <definedName name="CEP">#REF!</definedName>
    <definedName name="ClaculationC">#REF!</definedName>
    <definedName name="ClaculationP">#REF!</definedName>
    <definedName name="ClaculationsC">#REF!</definedName>
    <definedName name="Class">#REF!</definedName>
    <definedName name="CLDR">#REF!</definedName>
    <definedName name="COMMONWEALTH_EDISON_COMPANY">#REF!</definedName>
    <definedName name="complex">#REF!</definedName>
    <definedName name="CONVERT_IT">#REF!</definedName>
    <definedName name="CONVERT_RTN">#REF!</definedName>
    <definedName name="CUR_SENS_FACT">#REF!</definedName>
    <definedName name="CURRENT_MESSAGE">#REF!</definedName>
    <definedName name="CurrentEndDate">#REF!</definedName>
    <definedName name="Curve_Date">#REF!</definedName>
    <definedName name="d" hidden="1">{#N/A,#N/A,TRUE,"TAXPROV";#N/A,#N/A,TRUE,"FLOWTHRU";#N/A,#N/A,TRUE,"SCHEDULE M'S";#N/A,#N/A,TRUE,"PLANT M'S";#N/A,#N/A,TRUE,"TAXJE"}</definedName>
    <definedName name="dadasdas">#REF!</definedName>
    <definedName name="DASDD" hidden="1">{#N/A,#N/A,FALSE,"Monthly SAIFI";#N/A,#N/A,FALSE,"Yearly SAIFI";#N/A,#N/A,FALSE,"Monthly CAIDI";#N/A,#N/A,FALSE,"Yearly CAIDI";#N/A,#N/A,FALSE,"Monthly SAIDI";#N/A,#N/A,FALSE,"Yearly SAIDI";#N/A,#N/A,FALSE,"Monthly MAIFI";#N/A,#N/A,FALSE,"Yearly MAIFI";#N/A,#N/A,FALSE,"Monthly Cust &gt;=4 Int"}</definedName>
    <definedName name="Data">#REF!</definedName>
    <definedName name="DATA1">#REF!</definedName>
    <definedName name="DATA10">#REF!</definedName>
    <definedName name="DATA11">#REF!</definedName>
    <definedName name="DATA12">#REF!</definedName>
    <definedName name="DATA13">#REF!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base2">#REF!</definedName>
    <definedName name="DATAFEEDER">#N/A</definedName>
    <definedName name="DateNumber">#REF!</definedName>
    <definedName name="DateNumberCurrentPrior">#REF!</definedName>
    <definedName name="DateNumberQtrPrior">#REF!</definedName>
    <definedName name="DateNumberYearEndPrior">#REF!</definedName>
    <definedName name="DateText">#REF!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hidden="1">{#N/A,#N/A,FALSE,"Monthly SAIFI";#N/A,#N/A,FALSE,"Yearly SAIFI";#N/A,#N/A,FALSE,"Monthly CAIDI";#N/A,#N/A,FALSE,"Yearly CAIDI";#N/A,#N/A,FALSE,"Monthly SAIDI";#N/A,#N/A,FALSE,"Yearly SAIDI";#N/A,#N/A,FALSE,"Monthly MAIFI";#N/A,#N/A,FALSE,"Yearly MAIFI";#N/A,#N/A,FALSE,"Monthly Cust &gt;=4 Int"}</definedName>
    <definedName name="de">#REF!</definedName>
    <definedName name="Dec">#REF!</definedName>
    <definedName name="Decommissioning_Rate">#REF!</definedName>
    <definedName name="decpd">#REF!</definedName>
    <definedName name="DELAWARE">#REF!</definedName>
    <definedName name="deplr">#REF!</definedName>
    <definedName name="deytd">#REF!</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crate">#REF!</definedName>
    <definedName name="Distribution_Rate_Adjustment">#REF!</definedName>
    <definedName name="DP1875TB">#REF!</definedName>
    <definedName name="dpl">#REF!</definedName>
    <definedName name="dplcpd">#REF!</definedName>
    <definedName name="dplplr">#REF!</definedName>
    <definedName name="DPLYTD">#REF!</definedName>
    <definedName name="DR">#REF!</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E">#REF!</definedName>
    <definedName name="eaewq">#REF!</definedName>
    <definedName name="EASTERN">#REF!</definedName>
    <definedName name="edred" hidden="1">{#N/A,#N/A,FALSE,"Monthly SAIFI";#N/A,#N/A,FALSE,"Yearly SAIFI";#N/A,#N/A,FALSE,"Monthly CAIDI";#N/A,#N/A,FALSE,"Yearly CAIDI";#N/A,#N/A,FALSE,"Monthly SAIDI";#N/A,#N/A,FALSE,"Yearly SAIDI";#N/A,#N/A,FALSE,"Monthly MAIFI";#N/A,#N/A,FALSE,"Yearly MAIFI";#N/A,#N/A,FALSE,"Monthly Cust &gt;=4 Int"}</definedName>
    <definedName name="EED">#REF!</definedName>
    <definedName name="ELEC_CUST">#REF!</definedName>
    <definedName name="ELEC_REV">#REF!</definedName>
    <definedName name="ELEC_SALES">#REF!</definedName>
    <definedName name="empid">#REF!</definedName>
    <definedName name="EPG">#REF!</definedName>
    <definedName name="erser">#REF!</definedName>
    <definedName name="EssOptions">"1100000000130100_11-          00"</definedName>
    <definedName name="Estimated_Fair_Value">"fair_value"</definedName>
    <definedName name="EV__LASTREFTIME__" hidden="1">39853.6878472222</definedName>
    <definedName name="EXPENSES">#REF!</definedName>
    <definedName name="f" hidden="1">{#N/A,#N/A,TRUE,"TAXPROV";#N/A,#N/A,TRUE,"FLOWTHRU";#N/A,#N/A,TRUE,"SCHEDULE M'S";#N/A,#N/A,TRUE,"PLANT M'S";#N/A,#N/A,TRUE,"TAXJE"}</definedName>
    <definedName name="fafasfasf">#REF!</definedName>
    <definedName name="fasfsafasf">#REF!</definedName>
    <definedName name="fasfsdf">#REF!</definedName>
    <definedName name="FB_CUSTOMERS">#REF!</definedName>
    <definedName name="FB_LINES">#REF!</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RC.ICC">#REF!</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inal">#REF!</definedName>
    <definedName name="FinDate">#REF!</definedName>
    <definedName name="fjriesmd">#REF!</definedName>
    <definedName name="FORMULA">#REF!+#REF!+#REF!</definedName>
    <definedName name="Fossil_Divest">#REF!</definedName>
    <definedName name="fsafsfsaf">#REF!</definedName>
    <definedName name="fsdafasf" hidden="1">{#N/A,#N/A,FALSE,"Monthly SAIFI";#N/A,#N/A,FALSE,"Yearly SAIFI";#N/A,#N/A,FALSE,"Monthly CAIDI";#N/A,#N/A,FALSE,"Yearly CAIDI";#N/A,#N/A,FALSE,"Monthly SAIDI";#N/A,#N/A,FALSE,"Yearly SAIDI";#N/A,#N/A,FALSE,"Monthly MAIFI";#N/A,#N/A,FALSE,"Yearly MAIFI";#N/A,#N/A,FALSE,"Monthly Cust &gt;=4 Int"}</definedName>
    <definedName name="fsdf">#REF!</definedName>
    <definedName name="fsdfaf">#REF!</definedName>
    <definedName name="fsdfas">#REF!</definedName>
    <definedName name="fsdfsd">#REF!</definedName>
    <definedName name="fsdfsdfas">#REF!</definedName>
    <definedName name="fsdfsdfsfs">#REF!</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#REF!</definedName>
    <definedName name="fsfsafkskfsf">#REF!</definedName>
    <definedName name="fsfsafs">#REF!</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4D">#REF!</definedName>
    <definedName name="g" hidden="1">{#N/A,#N/A,FALSE,"O&amp;M by processes";#N/A,#N/A,FALSE,"Elec Act vs Bud";#N/A,#N/A,FALSE,"G&amp;A";#N/A,#N/A,FALSE,"BGS";#N/A,#N/A,FALSE,"Res Cost"}</definedName>
    <definedName name="GAM83M">#REF!</definedName>
    <definedName name="gas">#REF!</definedName>
    <definedName name="gasytd">#REF!</definedName>
    <definedName name="gdfgdgdg">#REF!</definedName>
    <definedName name="GENERAL_HELP">#REF!</definedName>
    <definedName name="gfhfhfdhg">#REF!</definedName>
    <definedName name="gg" hidden="1">{#N/A,#N/A,FALSE,"O&amp;M by processes";#N/A,#N/A,FALSE,"Elec Act vs Bud";#N/A,#N/A,FALSE,"G&amp;A";#N/A,#N/A,FALSE,"BGS";#N/A,#N/A,FALSE,"Res Cost"}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oaway" hidden="1">{#N/A,#N/A,TRUE,"TAXPROV";#N/A,#N/A,TRUE,"FLOWTHRU";#N/A,#N/A,TRUE,"SCHEDULE M'S";#N/A,#N/A,TRUE,"PLANT M'S";#N/A,#N/A,TRUE,"TAXJE"}</definedName>
    <definedName name="GPURS">#REF!</definedName>
    <definedName name="GRAPH_SELECT">#REF!</definedName>
    <definedName name="GRAPH_TABLE">#REF!</definedName>
    <definedName name="GVKey">""</definedName>
    <definedName name="h" hidden="1">{#N/A,#N/A,FALSE,"Monthly SAIFI";#N/A,#N/A,FALSE,"Yearly SAIFI";#N/A,#N/A,FALSE,"Monthly CAIDI";#N/A,#N/A,FALSE,"Yearly CAIDI";#N/A,#N/A,FALSE,"Monthly SAIDI";#N/A,#N/A,FALSE,"Yearly SAIDI";#N/A,#N/A,FALSE,"Monthly MAIFI";#N/A,#N/A,FALSE,"Yearly MAIFI";#N/A,#N/A,FALSE,"Monthly Cust &gt;=4 Int"}</definedName>
    <definedName name="HELP_LOCATOR">#REF!</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IDN">#REF!</definedName>
    <definedName name="ImplementDate">#REF!</definedName>
    <definedName name="Include_OTRA_Kwhrs">#REF!</definedName>
    <definedName name="INCOME">#REF!</definedName>
    <definedName name="INSERTRANGE">#REF!</definedName>
    <definedName name="int.rate">#REF!</definedName>
    <definedName name="interest">#REF!</definedName>
    <definedName name="interestrate">#REF!</definedName>
    <definedName name="INTSALE">#REF!</definedName>
    <definedName name="InvStratif">#REF!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"XLL"</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39420.5644328704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M">#REF!</definedName>
    <definedName name="ISTITLE">#REF!</definedName>
    <definedName name="ISYTD">#REF!</definedName>
    <definedName name="IT">#REF!</definedName>
    <definedName name="IT_VP_name">#REF!</definedName>
    <definedName name="ITBU">#REF!</definedName>
    <definedName name="Jan_03">#REF!</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Jul">#REF!</definedName>
    <definedName name="Jun">#REF!</definedName>
    <definedName name="k" hidden="1">{#N/A,#N/A,FALSE,"Monthly SAIFI";#N/A,#N/A,FALSE,"Yearly SAIFI";#N/A,#N/A,FALSE,"Monthly CAIDI";#N/A,#N/A,FALSE,"Yearly CAIDI";#N/A,#N/A,FALSE,"Monthly SAIDI";#N/A,#N/A,FALSE,"Yearly SAIDI";#N/A,#N/A,FALSE,"Monthly MAIFI";#N/A,#N/A,FALSE,"Yearly MAIFI";#N/A,#N/A,FALSE,"Monthly Cust &gt;=4 Int"}</definedName>
    <definedName name="K_kWh">#REF!</definedName>
    <definedName name="K1_AdminCredit_1of3">#REF!</definedName>
    <definedName name="K10_TransmissionCalculated">#REF!</definedName>
    <definedName name="K2_AdminCredit_2of3">#REF!</definedName>
    <definedName name="K3_AdminCredit_3of3">#REF!</definedName>
    <definedName name="K4_AdminCreditCalculated">#REF!</definedName>
    <definedName name="K5_Return">#REF!</definedName>
    <definedName name="K6_ProcurementCost_Suppliers">#REF!</definedName>
    <definedName name="K7_IncProcurementCost_Supplier">#REF!</definedName>
    <definedName name="K8_IncGenerationRevenue">#REF!</definedName>
    <definedName name="K9_Transmission">#REF!</definedName>
    <definedName name="Key_Stakeholder_Interface">#REF!</definedName>
    <definedName name="KeyE1" hidden="1">#REF!</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mcount" hidden="1">1</definedName>
    <definedName name="Line_No.">#REF!</definedName>
    <definedName name="loilpuioopy" hidden="1">{#N/A,#N/A,FALSE,"Monthly SAIFI";#N/A,#N/A,FALSE,"Yearly SAIFI";#N/A,#N/A,FALSE,"Monthly CAIDI";#N/A,#N/A,FALSE,"Yearly CAIDI";#N/A,#N/A,FALSE,"Monthly SAIDI";#N/A,#N/A,FALSE,"Yearly SAIDI";#N/A,#N/A,FALSE,"Monthly MAIFI";#N/A,#N/A,FALSE,"Yearly MAIFI";#N/A,#N/A,FALSE,"Monthly Cust &gt;=4 Int"}</definedName>
    <definedName name="LONGBUDESCR">#REF!</definedName>
    <definedName name="LOOP_1">#REF!</definedName>
    <definedName name="LOOP_2">#REF!</definedName>
    <definedName name="LOOP_3">#REF!</definedName>
    <definedName name="LRP_Data">#REF!</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cro3">#REF!</definedName>
    <definedName name="Macro4">#REF!</definedName>
    <definedName name="Macro5">#REF!</definedName>
    <definedName name="MACROS">#REF!</definedName>
    <definedName name="Mar">#REF!</definedName>
    <definedName name="March_02">#REF!</definedName>
    <definedName name="May">#REF!</definedName>
    <definedName name="md">#REF!</definedName>
    <definedName name="mdcpd">#REF!</definedName>
    <definedName name="mdplr">#REF!</definedName>
    <definedName name="mdytd">#REF!</definedName>
    <definedName name="Meet_Cost_Commitments">#REF!</definedName>
    <definedName name="Meet_Production_Commitments">#REF!</definedName>
    <definedName name="MILESTONES_1">#REF!</definedName>
    <definedName name="MILESTONES_2">#REF!</definedName>
    <definedName name="MONTH">#REF!</definedName>
    <definedName name="MonthlyCFBUD">#REF!</definedName>
    <definedName name="MonthlyCFLE">#REF!</definedName>
    <definedName name="MTC_Type">#REF!</definedName>
    <definedName name="NDCA">#REF!</definedName>
    <definedName name="New">#REF!</definedName>
    <definedName name="new_98_IS">#REF!,#REF!,#REF!</definedName>
    <definedName name="New_BS">#REF!,#REF!,#REF!</definedName>
    <definedName name="nono" hidden="1">{#N/A,#N/A,FALSE,"O&amp;M by processes";#N/A,#N/A,FALSE,"Elec Act vs Bud";#N/A,#N/A,FALSE,"G&amp;A";#N/A,#N/A,FALSE,"BGS";#N/A,#N/A,FALSE,"Res Cost"}</definedName>
    <definedName name="NORTHEAST">#REF!</definedName>
    <definedName name="NORTHWEST">#REF!</definedName>
    <definedName name="Nov">#REF!</definedName>
    <definedName name="Nuclear">#REF!</definedName>
    <definedName name="NvsASD">"V2001-08-31"</definedName>
    <definedName name="NvsAutoDrillOk">"VN"</definedName>
    <definedName name="NvsElapsedTime">0.0000724537021596916</definedName>
    <definedName name="NvsEndTime">36817.4223792824</definedName>
    <definedName name="NvsInstSpec">"%,LACTUALS,SBAL,R,FACCOUNT,V275900,FBUSINESS_UNIT,V10200"</definedName>
    <definedName name="NvsLayoutType">"M3"</definedName>
    <definedName name="NvsNplSpec">"%,XZF.ACCOUNT.PSDetail"</definedName>
    <definedName name="NvsPanelEffdt">"V1995-01-01"</definedName>
    <definedName name="NvsPanelSetid">"VMFG"</definedName>
    <definedName name="NvsReqBU">"V10200"</definedName>
    <definedName name="NvsReqBUOnly">"VN"</definedName>
    <definedName name="NvsTransLed">"VN"</definedName>
    <definedName name="NvsTreeASD">"V2001-08-31"</definedName>
    <definedName name="NvsValTbl.ACCOUNT">"GL_ACCOUNT_TBL"</definedName>
    <definedName name="NvsValTbl.BUSINESS_UNIT">"BUS_UNIT_TBL_GL"</definedName>
    <definedName name="NvsValTbl.CURRENCY_CD">"CURRENCY_CD_TBL"</definedName>
    <definedName name="OBRADR">#REF!</definedName>
    <definedName name="Oct">#REF!</definedName>
    <definedName name="one">#REF!,#REF!,#REF!</definedName>
    <definedName name="ONM">#REF!</definedName>
    <definedName name="Operational_Excellence_">#REF!</definedName>
    <definedName name="Operational_Execution_And_Safety">#REF!</definedName>
    <definedName name="OPR">#REF!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A">#REF!</definedName>
    <definedName name="PAGEC">#REF!</definedName>
    <definedName name="PAGEE">#REF!</definedName>
    <definedName name="PECO_LABS_FUELS_ALL">#REF!</definedName>
    <definedName name="pension">#REF!</definedName>
    <definedName name="PER">#REF!</definedName>
    <definedName name="PGCOUNT">#REF!</definedName>
    <definedName name="PHASE_HELP">#REF!</definedName>
    <definedName name="PLACE_HOLD">#REF!</definedName>
    <definedName name="POTOMAC_ELECTRIC_POWER_COMPANY">#REF!</definedName>
    <definedName name="PowerTeam">#REF!</definedName>
    <definedName name="PPACOST">#REF!</definedName>
    <definedName name="Pri">#REF!</definedName>
    <definedName name="Print_98_IS">#REF!,#REF!,#REF!</definedName>
    <definedName name="_xlnm.Print_Area" localSheetId="2">'Qtr Electric Business Class'!$A$1:$I$22</definedName>
    <definedName name="_xlnm.Print_Area" localSheetId="1">'Qtr Electric LMI'!$A$1:$I$29</definedName>
    <definedName name="_xlnm.Print_Area" localSheetId="0">'Qtr Electric Master'!$A$1:$R$43</definedName>
    <definedName name="Print_Area_MI">#REF!</definedName>
    <definedName name="print_area03">#REF!</definedName>
    <definedName name="Print_Area1">#REF!</definedName>
    <definedName name="Print_BS">#REF!,#REF!,#REF!</definedName>
    <definedName name="PRINT_SET_UP">#REF!</definedName>
    <definedName name="_xlnm.Print_Titles">#N/A</definedName>
    <definedName name="Prior">#REF!</definedName>
    <definedName name="PriorQTREnd">#REF!</definedName>
    <definedName name="Profitability_">#REF!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q">#REF!</definedName>
    <definedName name="QRE_HELP">#REF!</definedName>
    <definedName name="QRE_MARGINS">#REF!</definedName>
    <definedName name="qsqe">#REF!</definedName>
    <definedName name="QuarterEndDate">#REF!</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Reduction_Factor">#REF!</definedName>
    <definedName name="RBU">#REF!</definedName>
    <definedName name="reawreqw" hidden="1">{#N/A,#N/A,FALSE,"Monthly SAIFI";#N/A,#N/A,FALSE,"Yearly SAIFI";#N/A,#N/A,FALSE,"Monthly CAIDI";#N/A,#N/A,FALSE,"Yearly CAIDI";#N/A,#N/A,FALSE,"Monthly SAIDI";#N/A,#N/A,FALSE,"Yearly SAIDI";#N/A,#N/A,FALSE,"Monthly MAIFI";#N/A,#N/A,FALSE,"Yearly MAIFI";#N/A,#N/A,FALSE,"Monthly Cust &gt;=4 Int"}</definedName>
    <definedName name="REPORT_SELECT">#REF!</definedName>
    <definedName name="REPORT_TABLE">#REF!</definedName>
    <definedName name="RESALE_CUSTOMERS">#REF!</definedName>
    <definedName name="RESALE_LINES">#REF!</definedName>
    <definedName name="RESET_SENS_FACT">#REF!</definedName>
    <definedName name="RETURN">#REF!</definedName>
    <definedName name="RID">#REF!</definedName>
    <definedName name="ROA">#REF!</definedName>
    <definedName name="rwrw">#REF!</definedName>
    <definedName name="Safety_Workforce_Eff_">#REF!</definedName>
    <definedName name="safsafs">#REF!</definedName>
    <definedName name="safsfsad">#REF!</definedName>
    <definedName name="sangh">#REF!</definedName>
    <definedName name="sanghvi215">#REF!</definedName>
    <definedName name="sanghvi232">#REF!</definedName>
    <definedName name="sanghvi2323">#REF!</definedName>
    <definedName name="SAPBEXhrIndnt" hidden="1">"Wide"</definedName>
    <definedName name="SAPBEXrevision" hidden="1">18</definedName>
    <definedName name="SAPBEXsysID" hidden="1">"BWP"</definedName>
    <definedName name="SAPBEXwbID" hidden="1">"3PHPFV8FO7PRQRDHFGKHVVOKV"</definedName>
    <definedName name="SAPsysID" hidden="1">"708C5W7SBKP804JT78WJ0JNKI"</definedName>
    <definedName name="SAPwbID" hidden="1">"ARS"</definedName>
    <definedName name="saSAsa" hidden="1">{#N/A,#N/A,FALSE,"Monthly SAIFI";#N/A,#N/A,FALSE,"Yearly SAIFI";#N/A,#N/A,FALSE,"Monthly CAIDI";#N/A,#N/A,FALSE,"Yearly CAIDI";#N/A,#N/A,FALSE,"Monthly SAIDI";#N/A,#N/A,FALSE,"Yearly SAIDI";#N/A,#N/A,FALSE,"Monthly MAIFI";#N/A,#N/A,FALSE,"Yearly MAIFI";#N/A,#N/A,FALSE,"Monthly Cust &gt;=4 Int"}</definedName>
    <definedName name="sasg">#REF!</definedName>
    <definedName name="SBU_SHEET_HELP">#REF!</definedName>
    <definedName name="sch.A">#REF!</definedName>
    <definedName name="sch.b._FERC_ICC">#REF!</definedName>
    <definedName name="SCHUYLKILL">#REF!</definedName>
    <definedName name="sdasda">#REF!</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fsd">#REF!</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sf">#REF!</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dfdf">#REF!</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sdfsdf">#REF!</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#REF!</definedName>
    <definedName name="sdgf" hidden="1">#REF!</definedName>
    <definedName name="sdsdsa">#REF!</definedName>
    <definedName name="SENS_DATA_RTN">#REF!</definedName>
    <definedName name="SENS_MESSAGE">#REF!</definedName>
    <definedName name="Sep">#REF!</definedName>
    <definedName name="SepNEW">#REF!</definedName>
    <definedName name="Sept">#REF!</definedName>
    <definedName name="SERP">#REF!</definedName>
    <definedName name="sf">#REF!</definedName>
    <definedName name="SFDD">#REF!</definedName>
    <definedName name="sffsfa" hidden="1">{#N/A,#N/A,FALSE,"Monthly SAIFI";#N/A,#N/A,FALSE,"Yearly SAIFI";#N/A,#N/A,FALSE,"Monthly CAIDI";#N/A,#N/A,FALSE,"Yearly CAIDI";#N/A,#N/A,FALSE,"Monthly SAIDI";#N/A,#N/A,FALSE,"Yearly SAIDI";#N/A,#N/A,FALSE,"Monthly MAIFI";#N/A,#N/A,FALSE,"Yearly MAIFI";#N/A,#N/A,FALSE,"Monthly Cust &gt;=4 Int"}</definedName>
    <definedName name="sfsd">#REF!</definedName>
    <definedName name="sfsdfasf">#REF!</definedName>
    <definedName name="sfsdfsafsf">#REF!</definedName>
    <definedName name="sfsdfsdf">#REF!</definedName>
    <definedName name="sfsdfsfsfsd">#REF!</definedName>
    <definedName name="SFSFD" hidden="1">{#N/A,#N/A,FALSE,"Monthly SAIFI";#N/A,#N/A,FALSE,"Yearly SAIFI";#N/A,#N/A,FALSE,"Monthly CAIDI";#N/A,#N/A,FALSE,"Yearly CAIDI";#N/A,#N/A,FALSE,"Monthly SAIDI";#N/A,#N/A,FALSE,"Yearly SAIDI";#N/A,#N/A,FALSE,"Monthly MAIFI";#N/A,#N/A,FALSE,"Yearly MAIFI";#N/A,#N/A,FALSE,"Monthly Cust &gt;=4 Int"}</definedName>
    <definedName name="sfsfsf">#REF!</definedName>
    <definedName name="sfsssr">#REF!</definedName>
    <definedName name="SFVD">#REF!</definedName>
    <definedName name="sgggggkjjkkj">#REF!</definedName>
    <definedName name="Sheet1" hidden="1">{#N/A,#N/A,FALSE,"Monthly SAIFI";#N/A,#N/A,FALSE,"Yearly SAIFI";#N/A,#N/A,FALSE,"Monthly CAIDI";#N/A,#N/A,FALSE,"Yearly CAIDI";#N/A,#N/A,FALSE,"Monthly SAIDI";#N/A,#N/A,FALSE,"Yearly SAIDI";#N/A,#N/A,FALSE,"Monthly MAIFI";#N/A,#N/A,FALSE,"Yearly MAIFI";#N/A,#N/A,FALSE,"Monthly Cust &gt;=4 Int"}</definedName>
    <definedName name="SLA_Unit_Cost">#REF!</definedName>
    <definedName name="slldk" hidden="1">{#N/A,#N/A,FALSE,"Monthly SAIFI";#N/A,#N/A,FALSE,"Yearly SAIFI";#N/A,#N/A,FALSE,"Monthly CAIDI";#N/A,#N/A,FALSE,"Yearly CAIDI";#N/A,#N/A,FALSE,"Monthly SAIDI";#N/A,#N/A,FALSE,"Yearly SAIDI";#N/A,#N/A,FALSE,"Monthly MAIFI";#N/A,#N/A,FALSE,"Yearly MAIFI";#N/A,#N/A,FALSE,"Monthly Cust &gt;=4 Int"}</definedName>
    <definedName name="solver_adj" hidden="1">#REF!,#REF!,#REF!,#REF!,#REF!,#REF!,#REF!</definedName>
    <definedName name="solver_lin" hidden="1">0</definedName>
    <definedName name="solver_num" hidden="1">0</definedName>
    <definedName name="solver_tmp" hidden="1">#REF!,#REF!,#REF!,#REF!,#REF!,#REF!,#REF!</definedName>
    <definedName name="solver_typ" hidden="1">1</definedName>
    <definedName name="solver_val" hidden="1">0</definedName>
    <definedName name="SortE" hidden="1">#REF!</definedName>
    <definedName name="SOUTH">#REF!</definedName>
    <definedName name="SPSet">"current"</definedName>
    <definedName name="SPWS_WBID">"5212E8AE-A962-4131-8FBC-A40040E9ED32"</definedName>
    <definedName name="SSA">#REF!</definedName>
    <definedName name="StartDate">#REF!</definedName>
    <definedName name="SUT">#REF!</definedName>
    <definedName name="Sx">#REF!</definedName>
    <definedName name="T">#REF!</definedName>
    <definedName name="TABLE">#REF!</definedName>
    <definedName name="TEFA">#REF!</definedName>
    <definedName name="TEST">#REF!</definedName>
    <definedName name="TEST0">#REF!</definedName>
    <definedName name="test1">#REF!</definedName>
    <definedName name="TESTHKEY">#REF!</definedName>
    <definedName name="TESTKEYS">#REF!</definedName>
    <definedName name="TESTVKEY">#REF!</definedName>
    <definedName name="three">#REF!,#REF!,#REF!</definedName>
    <definedName name="TOTAL">#REF!</definedName>
    <definedName name="TOTAL_CUSTOMERS">#REF!</definedName>
    <definedName name="TOTAL_LINES">#REF!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ransco">#REF!</definedName>
    <definedName name="Tree">#REF!</definedName>
    <definedName name="TWELVE">#REF!</definedName>
    <definedName name="two">#REF!,#REF!,#REF!</definedName>
    <definedName name="tyty" hidden="1">{#N/A,#N/A,FALSE,"Monthly SAIFI";#N/A,#N/A,FALSE,"Yearly SAIFI";#N/A,#N/A,FALSE,"Monthly CAIDI";#N/A,#N/A,FALSE,"Yearly CAIDI";#N/A,#N/A,FALSE,"Monthly SAIDI";#N/A,#N/A,FALSE,"Yearly SAIDI";#N/A,#N/A,FALSE,"Monthly MAIFI";#N/A,#N/A,FALSE,"Yearly MAIFI";#N/A,#N/A,FALSE,"Monthly Cust &gt;=4 Int"}</definedName>
    <definedName name="under" hidden="1">{#N/A,#N/A,TRUE,"TAXPROV";#N/A,#N/A,TRUE,"FLOWTHRU";#N/A,#N/A,TRUE,"SCHEDULE M'S";#N/A,#N/A,TRUE,"PLANT M'S";#N/A,#N/A,TRUE,"TAXJE"}</definedName>
    <definedName name="UTILRANGE">#REF!</definedName>
    <definedName name="va">#REF!</definedName>
    <definedName name="vacpd">#REF!</definedName>
    <definedName name="ValidData">#REF!</definedName>
    <definedName name="vaplr">#REF!</definedName>
    <definedName name="vaytd">#REF!</definedName>
    <definedName name="vcbcvbcv" hidden="1">{#N/A,#N/A,FALSE,"Monthly SAIFI";#N/A,#N/A,FALSE,"Yearly SAIFI";#N/A,#N/A,FALSE,"Monthly CAIDI";#N/A,#N/A,FALSE,"Yearly CAIDI";#N/A,#N/A,FALSE,"Monthly SAIDI";#N/A,#N/A,FALSE,"Yearly SAIDI";#N/A,#N/A,FALSE,"Monthly MAIFI";#N/A,#N/A,FALSE,"Yearly MAIFI";#N/A,#N/A,FALSE,"Monthly Cust &gt;=4 Int"}</definedName>
    <definedName name="wearwerawer">#REF!</definedName>
    <definedName name="wer" hidden="1">{#N/A,#N/A,FALSE,"Monthly SAIFI";#N/A,#N/A,FALSE,"Yearly SAIFI";#N/A,#N/A,FALSE,"Monthly CAIDI";#N/A,#N/A,FALSE,"Yearly CAIDI";#N/A,#N/A,FALSE,"Monthly SAIDI";#N/A,#N/A,FALSE,"Yearly SAIDI";#N/A,#N/A,FALSE,"Monthly MAIFI";#N/A,#N/A,FALSE,"Yearly MAIFI";#N/A,#N/A,FALSE,"Monthly Cust &gt;=4 Int"}</definedName>
    <definedName name="werw3">#REF!</definedName>
    <definedName name="werwerwe">#REF!</definedName>
    <definedName name="WESTERN">#REF!</definedName>
    <definedName name="what" hidden="1">{#N/A,#N/A,FALSE,"O&amp;M by processes";#N/A,#N/A,FALSE,"Elec Act vs Bud";#N/A,#N/A,FALSE,"G&amp;A";#N/A,#N/A,FALSE,"BGS";#N/A,#N/A,FALSE,"Res Cost"}</definedName>
    <definedName name="what09" hidden="1">{#N/A,#N/A,FALSE,"O&amp;M by processes";#N/A,#N/A,FALSE,"Elec Act vs Bud";#N/A,#N/A,FALSE,"G&amp;A";#N/A,#N/A,FALSE,"BGS";#N/A,#N/A,FALSE,"Res Cost"}</definedName>
    <definedName name="Whatwhat" hidden="1">{#N/A,#N/A,FALSE,"O&amp;M by processes";#N/A,#N/A,FALSE,"Elec Act vs Bud";#N/A,#N/A,FALSE,"G&amp;A";#N/A,#N/A,FALSE,"BGS";#N/A,#N/A,FALSE,"Res Cost"}</definedName>
    <definedName name="Whatwhat09" hidden="1">{#N/A,#N/A,FALSE,"O&amp;M by processes";#N/A,#N/A,FALSE,"Elec Act vs Bud";#N/A,#N/A,FALSE,"G&amp;A";#N/A,#N/A,FALSE,"BGS";#N/A,#N/A,FALSE,"Res Cost"}</definedName>
    <definedName name="whatwhat2009" hidden="1">{#N/A,#N/A,FALSE,"O&amp;M by processes";#N/A,#N/A,FALSE,"Elec Act vs Bud";#N/A,#N/A,FALSE,"G&amp;A";#N/A,#N/A,FALSE,"BGS";#N/A,#N/A,FALSE,"Res Cost"}</definedName>
    <definedName name="Workforce">#REF!</definedName>
    <definedName name="wrn.Aging._.and._.Trend._.Analysis." hidden="1">{#N/A,#N/A,FALSE,"Aging Summary";#N/A,#N/A,FALSE,"Ratio Analysis";#N/A,#N/A,FALSE,"Test 120 Day Accts";#N/A,#N/A,FALSE,"Tickmarks"}</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_D._.Tax._.Services." hidden="1">{#N/A,#N/A,FALSE,"R&amp;D Quick Calc";#N/A,#N/A,FALSE,"DOE Fee Schedule"}</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ettlement._.Analysis." hidden="1">{"Assumptions",#N/A,FALSE,"Assumptions";"2003 - 2007 Summary",#N/A,FALSE,"Income Statement";"Summary Deferral Forecast",#N/A,FALSE,"Deferral Forecast"}</definedName>
    <definedName name="wrn.tax._._Accrual09" hidden="1">{#N/A,#N/A,TRUE,"TAXPROV";#N/A,#N/A,TRUE,"FLOWTHRU";#N/A,#N/A,TRUE,"SCHEDULE M'S";#N/A,#N/A,TRUE,"PLANT M'S";#N/A,#N/A,TRUE,"TAXJE"}</definedName>
    <definedName name="wrn.Tax._.Accrual." hidden="1">{#N/A,#N/A,TRUE,"TAXPROV";#N/A,#N/A,TRUE,"FLOWTHRU";#N/A,#N/A,TRUE,"SCHEDULE M'S";#N/A,#N/A,TRUE,"PLANT M'S";#N/A,#N/A,TRUE,"TAXJE"}</definedName>
    <definedName name="wrn.TBC._.Update." hidden="1">{#N/A,#N/A,FALSE,"TABLE I";#N/A,#N/A,FALSE,"TBC Development";#N/A,#N/A,FALSE,"MTC -Tax Development";#N/A,#N/A,FALSE,"MTC - Tax descriptions";#N/A,#N/A,FALSE,"MTC -Tax True Up"}</definedName>
    <definedName name="xcvxvx">#REF!</definedName>
    <definedName name="xvxvxzvxc">#REF!</definedName>
    <definedName name="xzczczczxc">#REF!</definedName>
    <definedName name="y" hidden="1">{#N/A,#N/A,FALSE,"Monthly SAIFI";#N/A,#N/A,FALSE,"Yearly SAIFI";#N/A,#N/A,FALSE,"Monthly CAIDI";#N/A,#N/A,FALSE,"Yearly CAIDI";#N/A,#N/A,FALSE,"Monthly SAIDI";#N/A,#N/A,FALSE,"Yearly SAIDI";#N/A,#N/A,FALSE,"Monthly MAIFI";#N/A,#N/A,FALSE,"Yearly MAIFI";#N/A,#N/A,FALSE,"Monthly Cust &gt;=4 Int"}</definedName>
    <definedName name="Year">#REF!</definedName>
    <definedName name="Year4BGS">#REF!</definedName>
    <definedName name="YesNo">#REF!</definedName>
    <definedName name="YORK_COUNTY">#REF!</definedName>
    <definedName name="yryryrr" hidden="1">{#N/A,#N/A,FALSE,"Monthly SAIFI";#N/A,#N/A,FALSE,"Yearly SAIFI";#N/A,#N/A,FALSE,"Monthly CAIDI";#N/A,#N/A,FALSE,"Yearly CAIDI";#N/A,#N/A,FALSE,"Monthly SAIDI";#N/A,#N/A,FALSE,"Yearly SAIDI";#N/A,#N/A,FALSE,"Monthly MAIFI";#N/A,#N/A,FALSE,"Yearly MAIFI";#N/A,#N/A,FALSE,"Monthly Cust &gt;=4 Int"}</definedName>
    <definedName name="YTDCFLE">#REF!</definedName>
    <definedName name="z" hidden="1">{#N/A,#N/A,FALSE,"Monthly SAIFI";#N/A,#N/A,FALSE,"Yearly SAIFI";#N/A,#N/A,FALSE,"Monthly CAIDI";#N/A,#N/A,FALSE,"Yearly CAIDI";#N/A,#N/A,FALSE,"Monthly SAIDI";#N/A,#N/A,FALSE,"Yearly SAIDI";#N/A,#N/A,FALSE,"Monthly MAIFI";#N/A,#N/A,FALSE,"Yearly MAIFI";#N/A,#N/A,FALSE,"Monthly Cust &gt;=4 Int"}</definedName>
    <definedName name="Z_E3A30FBC_675D_4AD8_9B2D_12956792A138_.wvu.Rows" localSheetId="2" hidden="1">#REF!</definedName>
    <definedName name="Z_E3A30FBC_675D_4AD8_9B2D_12956792A138_.wvu.Rows" localSheetId="1" hidden="1">#REF!</definedName>
    <definedName name="Z_E3A30FBC_675D_4AD8_9B2D_12956792A138_.wvu.Rows" localSheetId="0"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0" l="1"/>
  <c r="L20" i="30"/>
  <c r="K20" i="30"/>
  <c r="O18" i="30"/>
  <c r="N18" i="30"/>
  <c r="M18" i="30"/>
  <c r="L18" i="30"/>
  <c r="K18" i="30"/>
  <c r="J18" i="30"/>
  <c r="J20" i="30" s="1"/>
  <c r="AB12" i="30"/>
  <c r="AA12" i="30"/>
  <c r="Z12" i="30"/>
  <c r="M12" i="30"/>
  <c r="M20" i="30" s="1"/>
  <c r="L12" i="30"/>
  <c r="K12" i="30"/>
  <c r="J12" i="30"/>
  <c r="I12" i="30"/>
  <c r="I21" i="30" s="1"/>
  <c r="H12" i="30"/>
  <c r="H21" i="30" s="1"/>
  <c r="G12" i="30"/>
  <c r="G21" i="30" s="1"/>
  <c r="F12" i="30"/>
  <c r="F21" i="30" s="1"/>
  <c r="E12" i="30"/>
  <c r="E21" i="30" s="1"/>
  <c r="D12" i="30"/>
  <c r="AB11" i="30"/>
  <c r="AA11" i="30"/>
  <c r="Z11" i="30"/>
  <c r="AB10" i="30"/>
  <c r="AA10" i="30"/>
  <c r="Z10" i="30"/>
  <c r="O10" i="30"/>
  <c r="N10" i="30"/>
  <c r="AB9" i="30"/>
  <c r="AA9" i="30"/>
  <c r="Z9" i="30"/>
  <c r="O11" i="30" s="1"/>
  <c r="O12" i="30" s="1"/>
  <c r="O9" i="30"/>
  <c r="N9" i="30"/>
  <c r="AB8" i="30"/>
  <c r="AA8" i="30"/>
  <c r="Z8" i="30"/>
  <c r="N8" i="30"/>
  <c r="AB7" i="30"/>
  <c r="AA7" i="30"/>
  <c r="Z7" i="30"/>
  <c r="O15" i="30" s="1"/>
  <c r="I23" i="29"/>
  <c r="I25" i="29" s="1"/>
  <c r="H23" i="29"/>
  <c r="G23" i="29"/>
  <c r="G25" i="29" s="1"/>
  <c r="F23" i="29"/>
  <c r="F25" i="29" s="1"/>
  <c r="E23" i="29"/>
  <c r="E25" i="29" s="1"/>
  <c r="D23" i="29"/>
  <c r="I19" i="29"/>
  <c r="H19" i="29"/>
  <c r="G19" i="29"/>
  <c r="F19" i="29"/>
  <c r="E19" i="29"/>
  <c r="D19" i="29"/>
  <c r="I15" i="29"/>
  <c r="G15" i="29"/>
  <c r="F15" i="29"/>
  <c r="E15" i="29"/>
  <c r="D15" i="29"/>
  <c r="D25" i="29" s="1"/>
  <c r="H13" i="29"/>
  <c r="H15" i="29" s="1"/>
  <c r="D13" i="29"/>
  <c r="K38" i="27"/>
  <c r="S36" i="27"/>
  <c r="R36" i="27"/>
  <c r="R39" i="27" s="1"/>
  <c r="Q36" i="27"/>
  <c r="Q39" i="27" s="1"/>
  <c r="P36" i="27"/>
  <c r="N36" i="27"/>
  <c r="N39" i="27" s="1"/>
  <c r="M36" i="27"/>
  <c r="M39" i="27" s="1"/>
  <c r="L36" i="27"/>
  <c r="J36" i="27"/>
  <c r="J39" i="27" s="1"/>
  <c r="I36" i="27"/>
  <c r="I39" i="27" s="1"/>
  <c r="H36" i="27"/>
  <c r="H39" i="27" s="1"/>
  <c r="F36" i="27"/>
  <c r="E36" i="27"/>
  <c r="E39" i="27" s="1"/>
  <c r="D36" i="27"/>
  <c r="D39" i="27" s="1"/>
  <c r="S32" i="27"/>
  <c r="S39" i="27" s="1"/>
  <c r="R32" i="27"/>
  <c r="Q32" i="27"/>
  <c r="N32" i="27"/>
  <c r="O32" i="27" s="1"/>
  <c r="L32" i="27"/>
  <c r="K32" i="27"/>
  <c r="G32" i="27"/>
  <c r="F32" i="27"/>
  <c r="D32" i="27"/>
  <c r="P31" i="27"/>
  <c r="P30" i="27"/>
  <c r="P29" i="27"/>
  <c r="P28" i="27"/>
  <c r="P32" i="27" s="1"/>
  <c r="S26" i="27"/>
  <c r="R26" i="27"/>
  <c r="Q26" i="27"/>
  <c r="N26" i="27"/>
  <c r="O26" i="27" s="1"/>
  <c r="M26" i="27"/>
  <c r="L26" i="27"/>
  <c r="K26" i="27"/>
  <c r="J26" i="27"/>
  <c r="I26" i="27"/>
  <c r="H26" i="27"/>
  <c r="F26" i="27"/>
  <c r="G26" i="27" s="1"/>
  <c r="E26" i="27"/>
  <c r="D26" i="27"/>
  <c r="P25" i="27"/>
  <c r="O25" i="27"/>
  <c r="K25" i="27"/>
  <c r="P24" i="27"/>
  <c r="O24" i="27"/>
  <c r="K24" i="27"/>
  <c r="G24" i="27"/>
  <c r="P23" i="27"/>
  <c r="O23" i="27"/>
  <c r="K23" i="27"/>
  <c r="G23" i="27"/>
  <c r="P22" i="27"/>
  <c r="P26" i="27" s="1"/>
  <c r="O22" i="27"/>
  <c r="K22" i="27"/>
  <c r="G22" i="27"/>
  <c r="S19" i="27"/>
  <c r="R19" i="27"/>
  <c r="Q19" i="27"/>
  <c r="M19" i="27"/>
  <c r="K19" i="27"/>
  <c r="J19" i="27"/>
  <c r="I19" i="27"/>
  <c r="H19" i="27"/>
  <c r="E19" i="27"/>
  <c r="P18" i="27"/>
  <c r="P17" i="27"/>
  <c r="O17" i="27"/>
  <c r="K17" i="27"/>
  <c r="G17" i="27"/>
  <c r="P16" i="27"/>
  <c r="O16" i="27"/>
  <c r="K16" i="27"/>
  <c r="G16" i="27"/>
  <c r="P15" i="27"/>
  <c r="O15" i="27"/>
  <c r="K15" i="27"/>
  <c r="G15" i="27"/>
  <c r="S14" i="27"/>
  <c r="R14" i="27"/>
  <c r="Q14" i="27"/>
  <c r="P14" i="27"/>
  <c r="P19" i="27" s="1"/>
  <c r="O14" i="27"/>
  <c r="N14" i="27"/>
  <c r="N19" i="27" s="1"/>
  <c r="L14" i="27"/>
  <c r="L19" i="27" s="1"/>
  <c r="K14" i="27"/>
  <c r="J14" i="27"/>
  <c r="H14" i="27"/>
  <c r="F14" i="27"/>
  <c r="G14" i="27" s="1"/>
  <c r="D14" i="27"/>
  <c r="D19" i="27" s="1"/>
  <c r="P13" i="27"/>
  <c r="P12" i="27"/>
  <c r="P10" i="27"/>
  <c r="P9" i="27"/>
  <c r="P8" i="27"/>
  <c r="P39" i="27" l="1"/>
  <c r="O39" i="27"/>
  <c r="O19" i="27"/>
  <c r="K39" i="27"/>
  <c r="L39" i="27"/>
  <c r="H25" i="29"/>
  <c r="F19" i="27"/>
  <c r="N14" i="30"/>
  <c r="N20" i="30" s="1"/>
  <c r="O14" i="30"/>
  <c r="O20" i="30" s="1"/>
  <c r="N15" i="30"/>
  <c r="N11" i="30"/>
  <c r="N12" i="30" s="1"/>
  <c r="F39" i="27" l="1"/>
  <c r="G39" i="27" s="1"/>
  <c r="G19" i="27"/>
</calcChain>
</file>

<file path=xl/sharedStrings.xml><?xml version="1.0" encoding="utf-8"?>
<sst xmlns="http://schemas.openxmlformats.org/spreadsheetml/2006/main" count="324" uniqueCount="123">
  <si>
    <t>Quarter</t>
  </si>
  <si>
    <t>C&amp;I</t>
  </si>
  <si>
    <t>N/A</t>
  </si>
  <si>
    <t>HVAC</t>
  </si>
  <si>
    <t>Appliance Rebates</t>
  </si>
  <si>
    <t>Appliance Recycling</t>
  </si>
  <si>
    <t>Online Marketplace</t>
  </si>
  <si>
    <t>Food Banks</t>
  </si>
  <si>
    <t>Others - Lighting</t>
  </si>
  <si>
    <t>Quick Home Energy Check-Up</t>
  </si>
  <si>
    <t>Moderate Income Weatherization</t>
  </si>
  <si>
    <t>Behavioral</t>
  </si>
  <si>
    <t>C&amp;I Direct Install</t>
  </si>
  <si>
    <t>Direct Install</t>
  </si>
  <si>
    <t>Energy Solutions for Business</t>
  </si>
  <si>
    <t>Prescriptive/Custom</t>
  </si>
  <si>
    <t>Energy Management</t>
  </si>
  <si>
    <t>Engineered Solutions</t>
  </si>
  <si>
    <t>Multi-Family</t>
  </si>
  <si>
    <t>Efficient Products</t>
  </si>
  <si>
    <t>Existing Homes</t>
  </si>
  <si>
    <t>Home Energy Education &amp; Management</t>
  </si>
  <si>
    <t>Sector</t>
  </si>
  <si>
    <t>Sub-Program</t>
  </si>
  <si>
    <t>YTD Reported Participation Number</t>
  </si>
  <si>
    <t>HPwES</t>
  </si>
  <si>
    <t>Energy Efficiency and PDR Savings Summary</t>
  </si>
  <si>
    <t>For Period Ending PY23Q2</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</si>
  <si>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</si>
  <si>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</si>
  <si>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</si>
  <si>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</si>
  <si>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</si>
  <si>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</si>
  <si>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</si>
  <si>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</si>
  <si>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</si>
  <si>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</si>
  <si>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</si>
  <si>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</si>
  <si>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</si>
  <si>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</si>
  <si>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</si>
  <si>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</si>
  <si>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</si>
  <si>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</si>
  <si>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</si>
  <si>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</si>
  <si>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Annual Forecasted Participation Number</t>
  </si>
  <si>
    <t>YTD % of Annual Participants</t>
  </si>
  <si>
    <t>Quarter ($000)</t>
  </si>
  <si>
    <r>
      <t xml:space="preserve">Annual Forecasted Program Costs ($000) </t>
    </r>
    <r>
      <rPr>
        <vertAlign val="superscript"/>
        <sz val="9"/>
        <color rgb="FFFFFFFF"/>
        <rFont val="Calibri"/>
        <family val="2"/>
        <scheme val="minor"/>
      </rPr>
      <t>2</t>
    </r>
  </si>
  <si>
    <t>YTD Reported Program Costs ($000)</t>
  </si>
  <si>
    <t>YTD % of Annual Budget</t>
  </si>
  <si>
    <t>Quarter Annual Retail Energy Savings (MWh)</t>
  </si>
  <si>
    <t>Annual Forecasted Retail Energy Savings (MWh)</t>
  </si>
  <si>
    <t>YTD Reported Annual Retail Energy Savings (MWh)</t>
  </si>
  <si>
    <t>YTD % of Annual Energy Savings</t>
  </si>
  <si>
    <t>Quarter  Annual Wholesale Energy Savings (MWh)</t>
  </si>
  <si>
    <t>YTD Retail Peak Demand Savings (MW)</t>
  </si>
  <si>
    <t>Quarter Lifetime Retail Energy Savings (MWh)</t>
  </si>
  <si>
    <t>YTD Lifetime Retail Energy Savings (MWh)</t>
  </si>
  <si>
    <t>Residential Programs</t>
  </si>
  <si>
    <r>
      <t>Sub Program or Category</t>
    </r>
    <r>
      <rPr>
        <b/>
        <vertAlign val="superscript"/>
        <sz val="11"/>
        <color theme="1"/>
        <rFont val="Calibri"/>
        <family val="2"/>
        <scheme val="minor"/>
      </rPr>
      <t>1</t>
    </r>
  </si>
  <si>
    <t>Efficient Products*</t>
  </si>
  <si>
    <t xml:space="preserve"> N/A </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</si>
  <si>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</si>
  <si>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</si>
  <si>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</si>
  <si>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</si>
  <si>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 xml:space="preserve">-   </t>
  </si>
  <si>
    <t xml:space="preserve"> $-   </t>
  </si>
  <si>
    <t>Total Residential</t>
  </si>
  <si>
    <t>Business Programs</t>
  </si>
  <si>
    <t>Direct Install*</t>
  </si>
  <si>
    <r>
      <t>Prescriptive/Custom*</t>
    </r>
    <r>
      <rPr>
        <vertAlign val="superscript"/>
        <sz val="11"/>
        <color theme="1"/>
        <rFont val="Calibri"/>
        <family val="2"/>
        <scheme val="minor"/>
      </rPr>
      <t>4</t>
    </r>
  </si>
  <si>
    <t>Total Business</t>
  </si>
  <si>
    <t>Multi-Family*</t>
  </si>
  <si>
    <t>Prescriptive/Custom*</t>
  </si>
  <si>
    <t>Subtotal Multi-Family</t>
  </si>
  <si>
    <t>Other Programs</t>
  </si>
  <si>
    <t>Home Optimization &amp; Peak Demand Reduction</t>
  </si>
  <si>
    <t>Total Other</t>
  </si>
  <si>
    <t>Supportive Costs Outside Portfolio</t>
  </si>
  <si>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</si>
  <si>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</si>
  <si>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</si>
  <si>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Quick Home Energy Check-Up and Behavioral Program costs in PY1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</si>
  <si>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1"/>
        <rFont val="Calibri"/>
        <family val="2"/>
        <scheme val="minor"/>
      </rPr>
      <t>4</t>
    </r>
    <r>
      <rPr>
        <sz val="11"/>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</si>
  <si>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</si>
  <si>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</si>
  <si>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D</t>
  </si>
  <si>
    <t>YTD Reported Incentive Costs ($000)</t>
  </si>
  <si>
    <t>YTD Reported Retail Energy Savings (MWh)</t>
  </si>
  <si>
    <t>Sub Program</t>
  </si>
  <si>
    <t>LMI</t>
  </si>
  <si>
    <t>Non-LMI or Unverified</t>
  </si>
  <si>
    <t>Others</t>
  </si>
  <si>
    <r>
      <t>Home Performance with Energy Star</t>
    </r>
    <r>
      <rPr>
        <vertAlign val="superscript"/>
        <sz val="11"/>
        <rFont val="Calibri"/>
        <family val="2"/>
        <scheme val="minor"/>
      </rPr>
      <t>1</t>
    </r>
    <r>
      <rPr>
        <sz val="11"/>
        <color theme="1"/>
        <rFont val="Calibri"/>
        <family val="2"/>
        <scheme val="minor"/>
      </rPr>
      <t xml:space="preserve"> </t>
    </r>
  </si>
  <si>
    <t>TBD</t>
  </si>
  <si>
    <t>Direct Installation/MF QHEC</t>
  </si>
  <si>
    <t>Total Multi-Family</t>
  </si>
  <si>
    <t>NONE</t>
  </si>
  <si>
    <r>
      <rPr>
        <vertAlign val="superscript"/>
        <sz val="11"/>
        <rFont val="Times New Roman"/>
        <family val="1"/>
      </rPr>
      <t>1</t>
    </r>
    <r>
      <rPr>
        <sz val="11"/>
        <rFont val="Times New Roman"/>
        <family val="1"/>
      </rPr>
      <t xml:space="preserve"> Income-qualified customers are directed to participate through the Comfort Partners or Moderate Income Weatherization programs.</t>
    </r>
  </si>
  <si>
    <t>H</t>
  </si>
  <si>
    <t>L</t>
  </si>
  <si>
    <t>Reported Lifetime Retail Energy Savings Current Quarter (MWh)</t>
  </si>
  <si>
    <t>Reported Lifetime Retail Energy Savings YTD (MWh)</t>
  </si>
  <si>
    <t>Reported Lifetime Wholesale Energy Savings Current Quarter (MWh)</t>
  </si>
  <si>
    <t>Count</t>
  </si>
  <si>
    <t>Sub-Programs</t>
  </si>
  <si>
    <t>Weighted Electric Losses - Energy</t>
  </si>
  <si>
    <t>Weighted Electric Losses - Demand</t>
  </si>
  <si>
    <t>Weighted Natural Gas Losses</t>
  </si>
  <si>
    <t>Small Commercial</t>
  </si>
  <si>
    <t>Large Commercial</t>
  </si>
  <si>
    <t>MF</t>
  </si>
  <si>
    <t>Energy Solutions for Business: Prescriptive and Custom</t>
  </si>
  <si>
    <t xml:space="preserve">Energy Solutions for Business: Engineered Solutions </t>
  </si>
  <si>
    <t xml:space="preserve">Direct Install </t>
  </si>
  <si>
    <t xml:space="preserve">Energy Solutions for Business: Energy Management </t>
  </si>
  <si>
    <t>Portfolio</t>
  </si>
  <si>
    <t>Portfolio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</si>
</sst>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0.000%"/>
    <numFmt numFmtId="171" formatCode="_(* #,##0.000_);_(* \(#,##0.000\);_(* &quot;-&quot;???_);_(@_)"/>
  </numFmts>
  <fonts count="30" x14ac:knownFonts="1">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sz val="11"/>
      <name val="Calibri"/>
      <family val="2"/>
    </font>
    <font>
      <sz val="11"/>
      <name val="Arial Black"/>
      <family val="2"/>
    </font>
    <font>
      <sz val="11"/>
      <color theme="1"/>
      <name val="Arial"/>
      <family val="2"/>
    </font>
    <font>
      <sz val="11"/>
      <color theme="1"/>
      <name val="Times New Roman"/>
      <family val="1"/>
    </font>
    <font>
      <sz val="11"/>
      <color indexed="9"/>
      <name val="Times New Roman"/>
      <family val="1"/>
    </font>
    <font>
      <b/>
      <sz val="11"/>
      <color theme="1"/>
      <name val="Times New Roman"/>
      <family val="1"/>
    </font>
    <font>
      <sz val="11"/>
      <name val="Times New Roman"/>
      <family val="1"/>
    </font>
    <font>
      <vertAlign val="superscript"/>
      <sz val="11"/>
      <name val="Times New Roman"/>
      <family val="1"/>
    </font>
    <font>
      <b/>
      <sz val="11"/>
      <color rgb="FF000000"/>
      <name val="Calibri"/>
      <family val="2"/>
      <scheme val="minor"/>
    </font>
    <font>
      <sz val="11"/>
      <color rgb="FF7030A0"/>
      <name val="Calibri"/>
      <family val="2"/>
      <scheme val="minor"/>
    </font>
    <font>
      <b/>
      <sz val="11"/>
      <color theme="1"/>
      <name val="Calibri"/>
      <family val="2"/>
    </font>
    <font>
      <sz val="11"/>
      <color theme="1"/>
      <name val="Calibri"/>
      <family val="2"/>
    </font>
    <font>
      <sz val="11"/>
      <color theme="1"/>
      <name val="Calibri"/>
      <family val="2"/>
      <scheme val="minor"/>
    </font>
  </fonts>
  <fills count="12">
    <fill>
      <patternFill patternType="none"/>
    </fill>
    <fill>
      <patternFill patternType="gray125"/>
    </fill>
    <fill>
      <patternFill patternType="solid">
        <fgColor rgb="FFC6EFCE"/>
        <bgColor indexed="64"/>
      </patternFill>
    </fill>
    <fill>
      <patternFill patternType="solid">
        <fgColor rgb="FF1F497D"/>
        <bgColor indexed="64"/>
      </patternFill>
    </fill>
    <fill>
      <patternFill patternType="solid">
        <fgColor rgb="FFBFBFBF"/>
        <bgColor indexed="64"/>
      </patternFill>
    </fill>
    <fill>
      <patternFill patternType="solid">
        <fgColor theme="3" tint="0.39997558519241921"/>
        <bgColor indexed="64"/>
      </patternFill>
    </fill>
    <fill>
      <patternFill patternType="solid">
        <fgColor theme="1"/>
        <bgColor indexed="64"/>
      </patternFill>
    </fill>
    <fill>
      <patternFill patternType="solid">
        <fgColor theme="0"/>
        <bgColor indexed="64"/>
      </patternFill>
    </fill>
    <fill>
      <patternFill patternType="solid">
        <fgColor theme="2" tint="-9.9917600024414813E-2"/>
        <bgColor indexed="64"/>
      </patternFill>
    </fill>
    <fill>
      <patternFill patternType="solid">
        <fgColor theme="0" tint="-0.14993743705557422"/>
        <bgColor indexed="64"/>
      </patternFill>
    </fill>
    <fill>
      <patternFill patternType="solid">
        <fgColor theme="0" tint="-0.24991607409894101"/>
        <bgColor indexed="64"/>
      </patternFill>
    </fill>
    <fill>
      <patternFill patternType="solid">
        <fgColor rgb="FFFFF2CC"/>
        <bgColor indexed="64"/>
      </patternFill>
    </fill>
  </fills>
  <borders count="8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style="thin">
        <color auto="1"/>
      </right>
      <top/>
      <bottom style="medium">
        <color auto="1"/>
      </bottom>
      <diagonal/>
    </border>
    <border>
      <left/>
      <right/>
      <top style="medium">
        <color auto="1"/>
      </top>
      <bottom style="thin">
        <color auto="1"/>
      </bottom>
      <diagonal/>
    </border>
    <border>
      <left style="medium">
        <color auto="1"/>
      </left>
      <right style="medium">
        <color auto="1"/>
      </right>
      <top/>
      <bottom style="thin">
        <color auto="1"/>
      </bottom>
      <diagonal/>
    </border>
    <border>
      <left/>
      <right style="medium">
        <color auto="1"/>
      </right>
      <top style="medium">
        <color auto="1"/>
      </top>
      <bottom/>
      <diagonal/>
    </border>
    <border>
      <left/>
      <right style="thin">
        <color auto="1"/>
      </right>
      <top style="medium">
        <color auto="1"/>
      </top>
      <bottom style="medium">
        <color rgb="FF000000"/>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top/>
      <bottom style="thin">
        <color auto="1"/>
      </bottom>
      <diagonal/>
    </border>
    <border>
      <left/>
      <right style="medium">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bottom/>
      <diagonal/>
    </border>
    <border>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rgb="FF000000"/>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medium">
        <color auto="1"/>
      </bottom>
      <diagonal/>
    </border>
  </borders>
  <cellStyleXfs count="9">
    <xf numFmtId="0" fontId="0" fillId="0" borderId="0"/>
    <xf numFmtId="9" fontId="29" fillId="0" borderId="0" applyFont="0" applyFill="0" applyBorder="0" applyAlignment="0" applyProtection="0"/>
    <xf numFmtId="44" fontId="29" fillId="0" borderId="0" applyFont="0" applyFill="0" applyBorder="0" applyAlignment="0" applyProtection="0"/>
    <xf numFmtId="42"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0" fontId="1" fillId="0" borderId="0"/>
    <xf numFmtId="0" fontId="15" fillId="2" borderId="0" applyNumberFormat="0" applyBorder="0" applyAlignment="0" applyProtection="0"/>
    <xf numFmtId="0" fontId="19" fillId="0" borderId="0"/>
  </cellStyleXfs>
  <cellXfs count="596">
    <xf numFmtId="0" fontId="0" fillId="0" borderId="0" xfId="0"/>
    <xf numFmtId="0" fontId="4" fillId="0" borderId="0" xfId="0" applyFont="1"/>
    <xf numFmtId="164" fontId="0" fillId="0" borderId="0" xfId="4" applyNumberFormat="1" applyFont="1"/>
    <xf numFmtId="43" fontId="0" fillId="0" borderId="0" xfId="4" applyFont="1"/>
    <xf numFmtId="165" fontId="0" fillId="0" borderId="0" xfId="2" applyNumberFormat="1" applyFont="1"/>
    <xf numFmtId="0" fontId="5" fillId="0" borderId="0" xfId="0" applyFont="1"/>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4" borderId="3" xfId="0" applyFont="1" applyFill="1" applyBorder="1"/>
    <xf numFmtId="0" fontId="2" fillId="0" borderId="0" xfId="0" applyFont="1"/>
    <xf numFmtId="165" fontId="2" fillId="0" borderId="0" xfId="2" applyNumberFormat="1" applyFont="1"/>
    <xf numFmtId="164" fontId="2" fillId="0" borderId="0" xfId="4" applyNumberFormat="1" applyFont="1"/>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4" borderId="2" xfId="0" applyFont="1" applyFill="1" applyBorder="1"/>
    <xf numFmtId="0" fontId="0" fillId="3" borderId="1"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3" fillId="4" borderId="7" xfId="0" applyFont="1" applyFill="1" applyBorder="1"/>
    <xf numFmtId="164" fontId="3" fillId="4" borderId="8" xfId="4" applyNumberFormat="1" applyFont="1" applyFill="1" applyBorder="1" applyAlignment="1"/>
    <xf numFmtId="0" fontId="10" fillId="0" borderId="0" xfId="0" applyFont="1"/>
    <xf numFmtId="0" fontId="7" fillId="3" borderId="9" xfId="0" applyFont="1" applyFill="1" applyBorder="1" applyAlignment="1">
      <alignment horizontal="center" vertical="center" wrapText="1"/>
    </xf>
    <xf numFmtId="164" fontId="7" fillId="3" borderId="10" xfId="4"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164" fontId="7" fillId="5" borderId="10" xfId="4" applyNumberFormat="1" applyFont="1" applyFill="1" applyBorder="1" applyAlignment="1">
      <alignment horizontal="center" vertical="center" wrapText="1"/>
    </xf>
    <xf numFmtId="164" fontId="7" fillId="5" borderId="2" xfId="4" applyNumberFormat="1"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0" xfId="0" applyFont="1" applyFill="1" applyAlignment="1">
      <alignment horizontal="center" vertical="center" wrapText="1"/>
    </xf>
    <xf numFmtId="0" fontId="6" fillId="3" borderId="13" xfId="0" applyFont="1" applyFill="1" applyBorder="1" applyAlignment="1">
      <alignment horizontal="center" vertical="center" wrapText="1"/>
    </xf>
    <xf numFmtId="164" fontId="7" fillId="3" borderId="13" xfId="4" applyNumberFormat="1" applyFont="1" applyFill="1" applyBorder="1" applyAlignment="1">
      <alignment horizontal="center" vertical="center" wrapText="1"/>
    </xf>
    <xf numFmtId="164" fontId="3" fillId="6" borderId="7" xfId="4" applyNumberFormat="1" applyFont="1" applyFill="1" applyBorder="1" applyAlignment="1"/>
    <xf numFmtId="164" fontId="3" fillId="6" borderId="14" xfId="4" applyNumberFormat="1" applyFont="1" applyFill="1" applyBorder="1" applyAlignment="1"/>
    <xf numFmtId="0" fontId="0" fillId="0" borderId="15" xfId="0" applyBorder="1" applyAlignment="1">
      <alignment horizontal="left" vertical="center" wrapText="1"/>
    </xf>
    <xf numFmtId="164" fontId="0" fillId="0" borderId="0" xfId="4" applyNumberFormat="1" applyFont="1" applyFill="1" applyBorder="1"/>
    <xf numFmtId="165" fontId="0" fillId="0" borderId="0" xfId="2" applyNumberFormat="1" applyFont="1" applyFill="1" applyBorder="1"/>
    <xf numFmtId="164" fontId="0" fillId="0" borderId="0" xfId="4" applyNumberFormat="1" applyFont="1" applyFill="1" applyBorder="1" applyAlignment="1">
      <alignment horizontal="right"/>
    </xf>
    <xf numFmtId="164" fontId="3" fillId="0" borderId="0" xfId="4"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4"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7" fillId="3" borderId="16" xfId="0" applyFont="1" applyFill="1" applyBorder="1" applyAlignment="1">
      <alignment horizontal="center" vertical="center" wrapText="1"/>
    </xf>
    <xf numFmtId="9" fontId="0" fillId="0" borderId="0" xfId="1" applyFont="1" applyFill="1" applyBorder="1"/>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 fillId="4" borderId="20" xfId="0" applyFont="1" applyFill="1" applyBorder="1"/>
    <xf numFmtId="0" fontId="3" fillId="4" borderId="21" xfId="0" applyFont="1" applyFill="1" applyBorder="1"/>
    <xf numFmtId="0" fontId="0" fillId="3" borderId="22" xfId="0" applyFill="1" applyBorder="1" applyAlignment="1">
      <alignment vertical="center" wrapText="1"/>
    </xf>
    <xf numFmtId="0" fontId="0" fillId="3" borderId="23" xfId="0" applyFill="1" applyBorder="1" applyAlignment="1">
      <alignment vertical="center" wrapText="1"/>
    </xf>
    <xf numFmtId="0" fontId="3" fillId="4" borderId="24" xfId="0" applyFont="1" applyFill="1" applyBorder="1"/>
    <xf numFmtId="0" fontId="3" fillId="4" borderId="25" xfId="0" applyFont="1" applyFill="1" applyBorder="1"/>
    <xf numFmtId="0" fontId="3" fillId="4" borderId="26" xfId="0" applyFont="1" applyFill="1" applyBorder="1"/>
    <xf numFmtId="0" fontId="0" fillId="3" borderId="27" xfId="0" applyFill="1" applyBorder="1" applyAlignment="1">
      <alignment vertical="center" wrapText="1"/>
    </xf>
    <xf numFmtId="0" fontId="0" fillId="0" borderId="24" xfId="0" applyBorder="1" applyAlignment="1">
      <alignment horizontal="left"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6" fillId="5" borderId="20"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3" fillId="4" borderId="20" xfId="0" applyFont="1" applyFill="1" applyBorder="1" applyAlignment="1">
      <alignment horizontal="center" vertical="center"/>
    </xf>
    <xf numFmtId="0" fontId="0" fillId="0" borderId="32" xfId="0" applyBorder="1" applyAlignment="1">
      <alignment horizontal="center" vertical="center"/>
    </xf>
    <xf numFmtId="0" fontId="7" fillId="3" borderId="33" xfId="0" applyFont="1" applyFill="1" applyBorder="1" applyAlignment="1">
      <alignment horizontal="center" vertical="center" wrapText="1"/>
    </xf>
    <xf numFmtId="0" fontId="3" fillId="4" borderId="34" xfId="0" applyFont="1" applyFill="1" applyBorder="1"/>
    <xf numFmtId="0" fontId="0" fillId="3" borderId="16" xfId="0" applyFill="1" applyBorder="1" applyAlignment="1">
      <alignment vertical="center" wrapText="1"/>
    </xf>
    <xf numFmtId="0" fontId="0" fillId="3" borderId="35" xfId="0" applyFill="1" applyBorder="1" applyAlignment="1">
      <alignment vertical="center" wrapText="1"/>
    </xf>
    <xf numFmtId="164" fontId="3" fillId="6" borderId="34" xfId="4" applyNumberFormat="1" applyFont="1" applyFill="1" applyBorder="1" applyAlignment="1"/>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7" borderId="36" xfId="0" applyFill="1" applyBorder="1" applyAlignment="1">
      <alignment horizontal="left" vertical="center" wrapText="1"/>
    </xf>
    <xf numFmtId="0" fontId="0" fillId="7" borderId="11" xfId="0" applyFill="1" applyBorder="1" applyAlignment="1">
      <alignment horizontal="left" vertical="center" wrapText="1"/>
    </xf>
    <xf numFmtId="0" fontId="3" fillId="4" borderId="20"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0" fillId="0" borderId="38" xfId="0" applyBorder="1" applyAlignment="1">
      <alignment horizontal="left" vertical="center" wrapText="1"/>
    </xf>
    <xf numFmtId="0" fontId="0" fillId="0" borderId="30" xfId="0" applyBorder="1"/>
    <xf numFmtId="0" fontId="0" fillId="0" borderId="33" xfId="0" applyBorder="1"/>
    <xf numFmtId="0" fontId="0" fillId="0" borderId="22" xfId="0" applyBorder="1" applyAlignment="1">
      <alignment horizontal="left" vertical="center" wrapText="1"/>
    </xf>
    <xf numFmtId="0" fontId="0" fillId="0" borderId="39" xfId="0" applyBorder="1" applyAlignment="1">
      <alignment vertical="center" wrapText="1"/>
    </xf>
    <xf numFmtId="0" fontId="0" fillId="0" borderId="37" xfId="0" applyBorder="1" applyAlignment="1">
      <alignment horizontal="left" vertical="center" wrapText="1"/>
    </xf>
    <xf numFmtId="0" fontId="0" fillId="0" borderId="38" xfId="0" applyBorder="1" applyAlignment="1">
      <alignment vertical="center" wrapText="1"/>
    </xf>
    <xf numFmtId="0" fontId="0" fillId="0" borderId="20" xfId="0" applyBorder="1" applyAlignment="1">
      <alignment horizontal="left" vertical="center" wrapText="1"/>
    </xf>
    <xf numFmtId="165" fontId="3" fillId="4" borderId="20" xfId="0" applyNumberFormat="1" applyFont="1" applyFill="1" applyBorder="1" applyAlignment="1">
      <alignment horizontal="center"/>
    </xf>
    <xf numFmtId="165" fontId="3" fillId="4" borderId="27" xfId="0" applyNumberFormat="1" applyFont="1" applyFill="1" applyBorder="1" applyAlignment="1">
      <alignment horizontal="center"/>
    </xf>
    <xf numFmtId="165" fontId="3" fillId="4" borderId="40" xfId="0" applyNumberFormat="1" applyFont="1" applyFill="1" applyBorder="1" applyAlignment="1">
      <alignment horizontal="center"/>
    </xf>
    <xf numFmtId="165" fontId="3" fillId="4" borderId="8" xfId="0" applyNumberFormat="1" applyFont="1" applyFill="1" applyBorder="1" applyAlignment="1">
      <alignment horizontal="center"/>
    </xf>
    <xf numFmtId="165" fontId="0" fillId="3" borderId="41" xfId="0" applyNumberFormat="1" applyFill="1" applyBorder="1" applyAlignment="1">
      <alignment horizontal="center" vertical="center" wrapText="1"/>
    </xf>
    <xf numFmtId="165" fontId="0" fillId="3" borderId="42" xfId="0" applyNumberFormat="1" applyFill="1" applyBorder="1" applyAlignment="1">
      <alignment horizontal="center" vertical="center" wrapText="1"/>
    </xf>
    <xf numFmtId="165" fontId="0" fillId="3" borderId="5" xfId="0" applyNumberFormat="1" applyFill="1" applyBorder="1" applyAlignment="1">
      <alignment horizontal="center" vertical="center" wrapText="1"/>
    </xf>
    <xf numFmtId="165" fontId="3" fillId="4" borderId="26" xfId="0" applyNumberFormat="1" applyFont="1" applyFill="1" applyBorder="1" applyAlignment="1">
      <alignment horizontal="center"/>
    </xf>
    <xf numFmtId="165" fontId="3" fillId="4" borderId="13" xfId="0" applyNumberFormat="1" applyFont="1" applyFill="1" applyBorder="1" applyAlignment="1">
      <alignment horizontal="center"/>
    </xf>
    <xf numFmtId="165" fontId="0" fillId="3" borderId="28" xfId="0" applyNumberFormat="1" applyFill="1" applyBorder="1" applyAlignment="1">
      <alignment horizontal="center" vertical="center" wrapText="1"/>
    </xf>
    <xf numFmtId="165" fontId="0" fillId="3" borderId="27" xfId="0" applyNumberFormat="1" applyFill="1" applyBorder="1" applyAlignment="1">
      <alignment horizontal="center" vertical="center" wrapText="1"/>
    </xf>
    <xf numFmtId="165" fontId="3" fillId="4" borderId="3" xfId="0" applyNumberFormat="1" applyFont="1" applyFill="1" applyBorder="1" applyAlignment="1">
      <alignment horizontal="center"/>
    </xf>
    <xf numFmtId="165" fontId="3" fillId="4" borderId="2" xfId="0" applyNumberFormat="1" applyFont="1" applyFill="1" applyBorder="1" applyAlignment="1">
      <alignment horizontal="center"/>
    </xf>
    <xf numFmtId="165" fontId="0" fillId="3" borderId="1" xfId="0" applyNumberFormat="1" applyFill="1" applyBorder="1" applyAlignment="1">
      <alignment horizontal="center" vertical="center" wrapText="1"/>
    </xf>
    <xf numFmtId="166" fontId="3" fillId="4" borderId="12" xfId="1" applyNumberFormat="1" applyFont="1" applyFill="1" applyBorder="1" applyAlignment="1">
      <alignment horizontal="center"/>
    </xf>
    <xf numFmtId="166" fontId="0" fillId="3" borderId="23" xfId="1" applyNumberFormat="1" applyFont="1" applyFill="1" applyBorder="1" applyAlignment="1">
      <alignment horizontal="center" vertical="center" wrapText="1"/>
    </xf>
    <xf numFmtId="166" fontId="3" fillId="4" borderId="43" xfId="1" applyNumberFormat="1" applyFont="1" applyFill="1" applyBorder="1" applyAlignment="1">
      <alignment horizontal="center"/>
    </xf>
    <xf numFmtId="166" fontId="3" fillId="4" borderId="14" xfId="1" applyNumberFormat="1" applyFont="1" applyFill="1" applyBorder="1" applyAlignment="1">
      <alignment horizontal="center"/>
    </xf>
    <xf numFmtId="166" fontId="0" fillId="3" borderId="29" xfId="1" applyNumberFormat="1" applyFont="1" applyFill="1" applyBorder="1" applyAlignment="1">
      <alignment horizontal="center" vertical="center" wrapText="1"/>
    </xf>
    <xf numFmtId="166" fontId="3" fillId="4" borderId="44" xfId="1" applyNumberFormat="1" applyFont="1" applyFill="1" applyBorder="1" applyAlignment="1">
      <alignment horizontal="center"/>
    </xf>
    <xf numFmtId="166" fontId="0" fillId="3" borderId="6" xfId="1" applyNumberFormat="1" applyFont="1" applyFill="1" applyBorder="1" applyAlignment="1">
      <alignment horizontal="center" vertical="center" wrapText="1"/>
    </xf>
    <xf numFmtId="166" fontId="3" fillId="4" borderId="29" xfId="1" applyNumberFormat="1" applyFont="1" applyFill="1" applyBorder="1" applyAlignment="1">
      <alignment horizontal="center"/>
    </xf>
    <xf numFmtId="166" fontId="3" fillId="4" borderId="27" xfId="1" applyNumberFormat="1" applyFont="1" applyFill="1" applyBorder="1" applyAlignment="1">
      <alignment horizontal="center"/>
    </xf>
    <xf numFmtId="166" fontId="0" fillId="0" borderId="5" xfId="1" applyNumberFormat="1" applyFont="1" applyFill="1" applyBorder="1" applyAlignment="1">
      <alignment horizontal="center"/>
    </xf>
    <xf numFmtId="166" fontId="0" fillId="0" borderId="4" xfId="1" applyNumberFormat="1" applyFont="1" applyFill="1" applyBorder="1" applyAlignment="1">
      <alignment horizontal="center"/>
    </xf>
    <xf numFmtId="166" fontId="0" fillId="0" borderId="45" xfId="1" applyNumberFormat="1" applyFont="1" applyFill="1" applyBorder="1" applyAlignment="1">
      <alignment horizontal="center"/>
    </xf>
    <xf numFmtId="166" fontId="3" fillId="4" borderId="8" xfId="1" applyNumberFormat="1" applyFont="1" applyFill="1" applyBorder="1" applyAlignment="1">
      <alignment horizontal="center"/>
    </xf>
    <xf numFmtId="166" fontId="0" fillId="3" borderId="5" xfId="1" applyNumberFormat="1" applyFont="1" applyFill="1" applyBorder="1" applyAlignment="1">
      <alignment horizontal="center" vertical="center" wrapText="1"/>
    </xf>
    <xf numFmtId="166" fontId="3" fillId="4" borderId="13" xfId="1" applyNumberFormat="1" applyFont="1" applyFill="1" applyBorder="1" applyAlignment="1">
      <alignment horizontal="center"/>
    </xf>
    <xf numFmtId="166" fontId="13" fillId="0" borderId="4" xfId="1" applyNumberFormat="1" applyFont="1" applyFill="1" applyBorder="1" applyAlignment="1">
      <alignment horizontal="center"/>
    </xf>
    <xf numFmtId="166" fontId="13" fillId="0" borderId="2" xfId="1" applyNumberFormat="1" applyFont="1" applyFill="1" applyBorder="1" applyAlignment="1">
      <alignment horizontal="center"/>
    </xf>
    <xf numFmtId="166" fontId="0" fillId="3" borderId="27" xfId="1" applyNumberFormat="1" applyFont="1" applyFill="1" applyBorder="1" applyAlignment="1">
      <alignment horizontal="center" vertical="center" wrapText="1"/>
    </xf>
    <xf numFmtId="166" fontId="3" fillId="4" borderId="2" xfId="1" applyNumberFormat="1" applyFont="1" applyFill="1" applyBorder="1" applyAlignment="1">
      <alignment horizontal="center"/>
    </xf>
    <xf numFmtId="166" fontId="3" fillId="6" borderId="8" xfId="1" applyNumberFormat="1" applyFont="1" applyFill="1" applyBorder="1" applyAlignment="1">
      <alignment horizontal="center"/>
    </xf>
    <xf numFmtId="164" fontId="3" fillId="4" borderId="21" xfId="4" applyNumberFormat="1" applyFont="1" applyFill="1" applyBorder="1" applyAlignment="1">
      <alignment horizontal="center"/>
    </xf>
    <xf numFmtId="164" fontId="3" fillId="4" borderId="8" xfId="4" applyNumberFormat="1" applyFont="1" applyFill="1" applyBorder="1" applyAlignment="1">
      <alignment horizontal="center"/>
    </xf>
    <xf numFmtId="164" fontId="0" fillId="3" borderId="22" xfId="4" applyNumberFormat="1" applyFont="1" applyFill="1" applyBorder="1" applyAlignment="1">
      <alignment horizontal="center" vertical="center" wrapText="1"/>
    </xf>
    <xf numFmtId="164" fontId="0" fillId="3" borderId="5" xfId="4" applyNumberFormat="1" applyFont="1" applyFill="1" applyBorder="1" applyAlignment="1">
      <alignment horizontal="center" vertical="center" wrapText="1"/>
    </xf>
    <xf numFmtId="164" fontId="3" fillId="4" borderId="26" xfId="4" applyNumberFormat="1" applyFont="1" applyFill="1" applyBorder="1" applyAlignment="1">
      <alignment horizontal="center"/>
    </xf>
    <xf numFmtId="164" fontId="3" fillId="4" borderId="13" xfId="4" applyNumberFormat="1" applyFont="1" applyFill="1" applyBorder="1" applyAlignment="1">
      <alignment horizontal="center"/>
    </xf>
    <xf numFmtId="164" fontId="3" fillId="4" borderId="7" xfId="4" applyNumberFormat="1" applyFont="1" applyFill="1" applyBorder="1" applyAlignment="1">
      <alignment horizontal="center"/>
    </xf>
    <xf numFmtId="164" fontId="0" fillId="3" borderId="28" xfId="4" applyNumberFormat="1" applyFont="1" applyFill="1" applyBorder="1" applyAlignment="1">
      <alignment horizontal="center" vertical="center" wrapText="1"/>
    </xf>
    <xf numFmtId="164" fontId="0" fillId="3" borderId="27" xfId="4" applyNumberFormat="1" applyFont="1" applyFill="1" applyBorder="1" applyAlignment="1">
      <alignment horizontal="center" vertical="center" wrapText="1"/>
    </xf>
    <xf numFmtId="164" fontId="0" fillId="0" borderId="46" xfId="4" applyNumberFormat="1" applyFont="1" applyBorder="1" applyAlignment="1">
      <alignment horizontal="center" vertical="center"/>
    </xf>
    <xf numFmtId="164" fontId="3" fillId="4" borderId="3" xfId="4" applyNumberFormat="1" applyFont="1" applyFill="1" applyBorder="1" applyAlignment="1">
      <alignment horizontal="center"/>
    </xf>
    <xf numFmtId="164" fontId="3" fillId="4" borderId="2" xfId="4" applyNumberFormat="1" applyFont="1" applyFill="1" applyBorder="1" applyAlignment="1">
      <alignment horizontal="center"/>
    </xf>
    <xf numFmtId="164" fontId="0" fillId="3" borderId="1" xfId="4" applyNumberFormat="1" applyFont="1" applyFill="1" applyBorder="1" applyAlignment="1">
      <alignment horizontal="center" vertical="center" wrapText="1"/>
    </xf>
    <xf numFmtId="164" fontId="3" fillId="6" borderId="7" xfId="4" applyNumberFormat="1" applyFont="1" applyFill="1" applyBorder="1" applyAlignment="1">
      <alignment horizontal="center"/>
    </xf>
    <xf numFmtId="164" fontId="3" fillId="6" borderId="8" xfId="4" applyNumberFormat="1" applyFont="1" applyFill="1" applyBorder="1" applyAlignment="1">
      <alignment horizontal="center"/>
    </xf>
    <xf numFmtId="0" fontId="3" fillId="4" borderId="28" xfId="0" applyFont="1" applyFill="1" applyBorder="1" applyAlignment="1">
      <alignment horizontal="center"/>
    </xf>
    <xf numFmtId="0" fontId="3" fillId="4" borderId="27" xfId="0" applyFont="1" applyFill="1" applyBorder="1" applyAlignment="1">
      <alignment horizontal="center"/>
    </xf>
    <xf numFmtId="164" fontId="0" fillId="0" borderId="1" xfId="4" applyNumberFormat="1" applyFont="1" applyFill="1" applyBorder="1" applyAlignment="1">
      <alignment horizontal="center" vertical="center"/>
    </xf>
    <xf numFmtId="164" fontId="0" fillId="0" borderId="5" xfId="4" applyNumberFormat="1" applyFont="1" applyFill="1" applyBorder="1" applyAlignment="1">
      <alignment horizontal="center" vertical="center"/>
    </xf>
    <xf numFmtId="166" fontId="0" fillId="0" borderId="6" xfId="1" applyNumberFormat="1" applyFont="1" applyFill="1" applyBorder="1" applyAlignment="1">
      <alignment horizontal="center" vertical="center"/>
    </xf>
    <xf numFmtId="164" fontId="0" fillId="0" borderId="47" xfId="4" applyNumberFormat="1" applyFont="1" applyFill="1" applyBorder="1" applyAlignment="1">
      <alignment horizontal="center" vertical="center"/>
    </xf>
    <xf numFmtId="164" fontId="0" fillId="0" borderId="4" xfId="4" applyNumberFormat="1" applyFont="1" applyFill="1" applyBorder="1" applyAlignment="1">
      <alignment horizontal="center" vertical="center"/>
    </xf>
    <xf numFmtId="166" fontId="0" fillId="0" borderId="32" xfId="1" applyNumberFormat="1" applyFont="1" applyFill="1" applyBorder="1" applyAlignment="1">
      <alignment horizontal="center" vertical="center"/>
    </xf>
    <xf numFmtId="165" fontId="0" fillId="0" borderId="5" xfId="0" applyNumberFormat="1" applyBorder="1" applyAlignment="1">
      <alignment horizontal="center" vertical="center"/>
    </xf>
    <xf numFmtId="165" fontId="0" fillId="0" borderId="4" xfId="0" applyNumberFormat="1" applyBorder="1" applyAlignment="1">
      <alignment horizontal="center" vertical="center"/>
    </xf>
    <xf numFmtId="165" fontId="0" fillId="0" borderId="9" xfId="0" applyNumberFormat="1" applyBorder="1" applyAlignment="1">
      <alignment horizontal="center" vertical="center"/>
    </xf>
    <xf numFmtId="165" fontId="0" fillId="0" borderId="48" xfId="0" applyNumberFormat="1" applyBorder="1" applyAlignment="1">
      <alignment horizontal="center" vertical="center"/>
    </xf>
    <xf numFmtId="165" fontId="0" fillId="0" borderId="5" xfId="2" applyNumberFormat="1" applyFont="1" applyFill="1" applyBorder="1" applyAlignment="1">
      <alignment horizontal="center" vertical="center"/>
    </xf>
    <xf numFmtId="164" fontId="0" fillId="0" borderId="9" xfId="4" applyNumberFormat="1" applyFont="1" applyFill="1" applyBorder="1" applyAlignment="1">
      <alignment horizontal="center" vertical="center"/>
    </xf>
    <xf numFmtId="164" fontId="0" fillId="0" borderId="48" xfId="4" applyNumberFormat="1" applyFont="1" applyFill="1" applyBorder="1" applyAlignment="1">
      <alignment horizontal="center" vertical="center"/>
    </xf>
    <xf numFmtId="0" fontId="0" fillId="0" borderId="49" xfId="0" applyBorder="1" applyAlignment="1">
      <alignment horizontal="left" vertical="center" wrapText="1"/>
    </xf>
    <xf numFmtId="166" fontId="0" fillId="0" borderId="13" xfId="1" applyNumberFormat="1" applyFont="1" applyFill="1" applyBorder="1" applyAlignment="1">
      <alignment horizontal="center"/>
    </xf>
    <xf numFmtId="0" fontId="0" fillId="0" borderId="46" xfId="0" applyBorder="1"/>
    <xf numFmtId="0" fontId="0" fillId="0" borderId="42" xfId="0" applyBorder="1"/>
    <xf numFmtId="0" fontId="3" fillId="4" borderId="15" xfId="0" applyFont="1" applyFill="1" applyBorder="1"/>
    <xf numFmtId="164" fontId="3" fillId="4" borderId="19" xfId="4" applyNumberFormat="1" applyFont="1" applyFill="1" applyBorder="1" applyAlignment="1">
      <alignment horizontal="center"/>
    </xf>
    <xf numFmtId="164" fontId="3" fillId="4" borderId="45" xfId="4" applyNumberFormat="1" applyFont="1" applyFill="1" applyBorder="1" applyAlignment="1">
      <alignment horizontal="center"/>
    </xf>
    <xf numFmtId="166" fontId="3" fillId="4" borderId="50" xfId="1" applyNumberFormat="1" applyFont="1" applyFill="1" applyBorder="1" applyAlignment="1">
      <alignment horizontal="center"/>
    </xf>
    <xf numFmtId="164" fontId="3" fillId="4" borderId="51" xfId="4" applyNumberFormat="1" applyFont="1" applyFill="1" applyBorder="1" applyAlignment="1">
      <alignment horizontal="center"/>
    </xf>
    <xf numFmtId="0" fontId="3" fillId="8" borderId="24" xfId="0" applyFont="1" applyFill="1" applyBorder="1"/>
    <xf numFmtId="164" fontId="0" fillId="0" borderId="5" xfId="4" applyNumberFormat="1" applyFont="1" applyFill="1" applyBorder="1" applyAlignment="1">
      <alignment horizontal="center"/>
    </xf>
    <xf numFmtId="164" fontId="0" fillId="0" borderId="4" xfId="4" applyNumberFormat="1" applyFont="1" applyFill="1" applyBorder="1" applyAlignment="1">
      <alignment horizontal="center"/>
    </xf>
    <xf numFmtId="164" fontId="3" fillId="4" borderId="12" xfId="4" applyNumberFormat="1" applyFont="1" applyFill="1" applyBorder="1" applyAlignment="1">
      <alignment horizontal="center"/>
    </xf>
    <xf numFmtId="164" fontId="0" fillId="3" borderId="52" xfId="4" applyNumberFormat="1" applyFont="1" applyFill="1" applyBorder="1" applyAlignment="1">
      <alignment horizontal="center" vertical="center" wrapText="1"/>
    </xf>
    <xf numFmtId="164" fontId="3" fillId="4" borderId="36" xfId="4" applyNumberFormat="1" applyFont="1" applyFill="1" applyBorder="1" applyAlignment="1">
      <alignment horizontal="center"/>
    </xf>
    <xf numFmtId="164" fontId="13" fillId="0" borderId="4" xfId="4" applyNumberFormat="1" applyFont="1" applyFill="1" applyBorder="1" applyAlignment="1">
      <alignment horizontal="center"/>
    </xf>
    <xf numFmtId="164" fontId="13" fillId="0" borderId="2" xfId="4" applyNumberFormat="1" applyFont="1" applyFill="1" applyBorder="1" applyAlignment="1">
      <alignment horizontal="center"/>
    </xf>
    <xf numFmtId="164" fontId="0" fillId="0" borderId="45" xfId="4" applyNumberFormat="1" applyFont="1" applyFill="1" applyBorder="1" applyAlignment="1">
      <alignment horizontal="center"/>
    </xf>
    <xf numFmtId="164" fontId="3" fillId="4" borderId="34" xfId="4" applyNumberFormat="1" applyFont="1" applyFill="1" applyBorder="1" applyAlignment="1">
      <alignment horizontal="center"/>
    </xf>
    <xf numFmtId="164" fontId="0" fillId="0" borderId="13" xfId="4" applyNumberFormat="1" applyFont="1" applyFill="1" applyBorder="1" applyAlignment="1">
      <alignment horizontal="center"/>
    </xf>
    <xf numFmtId="165" fontId="3" fillId="4" borderId="7" xfId="2" applyNumberFormat="1" applyFont="1" applyFill="1" applyBorder="1" applyAlignment="1">
      <alignment horizontal="center"/>
    </xf>
    <xf numFmtId="165" fontId="3" fillId="4" borderId="8" xfId="2" applyNumberFormat="1" applyFont="1" applyFill="1" applyBorder="1" applyAlignment="1">
      <alignment horizontal="center"/>
    </xf>
    <xf numFmtId="164" fontId="0" fillId="0" borderId="31" xfId="4" applyNumberFormat="1" applyFont="1" applyFill="1" applyBorder="1" applyAlignment="1">
      <alignment horizontal="center"/>
    </xf>
    <xf numFmtId="0" fontId="3" fillId="8" borderId="41" xfId="0" applyFont="1" applyFill="1" applyBorder="1"/>
    <xf numFmtId="164" fontId="3" fillId="9" borderId="3" xfId="4" applyNumberFormat="1" applyFont="1" applyFill="1" applyBorder="1" applyAlignment="1">
      <alignment horizontal="center" vertical="center"/>
    </xf>
    <xf numFmtId="164" fontId="3" fillId="9" borderId="2" xfId="4" applyNumberFormat="1" applyFont="1" applyFill="1" applyBorder="1" applyAlignment="1">
      <alignment horizontal="center" vertical="center"/>
    </xf>
    <xf numFmtId="166" fontId="3" fillId="9" borderId="44" xfId="1" applyNumberFormat="1" applyFont="1" applyFill="1" applyBorder="1" applyAlignment="1">
      <alignment horizontal="center" vertical="center"/>
    </xf>
    <xf numFmtId="165" fontId="3" fillId="9" borderId="0" xfId="2" applyNumberFormat="1" applyFont="1" applyFill="1" applyBorder="1" applyAlignment="1">
      <alignment horizontal="center" vertical="center"/>
    </xf>
    <xf numFmtId="166" fontId="3" fillId="9" borderId="0" xfId="1" applyNumberFormat="1" applyFont="1" applyFill="1" applyBorder="1" applyAlignment="1">
      <alignment horizontal="center" vertical="center"/>
    </xf>
    <xf numFmtId="164" fontId="3" fillId="9" borderId="2" xfId="4" applyNumberFormat="1" applyFont="1" applyFill="1" applyBorder="1" applyAlignment="1">
      <alignment horizontal="center"/>
    </xf>
    <xf numFmtId="0" fontId="3" fillId="8" borderId="25" xfId="0" applyFont="1" applyFill="1" applyBorder="1"/>
    <xf numFmtId="164" fontId="8" fillId="9" borderId="2" xfId="4" applyNumberFormat="1" applyFont="1" applyFill="1" applyBorder="1" applyAlignment="1">
      <alignment horizontal="center"/>
    </xf>
    <xf numFmtId="164" fontId="13" fillId="0" borderId="42" xfId="4" applyNumberFormat="1" applyFont="1" applyFill="1" applyBorder="1" applyAlignment="1">
      <alignment horizontal="center"/>
    </xf>
    <xf numFmtId="166" fontId="13" fillId="0" borderId="42" xfId="1" applyNumberFormat="1" applyFont="1" applyFill="1" applyBorder="1" applyAlignment="1">
      <alignment horizontal="center"/>
    </xf>
    <xf numFmtId="164" fontId="13" fillId="0" borderId="45" xfId="4" applyNumberFormat="1" applyFont="1" applyFill="1" applyBorder="1" applyAlignment="1">
      <alignment horizontal="center"/>
    </xf>
    <xf numFmtId="166" fontId="13" fillId="0" borderId="45" xfId="1" applyNumberFormat="1" applyFont="1" applyFill="1" applyBorder="1" applyAlignment="1">
      <alignment horizontal="center"/>
    </xf>
    <xf numFmtId="1" fontId="0" fillId="0" borderId="0" xfId="0" applyNumberFormat="1"/>
    <xf numFmtId="164" fontId="10" fillId="0" borderId="4" xfId="4" applyNumberFormat="1" applyFont="1" applyFill="1" applyBorder="1" applyAlignment="1">
      <alignment horizontal="center"/>
    </xf>
    <xf numFmtId="164" fontId="0" fillId="0" borderId="38" xfId="4" applyNumberFormat="1" applyFont="1" applyFill="1" applyBorder="1" applyAlignment="1">
      <alignment horizontal="center" vertical="center"/>
    </xf>
    <xf numFmtId="0" fontId="10" fillId="0" borderId="53" xfId="0" applyFont="1" applyBorder="1" applyAlignment="1">
      <alignment horizontal="left" vertical="center" wrapText="1"/>
    </xf>
    <xf numFmtId="0" fontId="10" fillId="0" borderId="15" xfId="0" applyFont="1" applyBorder="1" applyAlignment="1">
      <alignment horizontal="left" vertical="center" wrapText="1"/>
    </xf>
    <xf numFmtId="164" fontId="0" fillId="0" borderId="45" xfId="4" applyNumberFormat="1" applyFont="1" applyFill="1" applyBorder="1" applyAlignment="1">
      <alignment horizontal="center" vertical="center"/>
    </xf>
    <xf numFmtId="164" fontId="0" fillId="0" borderId="54" xfId="4" applyNumberFormat="1" applyFont="1" applyFill="1" applyBorder="1" applyAlignment="1">
      <alignment horizontal="center" vertical="center"/>
    </xf>
    <xf numFmtId="0" fontId="0" fillId="0" borderId="47" xfId="0" applyBorder="1" applyAlignment="1">
      <alignment horizontal="center" vertical="center"/>
    </xf>
    <xf numFmtId="164" fontId="3" fillId="4" borderId="14" xfId="4" applyNumberFormat="1" applyFont="1" applyFill="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8" xfId="0"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3" fillId="4" borderId="3" xfId="0" applyFont="1" applyFill="1" applyBorder="1" applyAlignment="1">
      <alignment horizontal="center"/>
    </xf>
    <xf numFmtId="0" fontId="3" fillId="4" borderId="44" xfId="0" applyFont="1" applyFill="1" applyBorder="1" applyAlignment="1">
      <alignment horizontal="center"/>
    </xf>
    <xf numFmtId="0" fontId="3" fillId="4" borderId="7" xfId="0" applyFont="1" applyFill="1" applyBorder="1" applyAlignment="1">
      <alignment horizontal="center"/>
    </xf>
    <xf numFmtId="0" fontId="3" fillId="4" borderId="14" xfId="0" applyFont="1" applyFill="1" applyBorder="1" applyAlignment="1">
      <alignment horizontal="center"/>
    </xf>
    <xf numFmtId="166" fontId="3" fillId="6" borderId="34" xfId="1" applyNumberFormat="1" applyFont="1" applyFill="1" applyBorder="1" applyAlignment="1">
      <alignment horizontal="center"/>
    </xf>
    <xf numFmtId="165" fontId="3" fillId="4" borderId="45" xfId="4" applyNumberFormat="1" applyFont="1" applyFill="1" applyBorder="1" applyAlignment="1">
      <alignment horizontal="center"/>
    </xf>
    <xf numFmtId="0" fontId="0" fillId="0" borderId="41" xfId="0" applyBorder="1" applyAlignment="1">
      <alignment horizontal="left" vertical="center" wrapText="1"/>
    </xf>
    <xf numFmtId="0" fontId="15" fillId="0" borderId="0" xfId="7" applyFill="1"/>
    <xf numFmtId="0" fontId="3" fillId="4" borderId="35" xfId="4" applyNumberFormat="1" applyFont="1" applyFill="1" applyBorder="1" applyAlignment="1">
      <alignment horizontal="center"/>
    </xf>
    <xf numFmtId="165" fontId="3" fillId="4" borderId="55" xfId="0" applyNumberFormat="1" applyFont="1" applyFill="1" applyBorder="1" applyAlignment="1">
      <alignment horizontal="center"/>
    </xf>
    <xf numFmtId="167" fontId="0" fillId="0" borderId="5" xfId="4" applyNumberFormat="1" applyFont="1" applyFill="1" applyBorder="1" applyAlignment="1">
      <alignment horizontal="center"/>
    </xf>
    <xf numFmtId="167" fontId="0" fillId="0" borderId="4" xfId="4" applyNumberFormat="1" applyFont="1" applyFill="1" applyBorder="1" applyAlignment="1">
      <alignment horizontal="center"/>
    </xf>
    <xf numFmtId="167" fontId="3" fillId="9" borderId="2" xfId="4" applyNumberFormat="1" applyFont="1" applyFill="1" applyBorder="1" applyAlignment="1">
      <alignment horizontal="center"/>
    </xf>
    <xf numFmtId="167" fontId="0" fillId="0" borderId="13" xfId="4" applyNumberFormat="1" applyFont="1" applyFill="1" applyBorder="1" applyAlignment="1">
      <alignment horizontal="center"/>
    </xf>
    <xf numFmtId="167" fontId="3" fillId="4" borderId="8" xfId="4" applyNumberFormat="1" applyFont="1" applyFill="1" applyBorder="1" applyAlignment="1">
      <alignment horizontal="center"/>
    </xf>
    <xf numFmtId="167" fontId="0" fillId="3" borderId="5" xfId="4" applyNumberFormat="1" applyFont="1" applyFill="1" applyBorder="1" applyAlignment="1">
      <alignment horizontal="center" vertical="center" wrapText="1"/>
    </xf>
    <xf numFmtId="167" fontId="3" fillId="4" borderId="13" xfId="4" applyNumberFormat="1" applyFont="1" applyFill="1" applyBorder="1" applyAlignment="1">
      <alignment horizontal="center"/>
    </xf>
    <xf numFmtId="167" fontId="13" fillId="0" borderId="45" xfId="4" applyNumberFormat="1" applyFont="1" applyFill="1" applyBorder="1" applyAlignment="1">
      <alignment horizontal="center"/>
    </xf>
    <xf numFmtId="167" fontId="13" fillId="0" borderId="4" xfId="4" applyNumberFormat="1" applyFont="1" applyFill="1" applyBorder="1" applyAlignment="1">
      <alignment horizontal="center"/>
    </xf>
    <xf numFmtId="167" fontId="13" fillId="0" borderId="2" xfId="4" applyNumberFormat="1" applyFont="1" applyFill="1" applyBorder="1" applyAlignment="1">
      <alignment horizontal="center"/>
    </xf>
    <xf numFmtId="167" fontId="0" fillId="3" borderId="27" xfId="4" applyNumberFormat="1" applyFont="1" applyFill="1" applyBorder="1" applyAlignment="1">
      <alignment horizontal="center" vertical="center" wrapText="1"/>
    </xf>
    <xf numFmtId="167" fontId="3" fillId="4" borderId="2" xfId="4" applyNumberFormat="1" applyFont="1" applyFill="1" applyBorder="1" applyAlignment="1">
      <alignment horizontal="center"/>
    </xf>
    <xf numFmtId="165" fontId="0" fillId="0" borderId="46" xfId="4" applyNumberFormat="1" applyFont="1" applyFill="1" applyBorder="1" applyAlignment="1">
      <alignment horizontal="center" vertical="center"/>
    </xf>
    <xf numFmtId="165" fontId="0" fillId="0" borderId="42" xfId="2" applyNumberFormat="1" applyFont="1" applyFill="1" applyBorder="1" applyAlignment="1">
      <alignment horizontal="center" vertical="center"/>
    </xf>
    <xf numFmtId="165" fontId="3" fillId="9" borderId="13" xfId="2" applyNumberFormat="1" applyFont="1" applyFill="1" applyBorder="1" applyAlignment="1">
      <alignment horizontal="center" vertical="center"/>
    </xf>
    <xf numFmtId="165" fontId="3" fillId="4" borderId="21" xfId="0" applyNumberFormat="1" applyFont="1" applyFill="1" applyBorder="1" applyAlignment="1">
      <alignment horizontal="center"/>
    </xf>
    <xf numFmtId="165" fontId="0" fillId="3" borderId="30" xfId="0" applyNumberFormat="1" applyFill="1" applyBorder="1" applyAlignment="1">
      <alignment horizontal="center" vertical="center" wrapText="1"/>
    </xf>
    <xf numFmtId="165" fontId="0" fillId="3" borderId="45" xfId="0" applyNumberFormat="1" applyFill="1" applyBorder="1" applyAlignment="1">
      <alignment horizontal="center" vertical="center" wrapText="1"/>
    </xf>
    <xf numFmtId="1" fontId="0" fillId="0" borderId="32" xfId="0" applyNumberFormat="1" applyBorder="1" applyAlignment="1">
      <alignment horizontal="center" vertical="center"/>
    </xf>
    <xf numFmtId="165" fontId="0" fillId="0" borderId="27" xfId="2" applyNumberFormat="1" applyFont="1" applyFill="1" applyBorder="1" applyAlignment="1">
      <alignment horizontal="center" vertical="center"/>
    </xf>
    <xf numFmtId="165" fontId="0" fillId="0" borderId="4" xfId="2" applyNumberFormat="1" applyFont="1" applyFill="1" applyBorder="1" applyAlignment="1">
      <alignment horizontal="center" vertical="center"/>
    </xf>
    <xf numFmtId="164" fontId="0" fillId="0" borderId="42" xfId="4" applyNumberFormat="1" applyFont="1" applyFill="1" applyBorder="1" applyAlignment="1">
      <alignment horizontal="center" vertical="center"/>
    </xf>
    <xf numFmtId="166" fontId="0" fillId="0" borderId="11" xfId="1" applyNumberFormat="1" applyFont="1" applyFill="1" applyBorder="1" applyAlignment="1">
      <alignment horizontal="center" vertical="center"/>
    </xf>
    <xf numFmtId="166" fontId="0" fillId="0" borderId="56" xfId="1" applyNumberFormat="1" applyFont="1" applyFill="1" applyBorder="1" applyAlignment="1">
      <alignment horizontal="center" vertical="center"/>
    </xf>
    <xf numFmtId="166" fontId="0" fillId="0" borderId="4" xfId="1" applyNumberFormat="1" applyFont="1" applyFill="1" applyBorder="1" applyAlignment="1">
      <alignment horizontal="center" vertical="center"/>
    </xf>
    <xf numFmtId="165" fontId="0" fillId="0" borderId="11" xfId="2" applyNumberFormat="1" applyFont="1" applyFill="1" applyBorder="1" applyAlignment="1">
      <alignment horizontal="center" vertical="center"/>
    </xf>
    <xf numFmtId="164" fontId="0" fillId="0" borderId="30" xfId="4" applyNumberFormat="1" applyFont="1" applyFill="1" applyBorder="1" applyAlignment="1">
      <alignment horizontal="center" vertical="center"/>
    </xf>
    <xf numFmtId="165" fontId="0" fillId="0" borderId="47" xfId="2" applyNumberFormat="1" applyFont="1" applyBorder="1" applyAlignment="1">
      <alignment horizontal="center" vertical="center"/>
    </xf>
    <xf numFmtId="165" fontId="0" fillId="0" borderId="32" xfId="2" applyNumberFormat="1" applyFont="1" applyBorder="1" applyAlignment="1">
      <alignment horizontal="center" vertical="center"/>
    </xf>
    <xf numFmtId="165" fontId="3" fillId="4" borderId="14" xfId="2" applyNumberFormat="1" applyFont="1" applyFill="1" applyBorder="1" applyAlignment="1">
      <alignment horizontal="center"/>
    </xf>
    <xf numFmtId="165" fontId="0" fillId="3" borderId="28" xfId="2" applyNumberFormat="1" applyFont="1" applyFill="1" applyBorder="1" applyAlignment="1">
      <alignment vertical="center" wrapText="1"/>
    </xf>
    <xf numFmtId="165" fontId="0" fillId="3" borderId="29" xfId="2" applyNumberFormat="1" applyFont="1" applyFill="1" applyBorder="1" applyAlignment="1">
      <alignment vertical="center" wrapText="1"/>
    </xf>
    <xf numFmtId="165" fontId="0" fillId="0" borderId="1" xfId="2" applyNumberFormat="1" applyFont="1" applyBorder="1" applyAlignment="1">
      <alignment horizontal="center" vertical="center"/>
    </xf>
    <xf numFmtId="165" fontId="0" fillId="0" borderId="6" xfId="2" applyNumberFormat="1" applyFont="1" applyBorder="1" applyAlignment="1">
      <alignment horizontal="center" vertical="center"/>
    </xf>
    <xf numFmtId="165" fontId="0" fillId="0" borderId="30" xfId="2" applyNumberFormat="1" applyFont="1" applyBorder="1" applyAlignment="1">
      <alignment horizontal="center"/>
    </xf>
    <xf numFmtId="165" fontId="0" fillId="0" borderId="31" xfId="2" applyNumberFormat="1" applyFont="1" applyBorder="1" applyAlignment="1">
      <alignment horizontal="center"/>
    </xf>
    <xf numFmtId="165" fontId="3" fillId="4" borderId="3" xfId="2" applyNumberFormat="1" applyFont="1" applyFill="1" applyBorder="1" applyAlignment="1">
      <alignment horizontal="center"/>
    </xf>
    <xf numFmtId="165" fontId="3" fillId="4" borderId="44" xfId="2" applyNumberFormat="1" applyFont="1" applyFill="1" applyBorder="1" applyAlignment="1">
      <alignment horizontal="center"/>
    </xf>
    <xf numFmtId="165" fontId="16" fillId="0" borderId="1" xfId="2" applyNumberFormat="1" applyFont="1" applyFill="1" applyBorder="1" applyAlignment="1">
      <alignment horizontal="center" vertical="center"/>
    </xf>
    <xf numFmtId="165" fontId="16" fillId="0" borderId="6" xfId="2" applyNumberFormat="1" applyFont="1" applyFill="1" applyBorder="1" applyAlignment="1">
      <alignment horizontal="center" vertical="center"/>
    </xf>
    <xf numFmtId="166" fontId="3" fillId="4" borderId="57" xfId="1" applyNumberFormat="1" applyFont="1" applyFill="1" applyBorder="1" applyAlignment="1">
      <alignment horizontal="center"/>
    </xf>
    <xf numFmtId="164" fontId="0" fillId="3" borderId="46" xfId="4" applyNumberFormat="1" applyFont="1" applyFill="1" applyBorder="1" applyAlignment="1">
      <alignment horizontal="center" vertical="center" wrapText="1"/>
    </xf>
    <xf numFmtId="164" fontId="0" fillId="3" borderId="42" xfId="4" applyNumberFormat="1" applyFont="1" applyFill="1" applyBorder="1" applyAlignment="1">
      <alignment horizontal="center" vertical="center" wrapText="1"/>
    </xf>
    <xf numFmtId="166" fontId="0" fillId="3" borderId="42" xfId="1" applyNumberFormat="1" applyFont="1" applyFill="1" applyBorder="1" applyAlignment="1">
      <alignment horizontal="center" vertical="center" wrapText="1"/>
    </xf>
    <xf numFmtId="167" fontId="0" fillId="3" borderId="42" xfId="4" applyNumberFormat="1" applyFont="1" applyFill="1" applyBorder="1" applyAlignment="1">
      <alignment horizontal="center" vertical="center" wrapText="1"/>
    </xf>
    <xf numFmtId="164" fontId="0" fillId="0" borderId="1" xfId="4" applyNumberFormat="1" applyFont="1" applyBorder="1" applyAlignment="1">
      <alignment horizontal="center"/>
    </xf>
    <xf numFmtId="164" fontId="0" fillId="0" borderId="5" xfId="4" applyNumberFormat="1" applyFont="1" applyBorder="1" applyAlignment="1">
      <alignment horizontal="center"/>
    </xf>
    <xf numFmtId="165" fontId="3" fillId="10" borderId="45" xfId="4" applyNumberFormat="1" applyFont="1" applyFill="1" applyBorder="1" applyAlignment="1">
      <alignment horizontal="center"/>
    </xf>
    <xf numFmtId="44" fontId="2" fillId="0" borderId="0" xfId="0" applyNumberFormat="1" applyFont="1"/>
    <xf numFmtId="168" fontId="2" fillId="0" borderId="0" xfId="1" applyNumberFormat="1" applyFont="1"/>
    <xf numFmtId="0" fontId="6" fillId="5" borderId="54" xfId="0" applyFont="1" applyFill="1" applyBorder="1" applyAlignment="1">
      <alignment horizontal="center" vertical="center" wrapText="1"/>
    </xf>
    <xf numFmtId="164" fontId="13" fillId="0" borderId="1" xfId="4" applyNumberFormat="1" applyFont="1" applyFill="1" applyBorder="1" applyAlignment="1">
      <alignment horizontal="center"/>
    </xf>
    <xf numFmtId="164" fontId="13" fillId="0" borderId="5" xfId="4" applyNumberFormat="1" applyFont="1" applyFill="1" applyBorder="1" applyAlignment="1">
      <alignment horizontal="center"/>
    </xf>
    <xf numFmtId="166" fontId="13" fillId="0" borderId="23" xfId="1" applyNumberFormat="1" applyFont="1" applyFill="1" applyBorder="1" applyAlignment="1">
      <alignment horizontal="center"/>
    </xf>
    <xf numFmtId="165" fontId="13" fillId="0" borderId="11" xfId="0" applyNumberFormat="1" applyFont="1" applyBorder="1" applyAlignment="1">
      <alignment horizontal="center"/>
    </xf>
    <xf numFmtId="165" fontId="13" fillId="0" borderId="27" xfId="0" applyNumberFormat="1" applyFont="1" applyBorder="1" applyAlignment="1">
      <alignment horizontal="center"/>
    </xf>
    <xf numFmtId="165" fontId="13" fillId="0" borderId="40" xfId="0" applyNumberFormat="1" applyFont="1" applyBorder="1" applyAlignment="1">
      <alignment horizontal="center"/>
    </xf>
    <xf numFmtId="166" fontId="13" fillId="0" borderId="11" xfId="1" applyNumberFormat="1" applyFont="1" applyFill="1" applyBorder="1" applyAlignment="1">
      <alignment horizontal="center"/>
    </xf>
    <xf numFmtId="164" fontId="13" fillId="0" borderId="9" xfId="4" applyNumberFormat="1" applyFont="1" applyFill="1" applyBorder="1" applyAlignment="1">
      <alignment horizontal="center"/>
    </xf>
    <xf numFmtId="166" fontId="13" fillId="0" borderId="9" xfId="1" applyNumberFormat="1" applyFont="1" applyFill="1" applyBorder="1" applyAlignment="1">
      <alignment horizontal="center"/>
    </xf>
    <xf numFmtId="164" fontId="17" fillId="0" borderId="9" xfId="4" applyNumberFormat="1" applyFont="1" applyFill="1" applyBorder="1" applyAlignment="1">
      <alignment horizontal="center"/>
    </xf>
    <xf numFmtId="167" fontId="13" fillId="0" borderId="9" xfId="4" applyNumberFormat="1" applyFont="1" applyFill="1" applyBorder="1" applyAlignment="1">
      <alignment horizontal="center"/>
    </xf>
    <xf numFmtId="164" fontId="13" fillId="0" borderId="46" xfId="4" applyNumberFormat="1" applyFont="1" applyFill="1" applyBorder="1" applyAlignment="1">
      <alignment horizontal="center"/>
    </xf>
    <xf numFmtId="166" fontId="13" fillId="0" borderId="59" xfId="1" applyNumberFormat="1" applyFont="1" applyFill="1" applyBorder="1" applyAlignment="1">
      <alignment horizontal="center"/>
    </xf>
    <xf numFmtId="165" fontId="13" fillId="0" borderId="56" xfId="0" applyNumberFormat="1" applyFont="1" applyBorder="1" applyAlignment="1">
      <alignment horizontal="center"/>
    </xf>
    <xf numFmtId="165" fontId="13" fillId="0" borderId="4" xfId="0" applyNumberFormat="1" applyFont="1" applyBorder="1" applyAlignment="1">
      <alignment horizontal="center"/>
    </xf>
    <xf numFmtId="165" fontId="13" fillId="0" borderId="48" xfId="0" applyNumberFormat="1" applyFont="1" applyBorder="1" applyAlignment="1">
      <alignment horizontal="center"/>
    </xf>
    <xf numFmtId="166" fontId="13" fillId="0" borderId="56" xfId="1" applyNumberFormat="1" applyFont="1" applyFill="1" applyBorder="1" applyAlignment="1">
      <alignment horizontal="center"/>
    </xf>
    <xf numFmtId="164" fontId="13" fillId="0" borderId="60" xfId="4" applyNumberFormat="1" applyFont="1" applyFill="1" applyBorder="1" applyAlignment="1">
      <alignment horizontal="center"/>
    </xf>
    <xf numFmtId="166" fontId="13" fillId="0" borderId="60" xfId="1" applyNumberFormat="1" applyFont="1" applyFill="1" applyBorder="1" applyAlignment="1">
      <alignment horizontal="center"/>
    </xf>
    <xf numFmtId="164" fontId="17" fillId="0" borderId="60" xfId="4" applyNumberFormat="1" applyFont="1" applyFill="1" applyBorder="1" applyAlignment="1">
      <alignment horizontal="center"/>
    </xf>
    <xf numFmtId="167" fontId="17" fillId="0" borderId="60" xfId="4" applyNumberFormat="1" applyFont="1" applyFill="1" applyBorder="1" applyAlignment="1">
      <alignment horizontal="center"/>
    </xf>
    <xf numFmtId="165" fontId="13" fillId="0" borderId="61" xfId="0" applyNumberFormat="1" applyFont="1" applyBorder="1" applyAlignment="1">
      <alignment horizontal="center"/>
    </xf>
    <xf numFmtId="165" fontId="13" fillId="0" borderId="42" xfId="0" applyNumberFormat="1" applyFont="1" applyBorder="1" applyAlignment="1">
      <alignment horizontal="center"/>
    </xf>
    <xf numFmtId="165" fontId="13" fillId="0" borderId="60" xfId="0" applyNumberFormat="1" applyFont="1" applyBorder="1" applyAlignment="1">
      <alignment horizontal="center"/>
    </xf>
    <xf numFmtId="166" fontId="13" fillId="0" borderId="61" xfId="1" applyNumberFormat="1" applyFont="1" applyFill="1" applyBorder="1" applyAlignment="1">
      <alignment horizontal="center"/>
    </xf>
    <xf numFmtId="164" fontId="13" fillId="0" borderId="7" xfId="4" applyNumberFormat="1" applyFont="1" applyFill="1" applyBorder="1" applyAlignment="1">
      <alignment horizontal="center"/>
    </xf>
    <xf numFmtId="164" fontId="13" fillId="0" borderId="8" xfId="4" applyNumberFormat="1" applyFont="1" applyFill="1" applyBorder="1" applyAlignment="1">
      <alignment horizontal="center"/>
    </xf>
    <xf numFmtId="166" fontId="13" fillId="0" borderId="62" xfId="1" applyNumberFormat="1" applyFont="1" applyFill="1" applyBorder="1" applyAlignment="1">
      <alignment horizontal="center"/>
    </xf>
    <xf numFmtId="165" fontId="13" fillId="0" borderId="0" xfId="0" applyNumberFormat="1" applyFont="1" applyAlignment="1">
      <alignment horizontal="center"/>
    </xf>
    <xf numFmtId="165" fontId="13" fillId="0" borderId="63" xfId="0" applyNumberFormat="1" applyFont="1" applyBorder="1" applyAlignment="1">
      <alignment horizontal="center"/>
    </xf>
    <xf numFmtId="165" fontId="13" fillId="0" borderId="64" xfId="0" applyNumberFormat="1" applyFont="1" applyBorder="1" applyAlignment="1">
      <alignment horizontal="center"/>
    </xf>
    <xf numFmtId="166" fontId="13" fillId="0" borderId="0" xfId="1" applyNumberFormat="1" applyFont="1" applyFill="1" applyAlignment="1">
      <alignment horizontal="center"/>
    </xf>
    <xf numFmtId="164" fontId="13" fillId="0" borderId="65" xfId="4" applyNumberFormat="1" applyFont="1" applyFill="1" applyBorder="1" applyAlignment="1">
      <alignment horizontal="center"/>
    </xf>
    <xf numFmtId="164" fontId="13" fillId="0" borderId="64" xfId="4" applyNumberFormat="1" applyFont="1" applyFill="1" applyBorder="1" applyAlignment="1">
      <alignment horizontal="center"/>
    </xf>
    <xf numFmtId="164" fontId="13" fillId="0" borderId="63" xfId="4" applyNumberFormat="1" applyFont="1" applyFill="1" applyBorder="1" applyAlignment="1">
      <alignment horizontal="center"/>
    </xf>
    <xf numFmtId="166" fontId="13" fillId="0" borderId="64" xfId="1" applyNumberFormat="1" applyFont="1" applyFill="1" applyBorder="1" applyAlignment="1">
      <alignment horizontal="center"/>
    </xf>
    <xf numFmtId="164" fontId="17" fillId="0" borderId="64" xfId="4" applyNumberFormat="1" applyFont="1" applyFill="1" applyBorder="1" applyAlignment="1">
      <alignment horizontal="center"/>
    </xf>
    <xf numFmtId="167" fontId="13" fillId="0" borderId="64" xfId="4" applyNumberFormat="1" applyFont="1" applyFill="1" applyBorder="1" applyAlignment="1">
      <alignment horizontal="center"/>
    </xf>
    <xf numFmtId="164" fontId="3" fillId="9" borderId="7" xfId="4" applyNumberFormat="1" applyFont="1" applyFill="1" applyBorder="1" applyAlignment="1">
      <alignment horizontal="center" vertical="center"/>
    </xf>
    <xf numFmtId="164" fontId="3" fillId="9" borderId="8" xfId="4" applyNumberFormat="1" applyFont="1" applyFill="1" applyBorder="1" applyAlignment="1">
      <alignment horizontal="center" vertical="center"/>
    </xf>
    <xf numFmtId="166" fontId="3" fillId="9" borderId="34" xfId="1" applyNumberFormat="1" applyFont="1" applyFill="1" applyBorder="1" applyAlignment="1">
      <alignment horizontal="center" vertical="center"/>
    </xf>
    <xf numFmtId="165" fontId="3" fillId="9" borderId="30" xfId="4" applyNumberFormat="1" applyFont="1" applyFill="1" applyBorder="1" applyAlignment="1">
      <alignment horizontal="center" vertical="center"/>
    </xf>
    <xf numFmtId="165" fontId="3" fillId="9" borderId="45" xfId="2" applyNumberFormat="1" applyFont="1" applyFill="1" applyBorder="1" applyAlignment="1">
      <alignment horizontal="center" vertical="center"/>
    </xf>
    <xf numFmtId="166" fontId="3" fillId="9" borderId="66" xfId="1" applyNumberFormat="1" applyFont="1" applyFill="1" applyBorder="1" applyAlignment="1">
      <alignment horizontal="center" vertical="center"/>
    </xf>
    <xf numFmtId="164" fontId="3" fillId="9" borderId="30" xfId="4" applyNumberFormat="1" applyFont="1" applyFill="1" applyBorder="1" applyAlignment="1">
      <alignment horizontal="center" vertical="center"/>
    </xf>
    <xf numFmtId="164" fontId="3" fillId="9" borderId="45" xfId="4" applyNumberFormat="1" applyFont="1" applyFill="1" applyBorder="1" applyAlignment="1">
      <alignment horizontal="center" vertical="center"/>
    </xf>
    <xf numFmtId="164" fontId="3" fillId="9" borderId="45" xfId="4" applyNumberFormat="1" applyFont="1" applyFill="1" applyBorder="1" applyAlignment="1">
      <alignment horizontal="center"/>
    </xf>
    <xf numFmtId="166" fontId="3" fillId="9" borderId="45" xfId="1" applyNumberFormat="1" applyFont="1" applyFill="1" applyBorder="1" applyAlignment="1">
      <alignment horizontal="center"/>
    </xf>
    <xf numFmtId="167" fontId="3" fillId="9" borderId="45" xfId="4" applyNumberFormat="1" applyFont="1" applyFill="1" applyBorder="1" applyAlignment="1">
      <alignment horizontal="center"/>
    </xf>
    <xf numFmtId="164" fontId="0" fillId="0" borderId="20" xfId="4" applyNumberFormat="1" applyFont="1" applyFill="1" applyBorder="1" applyAlignment="1">
      <alignment horizontal="center" vertical="center"/>
    </xf>
    <xf numFmtId="164" fontId="0" fillId="0" borderId="27" xfId="4" applyNumberFormat="1" applyFont="1" applyFill="1" applyBorder="1" applyAlignment="1">
      <alignment horizontal="center" vertical="center"/>
    </xf>
    <xf numFmtId="164" fontId="17" fillId="0" borderId="47" xfId="4" applyNumberFormat="1" applyFont="1" applyFill="1" applyBorder="1" applyAlignment="1">
      <alignment horizontal="center"/>
    </xf>
    <xf numFmtId="164" fontId="17" fillId="0" borderId="48" xfId="4" applyNumberFormat="1" applyFont="1" applyFill="1" applyBorder="1" applyAlignment="1">
      <alignment horizontal="center"/>
    </xf>
    <xf numFmtId="166" fontId="10" fillId="0" borderId="32" xfId="1" applyNumberFormat="1" applyFont="1" applyFill="1" applyBorder="1" applyAlignment="1">
      <alignment horizontal="center" vertical="center"/>
    </xf>
    <xf numFmtId="165" fontId="10" fillId="0" borderId="56" xfId="2" applyNumberFormat="1" applyFont="1" applyFill="1" applyBorder="1" applyAlignment="1">
      <alignment horizontal="center" vertical="center"/>
    </xf>
    <xf numFmtId="165" fontId="10" fillId="0" borderId="4" xfId="2" applyNumberFormat="1" applyFont="1" applyFill="1" applyBorder="1" applyAlignment="1">
      <alignment horizontal="center" vertical="center"/>
    </xf>
    <xf numFmtId="164" fontId="10" fillId="0" borderId="67" xfId="4" applyNumberFormat="1" applyFont="1" applyFill="1" applyBorder="1" applyAlignment="1">
      <alignment horizontal="center" vertical="center"/>
    </xf>
    <xf numFmtId="164" fontId="10" fillId="0" borderId="13" xfId="4" applyNumberFormat="1" applyFont="1" applyFill="1" applyBorder="1" applyAlignment="1">
      <alignment horizontal="center" vertical="center"/>
    </xf>
    <xf numFmtId="166" fontId="10" fillId="0" borderId="68" xfId="1" applyNumberFormat="1" applyFont="1" applyFill="1" applyBorder="1" applyAlignment="1">
      <alignment horizontal="center" vertical="center"/>
    </xf>
    <xf numFmtId="165" fontId="10" fillId="0" borderId="26" xfId="2" applyNumberFormat="1" applyFont="1" applyFill="1" applyBorder="1" applyAlignment="1">
      <alignment horizontal="center" vertical="center"/>
    </xf>
    <xf numFmtId="165" fontId="10" fillId="0" borderId="13" xfId="2" applyNumberFormat="1" applyFont="1" applyFill="1" applyBorder="1" applyAlignment="1">
      <alignment horizontal="center" vertical="center"/>
    </xf>
    <xf numFmtId="166" fontId="0" fillId="0" borderId="36" xfId="1" applyNumberFormat="1" applyFont="1" applyFill="1" applyBorder="1" applyAlignment="1">
      <alignment horizontal="center" vertical="center"/>
    </xf>
    <xf numFmtId="164" fontId="0" fillId="0" borderId="26" xfId="4" applyNumberFormat="1" applyFont="1" applyFill="1" applyBorder="1" applyAlignment="1">
      <alignment horizontal="center" vertical="center"/>
    </xf>
    <xf numFmtId="164" fontId="0" fillId="0" borderId="13" xfId="4" applyNumberFormat="1" applyFont="1" applyFill="1" applyBorder="1" applyAlignment="1">
      <alignment horizontal="center" vertical="center"/>
    </xf>
    <xf numFmtId="164" fontId="10" fillId="0" borderId="30" xfId="4" applyNumberFormat="1" applyFont="1" applyFill="1" applyBorder="1" applyAlignment="1">
      <alignment horizontal="center" vertical="center"/>
    </xf>
    <xf numFmtId="164" fontId="10" fillId="0" borderId="45" xfId="4" applyNumberFormat="1" applyFont="1" applyFill="1" applyBorder="1" applyAlignment="1">
      <alignment horizontal="center" vertical="center"/>
    </xf>
    <xf numFmtId="166" fontId="10" fillId="0" borderId="31" xfId="1" applyNumberFormat="1" applyFont="1" applyFill="1" applyBorder="1" applyAlignment="1">
      <alignment horizontal="center" vertical="center"/>
    </xf>
    <xf numFmtId="165" fontId="10" fillId="0" borderId="19" xfId="2" applyNumberFormat="1" applyFont="1" applyFill="1" applyBorder="1" applyAlignment="1">
      <alignment horizontal="center" vertical="center"/>
    </xf>
    <xf numFmtId="165" fontId="10" fillId="0" borderId="45" xfId="2" applyNumberFormat="1" applyFont="1" applyFill="1" applyBorder="1" applyAlignment="1">
      <alignment horizontal="center" vertical="center"/>
    </xf>
    <xf numFmtId="166" fontId="0" fillId="0" borderId="66" xfId="1" applyNumberFormat="1" applyFont="1" applyFill="1" applyBorder="1" applyAlignment="1">
      <alignment horizontal="center" vertical="center"/>
    </xf>
    <xf numFmtId="164" fontId="16" fillId="0" borderId="19" xfId="4" applyNumberFormat="1" applyFont="1" applyFill="1" applyBorder="1" applyAlignment="1">
      <alignment horizontal="center" vertical="center"/>
    </xf>
    <xf numFmtId="167" fontId="16" fillId="0" borderId="45" xfId="4" applyNumberFormat="1" applyFont="1" applyFill="1" applyBorder="1" applyAlignment="1">
      <alignment horizontal="center"/>
    </xf>
    <xf numFmtId="166" fontId="3" fillId="4" borderId="34" xfId="1" applyNumberFormat="1" applyFont="1" applyFill="1" applyBorder="1" applyAlignment="1">
      <alignment horizontal="center"/>
    </xf>
    <xf numFmtId="166" fontId="0" fillId="3" borderId="61" xfId="1" applyNumberFormat="1" applyFont="1" applyFill="1" applyBorder="1" applyAlignment="1">
      <alignment horizontal="center" vertical="center" wrapText="1"/>
    </xf>
    <xf numFmtId="164" fontId="0" fillId="3" borderId="23" xfId="4" applyNumberFormat="1" applyFont="1" applyFill="1" applyBorder="1" applyAlignment="1">
      <alignment horizontal="center" vertical="center" wrapText="1"/>
    </xf>
    <xf numFmtId="166" fontId="3" fillId="4" borderId="36" xfId="1" applyNumberFormat="1" applyFont="1" applyFill="1" applyBorder="1" applyAlignment="1">
      <alignment horizontal="center"/>
    </xf>
    <xf numFmtId="164" fontId="3" fillId="4" borderId="43" xfId="4" applyNumberFormat="1" applyFont="1" applyFill="1" applyBorder="1" applyAlignment="1">
      <alignment horizontal="center"/>
    </xf>
    <xf numFmtId="166" fontId="0" fillId="0" borderId="31" xfId="1" applyNumberFormat="1" applyFont="1" applyFill="1" applyBorder="1" applyAlignment="1">
      <alignment horizontal="center" vertical="center"/>
    </xf>
    <xf numFmtId="165" fontId="0" fillId="0" borderId="30" xfId="4" applyNumberFormat="1" applyFont="1" applyFill="1" applyBorder="1" applyAlignment="1">
      <alignment horizontal="center" vertical="center"/>
    </xf>
    <xf numFmtId="165" fontId="0" fillId="0" borderId="45" xfId="2" applyNumberFormat="1" applyFont="1" applyFill="1" applyBorder="1" applyAlignment="1">
      <alignment horizontal="center" vertical="center"/>
    </xf>
    <xf numFmtId="166" fontId="0" fillId="0" borderId="33" xfId="1" applyNumberFormat="1" applyFont="1" applyFill="1" applyBorder="1" applyAlignment="1">
      <alignment horizontal="center" vertical="center"/>
    </xf>
    <xf numFmtId="164" fontId="16" fillId="0" borderId="46" xfId="4" applyNumberFormat="1" applyFont="1" applyFill="1" applyBorder="1" applyAlignment="1">
      <alignment horizontal="center" vertical="center"/>
    </xf>
    <xf numFmtId="164" fontId="16" fillId="0" borderId="42" xfId="4" applyNumberFormat="1" applyFont="1" applyFill="1" applyBorder="1" applyAlignment="1">
      <alignment horizontal="center" vertical="center"/>
    </xf>
    <xf numFmtId="166" fontId="0" fillId="0" borderId="69" xfId="1" applyNumberFormat="1" applyFont="1" applyFill="1" applyBorder="1" applyAlignment="1">
      <alignment horizontal="center" vertical="center"/>
    </xf>
    <xf numFmtId="164" fontId="16" fillId="0" borderId="42" xfId="4" applyNumberFormat="1" applyFont="1" applyFill="1" applyBorder="1" applyAlignment="1">
      <alignment horizontal="center"/>
    </xf>
    <xf numFmtId="167" fontId="16" fillId="0" borderId="42" xfId="4" applyNumberFormat="1" applyFont="1" applyFill="1" applyBorder="1" applyAlignment="1">
      <alignment horizontal="center"/>
    </xf>
    <xf numFmtId="166" fontId="0" fillId="0" borderId="58" xfId="1" applyNumberFormat="1" applyFont="1" applyFill="1" applyBorder="1" applyAlignment="1">
      <alignment horizontal="center" vertical="center"/>
    </xf>
    <xf numFmtId="165" fontId="0" fillId="0" borderId="47" xfId="4" applyNumberFormat="1" applyFont="1" applyFill="1" applyBorder="1" applyAlignment="1">
      <alignment horizontal="center" vertical="center"/>
    </xf>
    <xf numFmtId="164" fontId="0" fillId="0" borderId="3" xfId="4" applyNumberFormat="1" applyFont="1" applyFill="1" applyBorder="1" applyAlignment="1">
      <alignment horizontal="center" vertical="center"/>
    </xf>
    <xf numFmtId="164" fontId="0" fillId="0" borderId="2" xfId="4" applyNumberFormat="1" applyFont="1" applyFill="1" applyBorder="1" applyAlignment="1">
      <alignment horizontal="center" vertical="center"/>
    </xf>
    <xf numFmtId="166" fontId="0" fillId="0" borderId="57" xfId="1" applyNumberFormat="1" applyFont="1" applyFill="1" applyBorder="1" applyAlignment="1">
      <alignment horizontal="center" vertical="center"/>
    </xf>
    <xf numFmtId="165" fontId="0" fillId="0" borderId="3" xfId="4" applyNumberFormat="1" applyFont="1" applyFill="1" applyBorder="1" applyAlignment="1">
      <alignment horizontal="center" vertical="center"/>
    </xf>
    <xf numFmtId="165" fontId="0" fillId="0" borderId="2" xfId="2" applyNumberFormat="1" applyFont="1" applyFill="1" applyBorder="1" applyAlignment="1">
      <alignment horizontal="center" vertical="center"/>
    </xf>
    <xf numFmtId="166" fontId="0" fillId="3" borderId="35" xfId="1" applyNumberFormat="1" applyFont="1" applyFill="1" applyBorder="1" applyAlignment="1">
      <alignment horizontal="center" vertical="center" wrapText="1"/>
    </xf>
    <xf numFmtId="166" fontId="0" fillId="0" borderId="16" xfId="1" applyNumberFormat="1" applyFont="1" applyFill="1" applyBorder="1" applyAlignment="1">
      <alignment horizontal="center" vertical="center"/>
    </xf>
    <xf numFmtId="166" fontId="0" fillId="3" borderId="33" xfId="1" applyNumberFormat="1" applyFont="1" applyFill="1" applyBorder="1" applyAlignment="1">
      <alignment horizontal="center" vertical="center" wrapText="1"/>
    </xf>
    <xf numFmtId="164" fontId="3" fillId="4" borderId="66" xfId="4" applyNumberFormat="1" applyFont="1" applyFill="1" applyBorder="1" applyAlignment="1">
      <alignment horizontal="center"/>
    </xf>
    <xf numFmtId="166" fontId="3" fillId="4" borderId="45" xfId="1" applyNumberFormat="1" applyFont="1" applyFill="1" applyBorder="1" applyAlignment="1">
      <alignment horizontal="center"/>
    </xf>
    <xf numFmtId="167" fontId="3" fillId="4" borderId="45" xfId="4" applyNumberFormat="1" applyFont="1" applyFill="1" applyBorder="1" applyAlignment="1">
      <alignment horizontal="center"/>
    </xf>
    <xf numFmtId="164" fontId="3" fillId="4" borderId="50" xfId="4" applyNumberFormat="1" applyFont="1" applyFill="1" applyBorder="1" applyAlignment="1">
      <alignment horizontal="center"/>
    </xf>
    <xf numFmtId="166" fontId="0" fillId="0" borderId="6" xfId="1" applyNumberFormat="1" applyFont="1" applyBorder="1" applyAlignment="1">
      <alignment horizontal="center"/>
    </xf>
    <xf numFmtId="165" fontId="0" fillId="0" borderId="1" xfId="0" applyNumberFormat="1" applyBorder="1" applyAlignment="1">
      <alignment horizontal="center"/>
    </xf>
    <xf numFmtId="165" fontId="0" fillId="0" borderId="5" xfId="0" applyNumberFormat="1" applyBorder="1" applyAlignment="1">
      <alignment horizontal="center"/>
    </xf>
    <xf numFmtId="0" fontId="0" fillId="0" borderId="70" xfId="0" applyBorder="1"/>
    <xf numFmtId="164" fontId="17" fillId="0" borderId="23" xfId="4" applyNumberFormat="1" applyFont="1" applyFill="1" applyBorder="1" applyAlignment="1">
      <alignment horizontal="center"/>
    </xf>
    <xf numFmtId="164" fontId="17" fillId="0" borderId="59" xfId="4" applyNumberFormat="1" applyFont="1" applyFill="1" applyBorder="1" applyAlignment="1">
      <alignment horizontal="center"/>
    </xf>
    <xf numFmtId="164" fontId="17" fillId="0" borderId="71" xfId="4" applyNumberFormat="1" applyFont="1" applyFill="1" applyBorder="1" applyAlignment="1">
      <alignment horizontal="center"/>
    </xf>
    <xf numFmtId="164" fontId="0" fillId="0" borderId="23" xfId="4" applyNumberFormat="1" applyFont="1" applyFill="1" applyBorder="1" applyAlignment="1">
      <alignment horizontal="center"/>
    </xf>
    <xf numFmtId="164" fontId="0" fillId="0" borderId="70" xfId="4" applyNumberFormat="1" applyFont="1" applyFill="1" applyBorder="1" applyAlignment="1">
      <alignment horizontal="center"/>
    </xf>
    <xf numFmtId="164" fontId="0" fillId="0" borderId="43" xfId="4" applyNumberFormat="1" applyFont="1" applyFill="1" applyBorder="1" applyAlignment="1">
      <alignment horizontal="center"/>
    </xf>
    <xf numFmtId="164" fontId="0" fillId="0" borderId="50" xfId="4" applyNumberFormat="1" applyFont="1" applyFill="1" applyBorder="1" applyAlignment="1">
      <alignment horizontal="center"/>
    </xf>
    <xf numFmtId="164" fontId="13" fillId="0" borderId="50" xfId="4" applyNumberFormat="1" applyFont="1" applyFill="1" applyBorder="1" applyAlignment="1">
      <alignment horizontal="center"/>
    </xf>
    <xf numFmtId="164" fontId="13" fillId="0" borderId="70" xfId="4" applyNumberFormat="1" applyFont="1" applyFill="1" applyBorder="1" applyAlignment="1">
      <alignment horizontal="center"/>
    </xf>
    <xf numFmtId="164" fontId="13" fillId="0" borderId="72" xfId="4" applyNumberFormat="1" applyFont="1" applyFill="1" applyBorder="1" applyAlignment="1">
      <alignment horizontal="center"/>
    </xf>
    <xf numFmtId="164" fontId="0" fillId="3" borderId="54" xfId="4" applyNumberFormat="1" applyFont="1" applyFill="1" applyBorder="1" applyAlignment="1">
      <alignment horizontal="center" vertical="center" wrapText="1"/>
    </xf>
    <xf numFmtId="164" fontId="8" fillId="9" borderId="72" xfId="4" applyNumberFormat="1" applyFont="1" applyFill="1" applyBorder="1" applyAlignment="1">
      <alignment horizontal="center"/>
    </xf>
    <xf numFmtId="164" fontId="3" fillId="4" borderId="72" xfId="4" applyNumberFormat="1" applyFont="1" applyFill="1" applyBorder="1" applyAlignment="1">
      <alignment horizontal="center"/>
    </xf>
    <xf numFmtId="164" fontId="3" fillId="6" borderId="62" xfId="4" applyNumberFormat="1" applyFont="1" applyFill="1" applyBorder="1" applyAlignment="1">
      <alignment horizontal="center"/>
    </xf>
    <xf numFmtId="164" fontId="17" fillId="0" borderId="5" xfId="4" applyNumberFormat="1" applyFont="1" applyFill="1" applyBorder="1" applyAlignment="1">
      <alignment horizontal="center"/>
    </xf>
    <xf numFmtId="164" fontId="17" fillId="0" borderId="42" xfId="4" applyNumberFormat="1" applyFont="1" applyFill="1" applyBorder="1" applyAlignment="1">
      <alignment horizontal="center"/>
    </xf>
    <xf numFmtId="164" fontId="17" fillId="0" borderId="63" xfId="4" applyNumberFormat="1" applyFont="1" applyFill="1" applyBorder="1" applyAlignment="1">
      <alignment horizontal="center"/>
    </xf>
    <xf numFmtId="164" fontId="8" fillId="9" borderId="45" xfId="4" applyNumberFormat="1" applyFont="1" applyFill="1" applyBorder="1" applyAlignment="1">
      <alignment horizontal="center"/>
    </xf>
    <xf numFmtId="0" fontId="7" fillId="5" borderId="16" xfId="0" applyFont="1" applyFill="1" applyBorder="1" applyAlignment="1">
      <alignment horizontal="center" vertical="center" wrapText="1"/>
    </xf>
    <xf numFmtId="164" fontId="7" fillId="5" borderId="57" xfId="4" applyNumberFormat="1" applyFont="1" applyFill="1" applyBorder="1" applyAlignment="1">
      <alignment horizontal="center" vertical="center" wrapText="1"/>
    </xf>
    <xf numFmtId="166" fontId="3" fillId="4" borderId="35" xfId="1" applyNumberFormat="1" applyFont="1" applyFill="1" applyBorder="1" applyAlignment="1">
      <alignment horizontal="center"/>
    </xf>
    <xf numFmtId="166" fontId="0" fillId="0" borderId="16" xfId="1" applyNumberFormat="1" applyFont="1" applyBorder="1" applyAlignment="1">
      <alignment horizontal="center"/>
    </xf>
    <xf numFmtId="166" fontId="0" fillId="3" borderId="16" xfId="1" applyNumberFormat="1" applyFont="1" applyFill="1" applyBorder="1" applyAlignment="1">
      <alignment horizontal="center" vertical="center" wrapText="1"/>
    </xf>
    <xf numFmtId="166" fontId="3" fillId="4" borderId="33" xfId="1" applyNumberFormat="1" applyFont="1" applyFill="1" applyBorder="1" applyAlignment="1">
      <alignment horizontal="center"/>
    </xf>
    <xf numFmtId="164" fontId="7" fillId="3" borderId="6" xfId="4" applyNumberFormat="1" applyFont="1" applyFill="1" applyBorder="1" applyAlignment="1">
      <alignment horizontal="center" vertical="center" wrapText="1"/>
    </xf>
    <xf numFmtId="164" fontId="7" fillId="3" borderId="3" xfId="4" applyNumberFormat="1" applyFont="1" applyFill="1" applyBorder="1" applyAlignment="1">
      <alignment horizontal="center" vertical="center" wrapText="1"/>
    </xf>
    <xf numFmtId="43" fontId="7" fillId="3" borderId="44" xfId="4" applyFont="1" applyFill="1" applyBorder="1" applyAlignment="1">
      <alignment horizontal="center" vertical="center" wrapText="1"/>
    </xf>
    <xf numFmtId="0" fontId="3" fillId="4" borderId="29" xfId="4" applyNumberFormat="1" applyFont="1" applyFill="1" applyBorder="1" applyAlignment="1">
      <alignment horizontal="center"/>
    </xf>
    <xf numFmtId="164" fontId="0" fillId="3" borderId="59" xfId="4" applyNumberFormat="1" applyFont="1" applyFill="1" applyBorder="1" applyAlignment="1">
      <alignment horizontal="center" vertical="center" wrapText="1"/>
    </xf>
    <xf numFmtId="164" fontId="3" fillId="4" borderId="3" xfId="4" applyNumberFormat="1" applyFont="1" applyFill="1" applyBorder="1" applyAlignment="1">
      <alignment horizontal="center" vertical="center"/>
    </xf>
    <xf numFmtId="164" fontId="3" fillId="4" borderId="57" xfId="4" applyNumberFormat="1" applyFont="1" applyFill="1" applyBorder="1" applyAlignment="1">
      <alignment horizontal="center" vertical="center"/>
    </xf>
    <xf numFmtId="165" fontId="3" fillId="4" borderId="3" xfId="2" applyNumberFormat="1" applyFont="1" applyFill="1" applyBorder="1" applyAlignment="1">
      <alignment horizontal="center" vertical="center"/>
    </xf>
    <xf numFmtId="165" fontId="3" fillId="4" borderId="44" xfId="2" applyNumberFormat="1" applyFont="1" applyFill="1" applyBorder="1" applyAlignment="1">
      <alignment horizontal="center" vertical="center"/>
    </xf>
    <xf numFmtId="164" fontId="0" fillId="3" borderId="16" xfId="4" applyNumberFormat="1" applyFont="1" applyFill="1" applyBorder="1" applyAlignment="1">
      <alignment horizontal="center" vertical="center" wrapText="1"/>
    </xf>
    <xf numFmtId="165" fontId="0" fillId="3" borderId="1" xfId="2" applyNumberFormat="1" applyFont="1" applyFill="1" applyBorder="1" applyAlignment="1">
      <alignment horizontal="center" vertical="center" wrapText="1"/>
    </xf>
    <xf numFmtId="165" fontId="0" fillId="3" borderId="6" xfId="2" applyNumberFormat="1" applyFont="1" applyFill="1" applyBorder="1" applyAlignment="1">
      <alignment horizontal="center" vertical="center" wrapText="1"/>
    </xf>
    <xf numFmtId="0" fontId="3" fillId="4" borderId="19" xfId="0" applyFont="1" applyFill="1" applyBorder="1"/>
    <xf numFmtId="164" fontId="3" fillId="4" borderId="73" xfId="4" applyNumberFormat="1" applyFont="1" applyFill="1" applyBorder="1" applyAlignment="1">
      <alignment horizontal="center" vertical="center"/>
    </xf>
    <xf numFmtId="164" fontId="3" fillId="4" borderId="31" xfId="4" applyNumberFormat="1" applyFont="1" applyFill="1" applyBorder="1" applyAlignment="1">
      <alignment horizontal="center" vertical="center"/>
    </xf>
    <xf numFmtId="165" fontId="3" fillId="4" borderId="30" xfId="2" applyNumberFormat="1" applyFont="1" applyFill="1" applyBorder="1" applyAlignment="1">
      <alignment horizontal="center" vertical="center"/>
    </xf>
    <xf numFmtId="165" fontId="3" fillId="4" borderId="31" xfId="2" applyNumberFormat="1" applyFont="1" applyFill="1" applyBorder="1" applyAlignment="1">
      <alignment horizontal="center" vertical="center"/>
    </xf>
    <xf numFmtId="164" fontId="3" fillId="4" borderId="30" xfId="4" applyNumberFormat="1" applyFont="1" applyFill="1" applyBorder="1" applyAlignment="1">
      <alignment horizontal="center" vertical="center"/>
    </xf>
    <xf numFmtId="164" fontId="0" fillId="0" borderId="69" xfId="4" applyNumberFormat="1" applyFont="1" applyBorder="1" applyAlignment="1">
      <alignment horizontal="center" vertical="center"/>
    </xf>
    <xf numFmtId="165" fontId="0" fillId="0" borderId="46" xfId="2" applyNumberFormat="1" applyFont="1" applyBorder="1" applyAlignment="1">
      <alignment horizontal="center" vertical="center"/>
    </xf>
    <xf numFmtId="165" fontId="0" fillId="0" borderId="74" xfId="2" applyNumberFormat="1" applyFont="1" applyBorder="1" applyAlignment="1">
      <alignment horizontal="center" vertical="center"/>
    </xf>
    <xf numFmtId="0" fontId="6" fillId="3" borderId="73" xfId="0" applyFont="1" applyFill="1" applyBorder="1" applyAlignment="1">
      <alignment horizontal="center" vertical="center" wrapText="1"/>
    </xf>
    <xf numFmtId="0" fontId="6" fillId="5" borderId="71" xfId="0" applyFont="1" applyFill="1" applyBorder="1" applyAlignment="1">
      <alignment horizontal="center" vertical="center" wrapText="1"/>
    </xf>
    <xf numFmtId="0" fontId="6" fillId="5" borderId="62" xfId="0" applyFont="1" applyFill="1" applyBorder="1" applyAlignment="1">
      <alignment horizontal="center" vertical="center" wrapText="1"/>
    </xf>
    <xf numFmtId="165" fontId="3" fillId="4" borderId="45" xfId="0" applyNumberFormat="1" applyFont="1" applyFill="1" applyBorder="1" applyAlignment="1">
      <alignment horizontal="center"/>
    </xf>
    <xf numFmtId="166" fontId="3" fillId="4" borderId="31" xfId="1" applyNumberFormat="1" applyFont="1" applyFill="1" applyBorder="1" applyAlignment="1">
      <alignment horizontal="center"/>
    </xf>
    <xf numFmtId="0" fontId="10" fillId="0" borderId="75" xfId="0" applyFont="1" applyBorder="1"/>
    <xf numFmtId="164" fontId="3" fillId="4" borderId="76" xfId="0" applyNumberFormat="1" applyFont="1" applyFill="1" applyBorder="1" applyAlignment="1">
      <alignment horizontal="center"/>
    </xf>
    <xf numFmtId="165" fontId="8" fillId="4" borderId="30" xfId="0" applyNumberFormat="1" applyFont="1" applyFill="1" applyBorder="1" applyAlignment="1">
      <alignment horizontal="center"/>
    </xf>
    <xf numFmtId="164" fontId="2" fillId="0" borderId="0" xfId="0" applyNumberFormat="1" applyFont="1"/>
    <xf numFmtId="3" fontId="3" fillId="4" borderId="14" xfId="0" applyNumberFormat="1" applyFont="1" applyFill="1" applyBorder="1" applyAlignment="1">
      <alignment horizontal="center"/>
    </xf>
    <xf numFmtId="3" fontId="3" fillId="4" borderId="3" xfId="0" applyNumberFormat="1" applyFont="1" applyFill="1" applyBorder="1" applyAlignment="1">
      <alignment horizontal="center"/>
    </xf>
    <xf numFmtId="0" fontId="21" fillId="3" borderId="30"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4" borderId="29" xfId="0" applyFont="1" applyFill="1" applyBorder="1" applyAlignment="1">
      <alignment horizontal="center" vertical="center" wrapText="1"/>
    </xf>
    <xf numFmtId="164" fontId="20" fillId="0" borderId="47" xfId="4" applyNumberFormat="1" applyFont="1" applyFill="1" applyBorder="1" applyAlignment="1">
      <alignment horizontal="center" vertical="center"/>
    </xf>
    <xf numFmtId="164" fontId="20" fillId="0" borderId="32" xfId="4" applyNumberFormat="1" applyFont="1" applyFill="1" applyBorder="1" applyAlignment="1">
      <alignment horizontal="center" vertical="center"/>
    </xf>
    <xf numFmtId="164" fontId="20" fillId="0" borderId="58" xfId="4" applyNumberFormat="1" applyFont="1" applyFill="1" applyBorder="1" applyAlignment="1">
      <alignment horizontal="center" vertical="center"/>
    </xf>
    <xf numFmtId="164" fontId="20" fillId="3" borderId="28" xfId="4" applyNumberFormat="1" applyFont="1" applyFill="1" applyBorder="1" applyAlignment="1">
      <alignment vertical="center" wrapText="1"/>
    </xf>
    <xf numFmtId="164" fontId="20" fillId="3" borderId="29" xfId="4" applyNumberFormat="1" applyFont="1" applyFill="1" applyBorder="1" applyAlignment="1">
      <alignment vertical="center" wrapText="1"/>
    </xf>
    <xf numFmtId="164" fontId="20" fillId="0" borderId="1" xfId="4" applyNumberFormat="1" applyFont="1" applyBorder="1" applyAlignment="1">
      <alignment horizontal="center" vertical="center"/>
    </xf>
    <xf numFmtId="164" fontId="20" fillId="0" borderId="6" xfId="4" applyNumberFormat="1" applyFont="1" applyBorder="1" applyAlignment="1">
      <alignment horizontal="center" vertical="center"/>
    </xf>
    <xf numFmtId="164" fontId="20" fillId="0" borderId="16" xfId="4" applyNumberFormat="1" applyFont="1" applyBorder="1" applyAlignment="1">
      <alignment horizontal="center" vertical="center"/>
    </xf>
    <xf numFmtId="164" fontId="0" fillId="0" borderId="20"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4" fontId="3" fillId="4" borderId="19" xfId="0" applyNumberFormat="1" applyFont="1" applyFill="1" applyBorder="1" applyAlignment="1">
      <alignment horizontal="center" vertical="center"/>
    </xf>
    <xf numFmtId="164" fontId="3" fillId="4" borderId="50" xfId="4" applyNumberFormat="1" applyFont="1"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164" fontId="3" fillId="4" borderId="33" xfId="4" applyNumberFormat="1" applyFont="1" applyFill="1" applyBorder="1" applyAlignment="1">
      <alignment horizontal="center" vertical="center"/>
    </xf>
    <xf numFmtId="0" fontId="3" fillId="4" borderId="54" xfId="0" applyFont="1" applyFill="1" applyBorder="1"/>
    <xf numFmtId="0" fontId="0" fillId="0" borderId="23" xfId="0" applyBorder="1" applyAlignment="1">
      <alignment horizontal="left" vertical="center" wrapText="1"/>
    </xf>
    <xf numFmtId="0" fontId="0" fillId="0" borderId="70" xfId="0" applyBorder="1" applyAlignment="1">
      <alignment vertical="center" wrapText="1"/>
    </xf>
    <xf numFmtId="0" fontId="0" fillId="0" borderId="59" xfId="0" applyBorder="1" applyAlignment="1">
      <alignment horizontal="left" vertical="center" wrapText="1"/>
    </xf>
    <xf numFmtId="0" fontId="0" fillId="0" borderId="70" xfId="0" applyBorder="1" applyAlignment="1">
      <alignment horizontal="left" vertical="center" wrapText="1"/>
    </xf>
    <xf numFmtId="0" fontId="0" fillId="0" borderId="54" xfId="0" applyBorder="1" applyAlignment="1">
      <alignment horizontal="left" vertical="center" wrapText="1"/>
    </xf>
    <xf numFmtId="0" fontId="3" fillId="4" borderId="50" xfId="0" applyFont="1" applyFill="1" applyBorder="1"/>
    <xf numFmtId="0" fontId="0" fillId="3" borderId="40" xfId="0" applyFill="1" applyBorder="1" applyAlignment="1">
      <alignment vertical="center" wrapText="1"/>
    </xf>
    <xf numFmtId="0" fontId="0" fillId="3" borderId="9" xfId="0" applyFill="1" applyBorder="1" applyAlignment="1">
      <alignment vertical="center" wrapText="1"/>
    </xf>
    <xf numFmtId="0" fontId="0" fillId="0" borderId="60" xfId="0" applyBorder="1"/>
    <xf numFmtId="0" fontId="3" fillId="4" borderId="10" xfId="0" applyFont="1" applyFill="1" applyBorder="1"/>
    <xf numFmtId="0" fontId="0" fillId="3" borderId="18" xfId="0" applyFill="1" applyBorder="1" applyAlignment="1">
      <alignment vertical="center" wrapText="1"/>
    </xf>
    <xf numFmtId="0" fontId="0" fillId="0" borderId="53" xfId="0" applyBorder="1"/>
    <xf numFmtId="0" fontId="3" fillId="4" borderId="75" xfId="0" applyFont="1" applyFill="1" applyBorder="1"/>
    <xf numFmtId="164" fontId="0" fillId="0" borderId="28"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67" xfId="0" applyNumberFormat="1" applyBorder="1" applyAlignment="1">
      <alignment horizontal="center" vertical="center"/>
    </xf>
    <xf numFmtId="164" fontId="0" fillId="0" borderId="68" xfId="0" applyNumberFormat="1" applyBorder="1" applyAlignment="1">
      <alignment horizontal="center" vertical="center"/>
    </xf>
    <xf numFmtId="164" fontId="0" fillId="0" borderId="35" xfId="0" applyNumberFormat="1" applyBorder="1" applyAlignment="1">
      <alignment horizontal="center" vertical="center"/>
    </xf>
    <xf numFmtId="164" fontId="0" fillId="0" borderId="58" xfId="0" applyNumberFormat="1" applyBorder="1" applyAlignment="1">
      <alignment horizontal="center" vertical="center"/>
    </xf>
    <xf numFmtId="164" fontId="0" fillId="0" borderId="57" xfId="0" applyNumberFormat="1" applyBorder="1" applyAlignment="1">
      <alignment horizontal="center" vertical="center"/>
    </xf>
    <xf numFmtId="164" fontId="3" fillId="4" borderId="33" xfId="0" applyNumberFormat="1" applyFont="1" applyFill="1" applyBorder="1" applyAlignment="1">
      <alignment horizontal="center" vertical="center"/>
    </xf>
    <xf numFmtId="44" fontId="0" fillId="0" borderId="29" xfId="2" applyFont="1" applyBorder="1" applyAlignment="1">
      <alignment horizontal="center" vertical="center"/>
    </xf>
    <xf numFmtId="165" fontId="0" fillId="0" borderId="20" xfId="2" applyNumberFormat="1" applyFont="1" applyBorder="1" applyAlignment="1">
      <alignment horizontal="center" vertical="center"/>
    </xf>
    <xf numFmtId="165" fontId="0" fillId="0" borderId="29" xfId="2" applyNumberFormat="1" applyFont="1" applyBorder="1" applyAlignment="1">
      <alignment horizontal="center" vertical="center"/>
    </xf>
    <xf numFmtId="165" fontId="0" fillId="0" borderId="38" xfId="2" applyNumberFormat="1" applyFont="1" applyBorder="1" applyAlignment="1">
      <alignment horizontal="center" vertical="center"/>
    </xf>
    <xf numFmtId="165" fontId="0" fillId="0" borderId="39" xfId="2" applyNumberFormat="1" applyFont="1" applyBorder="1" applyAlignment="1">
      <alignment horizontal="center" vertical="center"/>
    </xf>
    <xf numFmtId="165" fontId="0" fillId="0" borderId="57" xfId="2" applyNumberFormat="1" applyFont="1" applyBorder="1" applyAlignment="1">
      <alignment horizontal="center" vertical="center"/>
    </xf>
    <xf numFmtId="165" fontId="3" fillId="4" borderId="19" xfId="0" applyNumberFormat="1" applyFont="1" applyFill="1" applyBorder="1" applyAlignment="1">
      <alignment horizontal="center" vertical="center"/>
    </xf>
    <xf numFmtId="165" fontId="3" fillId="4" borderId="31" xfId="0" applyNumberFormat="1" applyFont="1" applyFill="1" applyBorder="1" applyAlignment="1">
      <alignment horizontal="center" vertical="center"/>
    </xf>
    <xf numFmtId="44" fontId="0" fillId="0" borderId="28" xfId="2" applyFont="1" applyBorder="1" applyAlignment="1">
      <alignment horizontal="center" vertical="center"/>
    </xf>
    <xf numFmtId="44" fontId="3" fillId="4" borderId="3" xfId="2" applyFont="1" applyFill="1" applyBorder="1" applyAlignment="1">
      <alignment horizontal="center" vertical="center"/>
    </xf>
    <xf numFmtId="44" fontId="3" fillId="4" borderId="44" xfId="2" applyFont="1" applyFill="1" applyBorder="1" applyAlignment="1">
      <alignment horizontal="center" vertical="center"/>
    </xf>
    <xf numFmtId="164" fontId="0" fillId="0" borderId="54" xfId="0" applyNumberFormat="1" applyBorder="1" applyAlignment="1">
      <alignment horizontal="center" vertical="center"/>
    </xf>
    <xf numFmtId="164" fontId="0" fillId="0" borderId="70" xfId="0" applyNumberFormat="1" applyBorder="1" applyAlignment="1">
      <alignment horizontal="center" vertical="center"/>
    </xf>
    <xf numFmtId="164" fontId="0" fillId="0" borderId="7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59" xfId="4" applyNumberFormat="1" applyFont="1" applyFill="1" applyBorder="1" applyAlignment="1">
      <alignment horizontal="center" vertical="center"/>
    </xf>
    <xf numFmtId="164" fontId="3" fillId="4" borderId="72" xfId="4" applyNumberFormat="1" applyFont="1" applyFill="1" applyBorder="1" applyAlignment="1">
      <alignment horizontal="center" vertical="center"/>
    </xf>
    <xf numFmtId="164" fontId="0" fillId="0" borderId="47" xfId="0" applyNumberFormat="1" applyBorder="1" applyAlignment="1">
      <alignment horizontal="center" vertical="center"/>
    </xf>
    <xf numFmtId="164" fontId="0" fillId="0" borderId="3" xfId="0" applyNumberFormat="1" applyBorder="1" applyAlignment="1">
      <alignment horizontal="center" vertical="center"/>
    </xf>
    <xf numFmtId="164" fontId="3" fillId="4" borderId="30" xfId="0" applyNumberFormat="1" applyFont="1" applyFill="1" applyBorder="1" applyAlignment="1">
      <alignment horizontal="center" vertical="center"/>
    </xf>
    <xf numFmtId="0" fontId="23" fillId="0" borderId="0" xfId="0" applyFont="1"/>
    <xf numFmtId="0" fontId="25" fillId="11" borderId="4" xfId="0" applyFont="1" applyFill="1" applyBorder="1" applyAlignment="1">
      <alignment horizontal="center" vertical="center"/>
    </xf>
    <xf numFmtId="0" fontId="25" fillId="11" borderId="4" xfId="0" applyFont="1" applyFill="1" applyBorder="1" applyAlignment="1">
      <alignment horizontal="center" vertical="center" wrapText="1"/>
    </xf>
    <xf numFmtId="0" fontId="26" fillId="0" borderId="4" xfId="0" applyFont="1" applyBorder="1"/>
    <xf numFmtId="10" fontId="16" fillId="0" borderId="4" xfId="0" applyNumberFormat="1" applyFont="1" applyBorder="1" applyAlignment="1">
      <alignment horizontal="center"/>
    </xf>
    <xf numFmtId="167" fontId="0" fillId="0" borderId="0" xfId="4" applyNumberFormat="1" applyFont="1"/>
    <xf numFmtId="0" fontId="0" fillId="0" borderId="77" xfId="0" applyBorder="1" applyAlignment="1">
      <alignment vertical="center" wrapText="1"/>
    </xf>
    <xf numFmtId="0" fontId="0" fillId="0" borderId="78" xfId="0" applyBorder="1" applyAlignment="1">
      <alignment horizontal="center" vertical="center"/>
    </xf>
    <xf numFmtId="165" fontId="0" fillId="0" borderId="67" xfId="2" applyNumberFormat="1" applyFont="1" applyBorder="1" applyAlignment="1">
      <alignment horizontal="center" vertical="center"/>
    </xf>
    <xf numFmtId="165" fontId="0" fillId="0" borderId="68" xfId="2" applyNumberFormat="1" applyFont="1" applyBorder="1" applyAlignment="1">
      <alignment horizontal="center" vertical="center"/>
    </xf>
    <xf numFmtId="1" fontId="0" fillId="0" borderId="68" xfId="0" applyNumberFormat="1" applyBorder="1" applyAlignment="1">
      <alignment horizontal="center" vertical="center"/>
    </xf>
    <xf numFmtId="164" fontId="20" fillId="0" borderId="67" xfId="4" applyNumberFormat="1" applyFont="1" applyFill="1" applyBorder="1" applyAlignment="1">
      <alignment horizontal="center" vertical="center"/>
    </xf>
    <xf numFmtId="164" fontId="20" fillId="0" borderId="68" xfId="4" applyNumberFormat="1" applyFont="1" applyFill="1" applyBorder="1" applyAlignment="1">
      <alignment horizontal="center" vertical="center"/>
    </xf>
    <xf numFmtId="164" fontId="20" fillId="0" borderId="79" xfId="4" applyNumberFormat="1" applyFont="1" applyFill="1" applyBorder="1" applyAlignment="1">
      <alignment horizontal="center" vertical="center"/>
    </xf>
    <xf numFmtId="0" fontId="3" fillId="4" borderId="30" xfId="0" applyFont="1" applyFill="1" applyBorder="1"/>
    <xf numFmtId="0" fontId="3" fillId="4" borderId="33" xfId="0" applyFont="1" applyFill="1" applyBorder="1"/>
    <xf numFmtId="0" fontId="3" fillId="4" borderId="30" xfId="0" applyFont="1" applyFill="1" applyBorder="1" applyAlignment="1">
      <alignment horizontal="center"/>
    </xf>
    <xf numFmtId="0" fontId="3" fillId="4" borderId="31" xfId="0" applyFont="1" applyFill="1" applyBorder="1" applyAlignment="1">
      <alignment horizontal="center"/>
    </xf>
    <xf numFmtId="165" fontId="3" fillId="4" borderId="30" xfId="2" applyNumberFormat="1" applyFont="1" applyFill="1" applyBorder="1" applyAlignment="1">
      <alignment horizontal="center"/>
    </xf>
    <xf numFmtId="165" fontId="3" fillId="4" borderId="31" xfId="2" applyNumberFormat="1" applyFont="1" applyFill="1" applyBorder="1" applyAlignment="1">
      <alignment horizontal="center"/>
    </xf>
    <xf numFmtId="3" fontId="3" fillId="4" borderId="30" xfId="0" applyNumberFormat="1" applyFont="1" applyFill="1" applyBorder="1" applyAlignment="1">
      <alignment horizontal="center"/>
    </xf>
    <xf numFmtId="3" fontId="3" fillId="4" borderId="31" xfId="0" applyNumberFormat="1" applyFont="1" applyFill="1" applyBorder="1" applyAlignment="1">
      <alignment horizontal="center"/>
    </xf>
    <xf numFmtId="0" fontId="0" fillId="0" borderId="30" xfId="0" applyBorder="1" applyAlignment="1">
      <alignment horizontal="center" vertical="center"/>
    </xf>
    <xf numFmtId="0" fontId="0" fillId="0" borderId="31" xfId="0"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171" fontId="20" fillId="0" borderId="30" xfId="0" applyNumberFormat="1" applyFont="1" applyBorder="1" applyAlignment="1">
      <alignment horizontal="center" vertical="center"/>
    </xf>
    <xf numFmtId="0" fontId="22" fillId="4" borderId="54" xfId="0" applyFont="1" applyFill="1" applyBorder="1" applyAlignment="1">
      <alignment horizontal="center" vertical="center" wrapText="1"/>
    </xf>
    <xf numFmtId="0" fontId="20" fillId="0" borderId="50" xfId="0" applyFont="1" applyBorder="1" applyAlignment="1">
      <alignment horizontal="center" vertical="center"/>
    </xf>
    <xf numFmtId="0" fontId="22" fillId="4" borderId="28" xfId="0" applyFont="1" applyFill="1" applyBorder="1" applyAlignment="1">
      <alignment horizontal="center" vertical="center" wrapText="1"/>
    </xf>
    <xf numFmtId="165" fontId="16" fillId="0" borderId="19" xfId="2" applyNumberFormat="1" applyFont="1" applyFill="1" applyBorder="1" applyAlignment="1">
      <alignment horizontal="center" vertical="center"/>
    </xf>
    <xf numFmtId="0" fontId="0" fillId="0" borderId="15" xfId="0" applyBorder="1" applyAlignment="1">
      <alignment horizontal="center" vertical="center"/>
    </xf>
    <xf numFmtId="0" fontId="21" fillId="3" borderId="33"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0" fillId="0" borderId="33" xfId="0" applyFont="1" applyBorder="1" applyAlignment="1">
      <alignment horizontal="center" vertical="center"/>
    </xf>
    <xf numFmtId="164" fontId="20" fillId="3" borderId="35" xfId="4" applyNumberFormat="1" applyFont="1" applyFill="1" applyBorder="1" applyAlignment="1">
      <alignment vertical="center" wrapText="1"/>
    </xf>
    <xf numFmtId="164" fontId="20" fillId="0" borderId="67" xfId="4" applyNumberFormat="1" applyFont="1" applyBorder="1" applyAlignment="1">
      <alignment horizontal="center" vertical="center"/>
    </xf>
    <xf numFmtId="164" fontId="20" fillId="0" borderId="79" xfId="4" applyNumberFormat="1" applyFont="1" applyBorder="1" applyAlignment="1">
      <alignment horizontal="center" vertical="center"/>
    </xf>
    <xf numFmtId="164" fontId="20" fillId="0" borderId="68" xfId="4" applyNumberFormat="1" applyFont="1" applyBorder="1" applyAlignment="1">
      <alignment horizontal="center" vertical="center"/>
    </xf>
    <xf numFmtId="0" fontId="3" fillId="4" borderId="31" xfId="0" applyFont="1" applyFill="1" applyBorder="1"/>
    <xf numFmtId="165" fontId="3" fillId="4" borderId="30" xfId="2" applyNumberFormat="1" applyFont="1" applyFill="1" applyBorder="1"/>
    <xf numFmtId="165" fontId="3" fillId="4" borderId="31" xfId="2" applyNumberFormat="1" applyFont="1" applyFill="1" applyBorder="1"/>
    <xf numFmtId="164" fontId="3" fillId="4" borderId="31" xfId="4" applyNumberFormat="1" applyFont="1" applyFill="1" applyBorder="1" applyAlignment="1"/>
    <xf numFmtId="164" fontId="22" fillId="4" borderId="30" xfId="4" applyNumberFormat="1" applyFont="1" applyFill="1" applyBorder="1"/>
    <xf numFmtId="164" fontId="22" fillId="4" borderId="33" xfId="4" applyNumberFormat="1" applyFont="1" applyFill="1" applyBorder="1" applyAlignment="1"/>
    <xf numFmtId="164" fontId="22" fillId="4" borderId="31" xfId="4" applyNumberFormat="1" applyFont="1" applyFill="1" applyBorder="1" applyAlignment="1"/>
    <xf numFmtId="164" fontId="3" fillId="4" borderId="33" xfId="4" applyNumberFormat="1" applyFont="1" applyFill="1" applyBorder="1" applyAlignment="1"/>
    <xf numFmtId="164" fontId="3" fillId="6" borderId="30" xfId="4" applyNumberFormat="1" applyFont="1" applyFill="1" applyBorder="1" applyAlignment="1"/>
    <xf numFmtId="164" fontId="3" fillId="6" borderId="31" xfId="4" applyNumberFormat="1" applyFont="1" applyFill="1" applyBorder="1" applyAlignment="1"/>
    <xf numFmtId="164" fontId="3" fillId="4" borderId="30" xfId="4" applyNumberFormat="1" applyFont="1" applyFill="1" applyBorder="1" applyAlignment="1">
      <alignment horizontal="center"/>
    </xf>
    <xf numFmtId="164" fontId="3" fillId="4" borderId="31" xfId="4" applyNumberFormat="1" applyFont="1" applyFill="1" applyBorder="1" applyAlignment="1">
      <alignment horizontal="center"/>
    </xf>
    <xf numFmtId="0" fontId="3" fillId="4" borderId="80" xfId="0" applyFont="1" applyFill="1" applyBorder="1"/>
    <xf numFmtId="164" fontId="16" fillId="0" borderId="59" xfId="4" applyNumberFormat="1" applyFont="1" applyBorder="1" applyAlignment="1">
      <alignment horizontal="center"/>
    </xf>
    <xf numFmtId="0" fontId="0" fillId="7" borderId="36" xfId="0" applyFill="1" applyBorder="1" applyAlignment="1">
      <alignment horizontal="left" vertical="center"/>
    </xf>
    <xf numFmtId="164" fontId="13" fillId="0" borderId="1" xfId="4" applyNumberFormat="1" applyFont="1" applyFill="1" applyBorder="1" applyAlignment="1">
      <alignment horizontal="center" vertical="center"/>
    </xf>
    <xf numFmtId="164" fontId="13" fillId="0" borderId="16" xfId="4" applyNumberFormat="1" applyFont="1" applyFill="1" applyBorder="1" applyAlignment="1">
      <alignment horizontal="center" vertical="center"/>
    </xf>
    <xf numFmtId="164" fontId="13" fillId="0" borderId="6" xfId="4" applyNumberFormat="1" applyFont="1" applyFill="1" applyBorder="1" applyAlignment="1">
      <alignment horizontal="center" vertical="center"/>
    </xf>
    <xf numFmtId="164" fontId="13" fillId="0" borderId="23" xfId="4" applyNumberFormat="1" applyFont="1" applyFill="1" applyBorder="1" applyAlignment="1">
      <alignment horizontal="center" vertical="center"/>
    </xf>
    <xf numFmtId="164" fontId="27" fillId="4" borderId="30" xfId="4" applyNumberFormat="1" applyFont="1" applyFill="1" applyBorder="1" applyAlignment="1">
      <alignment horizontal="center"/>
    </xf>
    <xf numFmtId="164" fontId="27" fillId="4" borderId="33" xfId="4" applyNumberFormat="1" applyFont="1" applyFill="1" applyBorder="1" applyAlignment="1">
      <alignment horizontal="center"/>
    </xf>
    <xf numFmtId="164" fontId="27" fillId="4" borderId="31" xfId="4" applyNumberFormat="1" applyFont="1" applyFill="1" applyBorder="1" applyAlignment="1">
      <alignment horizontal="center"/>
    </xf>
    <xf numFmtId="164" fontId="28" fillId="0" borderId="30" xfId="4" applyNumberFormat="1" applyFont="1" applyBorder="1" applyAlignment="1">
      <alignment horizontal="center"/>
    </xf>
    <xf numFmtId="164" fontId="28" fillId="0" borderId="33" xfId="4" applyNumberFormat="1" applyFont="1" applyFill="1" applyBorder="1" applyAlignment="1">
      <alignment horizontal="center"/>
    </xf>
    <xf numFmtId="164" fontId="28" fillId="0" borderId="31" xfId="4" applyNumberFormat="1" applyFont="1" applyFill="1" applyBorder="1" applyAlignment="1">
      <alignment horizontal="center"/>
    </xf>
    <xf numFmtId="164" fontId="27" fillId="4" borderId="7" xfId="4" applyNumberFormat="1" applyFont="1" applyFill="1" applyBorder="1" applyAlignment="1">
      <alignment horizontal="center"/>
    </xf>
    <xf numFmtId="164" fontId="27" fillId="4" borderId="34" xfId="4" applyNumberFormat="1" applyFont="1" applyFill="1" applyBorder="1" applyAlignment="1">
      <alignment horizontal="center"/>
    </xf>
    <xf numFmtId="164" fontId="27" fillId="4" borderId="14" xfId="4" applyNumberFormat="1" applyFont="1" applyFill="1" applyBorder="1" applyAlignment="1">
      <alignment horizontal="center"/>
    </xf>
    <xf numFmtId="164" fontId="28" fillId="3" borderId="28" xfId="4" applyNumberFormat="1" applyFont="1" applyFill="1" applyBorder="1" applyAlignment="1">
      <alignment vertical="center" wrapText="1"/>
    </xf>
    <xf numFmtId="164" fontId="28" fillId="3" borderId="35" xfId="4" applyNumberFormat="1" applyFont="1" applyFill="1" applyBorder="1" applyAlignment="1">
      <alignment vertical="center" wrapText="1"/>
    </xf>
    <xf numFmtId="164" fontId="28" fillId="3" borderId="29" xfId="4" applyNumberFormat="1" applyFont="1" applyFill="1" applyBorder="1" applyAlignment="1">
      <alignment vertical="center" wrapText="1"/>
    </xf>
    <xf numFmtId="164" fontId="27" fillId="6" borderId="7" xfId="4" applyNumberFormat="1" applyFont="1" applyFill="1" applyBorder="1" applyAlignment="1"/>
    <xf numFmtId="164" fontId="27" fillId="6" borderId="34" xfId="4" applyNumberFormat="1" applyFont="1" applyFill="1" applyBorder="1" applyAlignment="1"/>
    <xf numFmtId="164" fontId="27" fillId="6" borderId="14" xfId="4" applyNumberFormat="1" applyFont="1" applyFill="1" applyBorder="1" applyAlignment="1"/>
    <xf numFmtId="164" fontId="0" fillId="0" borderId="1" xfId="4" applyNumberFormat="1" applyFont="1" applyBorder="1" applyAlignment="1">
      <alignment horizontal="center" vertical="center"/>
    </xf>
    <xf numFmtId="164" fontId="0" fillId="0" borderId="6" xfId="4" applyNumberFormat="1" applyFont="1" applyBorder="1" applyAlignment="1">
      <alignment horizontal="center" vertical="center"/>
    </xf>
    <xf numFmtId="166" fontId="3" fillId="9" borderId="8" xfId="1" applyNumberFormat="1" applyFont="1" applyFill="1" applyBorder="1" applyAlignment="1">
      <alignment horizontal="center"/>
    </xf>
    <xf numFmtId="0" fontId="6" fillId="3" borderId="0" xfId="0" applyFont="1" applyFill="1" applyAlignment="1">
      <alignment horizontal="center" vertical="center"/>
    </xf>
    <xf numFmtId="0" fontId="6" fillId="3" borderId="11"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5" borderId="19" xfId="0" applyFont="1" applyFill="1" applyBorder="1" applyAlignment="1">
      <alignment horizontal="center" vertical="center"/>
    </xf>
    <xf numFmtId="0" fontId="6" fillId="5" borderId="66" xfId="0" applyFont="1" applyFill="1" applyBorder="1" applyAlignment="1">
      <alignment horizontal="center" vertical="center"/>
    </xf>
    <xf numFmtId="0" fontId="0" fillId="0" borderId="24" xfId="0" applyBorder="1" applyAlignment="1">
      <alignment horizontal="left" vertical="center"/>
    </xf>
    <xf numFmtId="0" fontId="0" fillId="0" borderId="49" xfId="0" applyBorder="1" applyAlignment="1">
      <alignment horizontal="left" vertical="center"/>
    </xf>
    <xf numFmtId="0" fontId="0" fillId="0" borderId="18" xfId="0" applyBorder="1" applyAlignment="1">
      <alignment horizontal="left" vertical="center" wrapText="1"/>
    </xf>
    <xf numFmtId="0" fontId="0" fillId="0" borderId="17" xfId="0" applyBorder="1" applyAlignment="1">
      <alignment horizontal="left" vertical="center" wrapText="1"/>
    </xf>
    <xf numFmtId="0" fontId="0" fillId="0" borderId="75" xfId="0" applyBorder="1" applyAlignment="1">
      <alignment horizontal="left" vertical="center" wrapText="1"/>
    </xf>
    <xf numFmtId="0" fontId="0" fillId="0" borderId="20" xfId="0" applyBorder="1" applyAlignment="1">
      <alignment horizontal="left" vertical="center" wrapText="1"/>
    </xf>
    <xf numFmtId="0" fontId="0" fillId="0" borderId="37" xfId="0" applyBorder="1" applyAlignment="1">
      <alignment horizontal="left" vertical="center" wrapText="1"/>
    </xf>
    <xf numFmtId="0" fontId="0" fillId="7" borderId="24" xfId="0" applyFill="1" applyBorder="1" applyAlignment="1">
      <alignment horizontal="left" vertical="center"/>
    </xf>
    <xf numFmtId="0" fontId="0" fillId="7" borderId="49" xfId="0" applyFill="1" applyBorder="1" applyAlignment="1">
      <alignment horizontal="left" vertical="center"/>
    </xf>
    <xf numFmtId="164" fontId="7" fillId="3" borderId="12" xfId="4" applyNumberFormat="1" applyFont="1" applyFill="1" applyBorder="1" applyAlignment="1">
      <alignment horizontal="center" vertical="center" wrapText="1"/>
    </xf>
    <xf numFmtId="164" fontId="7" fillId="5" borderId="21" xfId="4" applyNumberFormat="1" applyFont="1" applyFill="1" applyBorder="1" applyAlignment="1">
      <alignment horizontal="center" vertical="center" wrapText="1"/>
    </xf>
    <xf numFmtId="164" fontId="7" fillId="5" borderId="62" xfId="4"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3" borderId="20" xfId="0" applyFont="1" applyFill="1" applyBorder="1" applyAlignment="1">
      <alignment horizontal="center" vertical="center"/>
    </xf>
    <xf numFmtId="0" fontId="6" fillId="3" borderId="54" xfId="0" applyFont="1" applyFill="1" applyBorder="1" applyAlignment="1">
      <alignment horizontal="center" vertical="center"/>
    </xf>
    <xf numFmtId="0" fontId="0" fillId="0" borderId="24" xfId="0" applyBorder="1" applyAlignment="1">
      <alignment horizontal="left" vertical="center" wrapText="1"/>
    </xf>
    <xf numFmtId="0" fontId="0" fillId="0" borderId="49" xfId="0" applyBorder="1" applyAlignment="1">
      <alignment horizontal="left" vertical="center" wrapText="1"/>
    </xf>
    <xf numFmtId="0" fontId="6" fillId="3" borderId="20" xfId="0" applyFont="1" applyFill="1" applyBorder="1" applyAlignment="1">
      <alignment horizontal="center" vertical="center" wrapText="1"/>
    </xf>
    <xf numFmtId="164" fontId="7" fillId="3" borderId="21" xfId="4" applyNumberFormat="1" applyFont="1" applyFill="1" applyBorder="1" applyAlignment="1">
      <alignment horizontal="center" vertical="center" wrapText="1"/>
    </xf>
    <xf numFmtId="164" fontId="7" fillId="3" borderId="62" xfId="4" applyNumberFormat="1" applyFont="1" applyFill="1" applyBorder="1" applyAlignment="1">
      <alignment horizontal="center" vertical="center" wrapText="1"/>
    </xf>
    <xf numFmtId="0" fontId="0" fillId="0" borderId="22" xfId="0" applyBorder="1" applyAlignment="1">
      <alignment horizontal="left" vertical="center" wrapText="1"/>
    </xf>
    <xf numFmtId="0" fontId="0" fillId="0" borderId="38" xfId="0" applyBorder="1" applyAlignment="1">
      <alignment horizontal="left" vertical="center" wrapText="1"/>
    </xf>
    <xf numFmtId="0" fontId="0" fillId="0" borderId="26" xfId="0" applyBorder="1" applyAlignment="1">
      <alignment horizontal="left" vertical="center" wrapText="1"/>
    </xf>
  </cellXfs>
  <cellStyles count="9">
    <cellStyle name="Comma" xfId="4"/>
    <cellStyle name="Comma [0]" xfId="5"/>
    <cellStyle name="Currency" xfId="2"/>
    <cellStyle name="Currency [0]" xfId="3"/>
    <cellStyle name="Good" xfId="7"/>
    <cellStyle name="Normal" xfId="0" builtinId="0"/>
    <cellStyle name="Normal 10 2" xfId="6"/>
    <cellStyle name="Normal 2" xfId="8"/>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1607409894101"/>
    <pageSetUpPr fitToPage="1"/>
  </sheetPr>
  <dimension ref="A1:AI72"/>
  <sheetViews>
    <sheetView tabSelected="1" topLeftCell="C1" zoomScale="80" zoomScaleNormal="80" zoomScaleSheetLayoutView="100" workbookViewId="0">
      <selection activeCell="U17" sqref="U17"/>
    </sheetView>
  </sheetViews>
  <sheetFormatPr defaultColWidth="9.26953125" defaultRowHeight="14.5" x14ac:dyDescent="0.35"/>
  <cols>
    <col min="1" max="1" width="4.26953125" customWidth="1"/>
    <col min="2" max="2" width="42.7265625" customWidth="1"/>
    <col min="3" max="3" width="40.81640625" customWidth="1"/>
    <col min="4" max="8" width="13.54296875" customWidth="1"/>
    <col min="9" max="9" width="24" customWidth="1"/>
    <col min="10" max="13" width="13.54296875" customWidth="1"/>
    <col min="14" max="16" width="14.54296875" style="2" customWidth="1"/>
    <col min="17" max="17" width="14.54296875" style="3" customWidth="1"/>
    <col min="18" max="18" width="14.54296875" customWidth="1"/>
    <col min="19" max="20" width="15.7265625" style="2" customWidth="1"/>
    <col min="21" max="21" width="31.26953125" bestFit="1" customWidth="1"/>
    <col min="23" max="23" width="33.1796875" bestFit="1" customWidth="1"/>
    <col min="25" max="25" width="9.26953125" customWidth="1"/>
  </cols>
  <sheetData>
    <row r="1" spans="1:24" ht="23.5" x14ac:dyDescent="0.55000000000000004">
      <c r="A1" s="1" t="s">
        <v>26</v>
      </c>
      <c r="S1" s="37"/>
      <c r="T1" s="37"/>
    </row>
    <row r="2" spans="1:24" ht="18.5" x14ac:dyDescent="0.45">
      <c r="D2" s="5"/>
      <c r="E2" s="5"/>
      <c r="F2" s="5"/>
      <c r="G2" s="5"/>
      <c r="H2" s="5"/>
      <c r="S2" s="37"/>
      <c r="T2" s="37"/>
    </row>
    <row r="3" spans="1:24" ht="19" thickBot="1" x14ac:dyDescent="0.5">
      <c r="A3" s="5"/>
      <c r="B3" s="5" t="s">
        <v>27</v>
      </c>
      <c r="C3" s="5"/>
      <c r="I3" s="5"/>
      <c r="J3" s="5"/>
      <c r="K3" s="5"/>
      <c r="L3" s="5"/>
      <c r="M3" s="5"/>
      <c r="Q3" s="9"/>
      <c r="S3" s="37"/>
      <c r="T3" s="37"/>
    </row>
    <row r="4" spans="1:24" ht="15" thickBot="1" x14ac:dyDescent="0.4">
      <c r="A4" t="s">
        <v>28</v>
      </c>
      <c r="B4" s="28"/>
      <c r="C4" s="28"/>
      <c r="D4" s="566" t="s">
        <v>29</v>
      </c>
      <c r="E4" s="566"/>
      <c r="F4" s="566"/>
      <c r="G4" s="567"/>
      <c r="H4" s="568" t="s">
        <v>30</v>
      </c>
      <c r="I4" s="569"/>
      <c r="J4" s="569"/>
      <c r="K4" s="569"/>
      <c r="L4" s="565" t="s">
        <v>31</v>
      </c>
      <c r="M4" s="565"/>
      <c r="N4" s="565"/>
      <c r="O4" s="565"/>
      <c r="P4" s="565"/>
      <c r="Q4" s="565"/>
      <c r="R4" s="565"/>
      <c r="S4" s="565"/>
      <c r="T4" s="45"/>
    </row>
    <row r="5" spans="1:24" x14ac:dyDescent="0.35">
      <c r="B5" s="31"/>
      <c r="C5" s="31"/>
      <c r="D5" s="29" t="s">
        <v>32</v>
      </c>
      <c r="E5" s="13" t="s">
        <v>33</v>
      </c>
      <c r="F5" s="13" t="s">
        <v>34</v>
      </c>
      <c r="G5" s="13" t="s">
        <v>35</v>
      </c>
      <c r="H5" s="24" t="s">
        <v>36</v>
      </c>
      <c r="I5" s="25" t="s">
        <v>37</v>
      </c>
      <c r="J5" s="25" t="s">
        <v>38</v>
      </c>
      <c r="K5" s="389" t="s">
        <v>39</v>
      </c>
      <c r="L5" s="6" t="s">
        <v>40</v>
      </c>
      <c r="M5" s="21" t="s">
        <v>41</v>
      </c>
      <c r="N5" s="6" t="s">
        <v>42</v>
      </c>
      <c r="O5" s="21" t="s">
        <v>43</v>
      </c>
      <c r="P5" s="21" t="s">
        <v>44</v>
      </c>
      <c r="Q5" s="13" t="s">
        <v>45</v>
      </c>
      <c r="R5" s="47" t="s">
        <v>46</v>
      </c>
      <c r="S5" s="395" t="s">
        <v>47</v>
      </c>
      <c r="T5" s="37"/>
      <c r="U5" s="213"/>
      <c r="V5" s="213"/>
      <c r="W5" s="213"/>
      <c r="X5" s="213"/>
    </row>
    <row r="6" spans="1:24" ht="55.5" customHeight="1" thickBot="1" x14ac:dyDescent="0.4">
      <c r="B6" s="30"/>
      <c r="C6" s="30"/>
      <c r="D6" s="32" t="s">
        <v>0</v>
      </c>
      <c r="E6" s="33" t="s">
        <v>48</v>
      </c>
      <c r="F6" s="33" t="s">
        <v>24</v>
      </c>
      <c r="G6" s="33" t="s">
        <v>49</v>
      </c>
      <c r="H6" s="26" t="s">
        <v>50</v>
      </c>
      <c r="I6" s="27" t="s">
        <v>51</v>
      </c>
      <c r="J6" s="27" t="s">
        <v>52</v>
      </c>
      <c r="K6" s="390" t="s">
        <v>53</v>
      </c>
      <c r="L6" s="396" t="s">
        <v>54</v>
      </c>
      <c r="M6" s="22" t="s">
        <v>55</v>
      </c>
      <c r="N6" s="12" t="s">
        <v>56</v>
      </c>
      <c r="O6" s="23" t="s">
        <v>57</v>
      </c>
      <c r="P6" s="23" t="s">
        <v>58</v>
      </c>
      <c r="Q6" s="7" t="s">
        <v>59</v>
      </c>
      <c r="R6" s="23" t="s">
        <v>60</v>
      </c>
      <c r="S6" s="397" t="s">
        <v>61</v>
      </c>
      <c r="T6" s="37"/>
    </row>
    <row r="7" spans="1:24" ht="17" thickBot="1" x14ac:dyDescent="0.4">
      <c r="B7" s="52" t="s">
        <v>62</v>
      </c>
      <c r="C7" s="164" t="s">
        <v>63</v>
      </c>
      <c r="D7" s="422"/>
      <c r="E7" s="92"/>
      <c r="F7" s="215"/>
      <c r="G7" s="112"/>
      <c r="H7" s="91"/>
      <c r="I7" s="92"/>
      <c r="J7" s="93"/>
      <c r="K7" s="391"/>
      <c r="L7" s="140"/>
      <c r="M7" s="92"/>
      <c r="N7" s="141"/>
      <c r="O7" s="113"/>
      <c r="P7" s="141"/>
      <c r="Q7" s="141"/>
      <c r="R7" s="214"/>
      <c r="S7" s="398"/>
      <c r="T7" s="40"/>
    </row>
    <row r="8" spans="1:24" x14ac:dyDescent="0.35">
      <c r="B8" s="575" t="s">
        <v>64</v>
      </c>
      <c r="C8" s="86" t="s">
        <v>3</v>
      </c>
      <c r="D8" s="267">
        <v>289</v>
      </c>
      <c r="E8" s="268" t="s">
        <v>2</v>
      </c>
      <c r="F8" s="268">
        <v>691</v>
      </c>
      <c r="G8" s="269" t="s">
        <v>2</v>
      </c>
      <c r="H8" s="270">
        <v>266.25</v>
      </c>
      <c r="I8" s="271" t="s">
        <v>65</v>
      </c>
      <c r="J8" s="272">
        <v>670.3175</v>
      </c>
      <c r="K8" s="273" t="s">
        <v>2</v>
      </c>
      <c r="L8" s="267">
        <v>131.51268700000006</v>
      </c>
      <c r="M8" s="274" t="s">
        <v>65</v>
      </c>
      <c r="N8" s="268">
        <v>335.98567700000001</v>
      </c>
      <c r="O8" s="275" t="s">
        <v>65</v>
      </c>
      <c r="P8" s="276">
        <f t="shared" ref="P8:P13" si="0">L8*1.115</f>
        <v>146.63664600500007</v>
      </c>
      <c r="Q8" s="277">
        <v>0.13936948699999999</v>
      </c>
      <c r="R8" s="385">
        <v>2052.4370305999937</v>
      </c>
      <c r="S8" s="371">
        <v>5327.4370305999937</v>
      </c>
      <c r="T8" s="37"/>
      <c r="U8" s="213"/>
      <c r="V8" s="9"/>
      <c r="W8" s="213"/>
      <c r="X8" s="9"/>
    </row>
    <row r="9" spans="1:24" x14ac:dyDescent="0.35">
      <c r="B9" s="576"/>
      <c r="C9" s="212" t="s">
        <v>4</v>
      </c>
      <c r="D9" s="278">
        <v>805</v>
      </c>
      <c r="E9" s="187" t="s">
        <v>2</v>
      </c>
      <c r="F9" s="187">
        <v>1842</v>
      </c>
      <c r="G9" s="279" t="s">
        <v>2</v>
      </c>
      <c r="H9" s="280">
        <v>729.31</v>
      </c>
      <c r="I9" s="281" t="s">
        <v>65</v>
      </c>
      <c r="J9" s="282">
        <v>913.45319999999992</v>
      </c>
      <c r="K9" s="283" t="s">
        <v>2</v>
      </c>
      <c r="L9" s="278">
        <v>111.61966499999998</v>
      </c>
      <c r="M9" s="284" t="s">
        <v>65</v>
      </c>
      <c r="N9" s="187">
        <v>236.539604</v>
      </c>
      <c r="O9" s="285" t="s">
        <v>65</v>
      </c>
      <c r="P9" s="286">
        <f t="shared" si="0"/>
        <v>124.45592647499998</v>
      </c>
      <c r="Q9" s="287">
        <v>2.8986367999999998E-2</v>
      </c>
      <c r="R9" s="386">
        <v>1212.9202212000205</v>
      </c>
      <c r="S9" s="372">
        <v>2614.9202212000205</v>
      </c>
      <c r="T9" s="37"/>
    </row>
    <row r="10" spans="1:24" x14ac:dyDescent="0.35">
      <c r="B10" s="576"/>
      <c r="C10" s="212" t="s">
        <v>5</v>
      </c>
      <c r="D10" s="278">
        <v>557</v>
      </c>
      <c r="E10" s="187" t="s">
        <v>2</v>
      </c>
      <c r="F10" s="187">
        <v>1109</v>
      </c>
      <c r="G10" s="279" t="s">
        <v>2</v>
      </c>
      <c r="H10" s="288">
        <v>182.29000000000002</v>
      </c>
      <c r="I10" s="289" t="s">
        <v>65</v>
      </c>
      <c r="J10" s="290">
        <v>385.92363</v>
      </c>
      <c r="K10" s="291" t="s">
        <v>2</v>
      </c>
      <c r="L10" s="278">
        <v>401.221</v>
      </c>
      <c r="M10" s="284" t="s">
        <v>65</v>
      </c>
      <c r="N10" s="187">
        <v>1015.266</v>
      </c>
      <c r="O10" s="285" t="s">
        <v>65</v>
      </c>
      <c r="P10" s="286">
        <f t="shared" si="0"/>
        <v>447.36141500000002</v>
      </c>
      <c r="Q10" s="287">
        <v>0.163768</v>
      </c>
      <c r="R10" s="386">
        <v>1954.616</v>
      </c>
      <c r="S10" s="372">
        <v>4949.616</v>
      </c>
      <c r="T10" s="37"/>
    </row>
    <row r="11" spans="1:24" x14ac:dyDescent="0.35">
      <c r="B11" s="576"/>
      <c r="C11" s="212" t="s">
        <v>6</v>
      </c>
      <c r="D11" s="278">
        <v>952</v>
      </c>
      <c r="E11" s="187" t="s">
        <v>2</v>
      </c>
      <c r="F11" s="187">
        <v>1466</v>
      </c>
      <c r="G11" s="279" t="s">
        <v>2</v>
      </c>
      <c r="H11" s="288">
        <v>109.70479000000003</v>
      </c>
      <c r="I11" s="289" t="s">
        <v>65</v>
      </c>
      <c r="J11" s="290">
        <v>199.90569000000005</v>
      </c>
      <c r="K11" s="291" t="s">
        <v>2</v>
      </c>
      <c r="L11" s="278">
        <v>130</v>
      </c>
      <c r="M11" s="284" t="s">
        <v>2</v>
      </c>
      <c r="N11" s="187">
        <v>204</v>
      </c>
      <c r="O11" s="285" t="s">
        <v>65</v>
      </c>
      <c r="P11" s="286">
        <v>144.94999999999999</v>
      </c>
      <c r="Q11" s="287">
        <v>4.7E-2</v>
      </c>
      <c r="R11" s="386">
        <v>1119</v>
      </c>
      <c r="S11" s="372">
        <v>1815</v>
      </c>
      <c r="T11" s="37"/>
      <c r="U11" s="213"/>
      <c r="V11" s="213"/>
    </row>
    <row r="12" spans="1:24" x14ac:dyDescent="0.35">
      <c r="B12" s="576"/>
      <c r="C12" s="89" t="s">
        <v>7</v>
      </c>
      <c r="D12" s="278">
        <v>13267</v>
      </c>
      <c r="E12" s="170" t="s">
        <v>2</v>
      </c>
      <c r="F12" s="187">
        <v>20159</v>
      </c>
      <c r="G12" s="279" t="s">
        <v>2</v>
      </c>
      <c r="H12" s="288">
        <v>0</v>
      </c>
      <c r="I12" s="289" t="s">
        <v>65</v>
      </c>
      <c r="J12" s="290">
        <v>0</v>
      </c>
      <c r="K12" s="291" t="s">
        <v>2</v>
      </c>
      <c r="L12" s="278">
        <v>2080.9557519199998</v>
      </c>
      <c r="M12" s="284" t="s">
        <v>65</v>
      </c>
      <c r="N12" s="187">
        <v>3944.8919139999998</v>
      </c>
      <c r="O12" s="285" t="s">
        <v>65</v>
      </c>
      <c r="P12" s="284">
        <f t="shared" si="0"/>
        <v>2320.2656633907995</v>
      </c>
      <c r="Q12" s="287">
        <v>0.34331</v>
      </c>
      <c r="R12" s="386">
        <v>28194.849692999996</v>
      </c>
      <c r="S12" s="372">
        <v>51194.849692999996</v>
      </c>
      <c r="T12" s="37"/>
    </row>
    <row r="13" spans="1:24" ht="15" thickBot="1" x14ac:dyDescent="0.4">
      <c r="B13" s="576"/>
      <c r="C13" s="421" t="s">
        <v>8</v>
      </c>
      <c r="D13" s="292">
        <v>38675</v>
      </c>
      <c r="E13" s="171" t="s">
        <v>2</v>
      </c>
      <c r="F13" s="293">
        <v>81239</v>
      </c>
      <c r="G13" s="294" t="s">
        <v>2</v>
      </c>
      <c r="H13" s="295">
        <v>261.09842000000003</v>
      </c>
      <c r="I13" s="296" t="s">
        <v>65</v>
      </c>
      <c r="J13" s="297">
        <v>455.91483000000005</v>
      </c>
      <c r="K13" s="298" t="s">
        <v>2</v>
      </c>
      <c r="L13" s="299">
        <v>5702.8938599999528</v>
      </c>
      <c r="M13" s="300" t="s">
        <v>65</v>
      </c>
      <c r="N13" s="301">
        <v>12066.70966</v>
      </c>
      <c r="O13" s="302" t="s">
        <v>65</v>
      </c>
      <c r="P13" s="303">
        <f t="shared" si="0"/>
        <v>6358.7266538999475</v>
      </c>
      <c r="Q13" s="304">
        <v>0.90447843500000003</v>
      </c>
      <c r="R13" s="387">
        <v>85543.644800000009</v>
      </c>
      <c r="S13" s="373">
        <v>181000.64480000001</v>
      </c>
      <c r="T13" s="37"/>
    </row>
    <row r="14" spans="1:24" ht="15" thickBot="1" x14ac:dyDescent="0.4">
      <c r="B14" s="88"/>
      <c r="C14" s="178" t="s">
        <v>66</v>
      </c>
      <c r="D14" s="305">
        <f>SUM(D8:D13)</f>
        <v>54545</v>
      </c>
      <c r="E14" s="306">
        <v>81204</v>
      </c>
      <c r="F14" s="306">
        <f>SUM(F8:F13)</f>
        <v>106506</v>
      </c>
      <c r="G14" s="307">
        <f t="shared" ref="G14" si="1">F14/E14</f>
        <v>1.3115856361755578</v>
      </c>
      <c r="H14" s="308">
        <f>SUM(H8:H13)</f>
        <v>1548.6532099999999</v>
      </c>
      <c r="I14" s="309">
        <v>5012.5690000000004</v>
      </c>
      <c r="J14" s="309">
        <f>SUM(J8:J13)</f>
        <v>2625.51485</v>
      </c>
      <c r="K14" s="310">
        <f>J14/I14</f>
        <v>0.52378627605924222</v>
      </c>
      <c r="L14" s="311">
        <f>SUM(L8:L13)</f>
        <v>8558.2029639199536</v>
      </c>
      <c r="M14" s="312">
        <v>11595.373</v>
      </c>
      <c r="N14" s="313">
        <f>SUM(N8:N13)</f>
        <v>17803.392854999998</v>
      </c>
      <c r="O14" s="314">
        <f>N14/M14</f>
        <v>1.5353876804997992</v>
      </c>
      <c r="P14" s="313">
        <f>L14*1.115</f>
        <v>9542.3963047707475</v>
      </c>
      <c r="Q14" s="315">
        <f>SUM(Q8:Q13)</f>
        <v>1.6269122899999999</v>
      </c>
      <c r="R14" s="388">
        <f>SUM(R8:R13)</f>
        <v>120077.46774480003</v>
      </c>
      <c r="S14" s="388">
        <f>SUM(S8:S13)</f>
        <v>246902.46774480003</v>
      </c>
      <c r="T14" s="37"/>
      <c r="U14" s="213"/>
      <c r="V14" s="9"/>
    </row>
    <row r="15" spans="1:24" x14ac:dyDescent="0.35">
      <c r="B15" s="575" t="s">
        <v>20</v>
      </c>
      <c r="C15" s="50" t="s">
        <v>67</v>
      </c>
      <c r="D15" s="142">
        <v>27</v>
      </c>
      <c r="E15" s="143">
        <v>281</v>
      </c>
      <c r="F15" s="143">
        <v>42</v>
      </c>
      <c r="G15" s="144">
        <f>F15/E15</f>
        <v>0.1494661921708185</v>
      </c>
      <c r="H15" s="241">
        <v>273.38220999999999</v>
      </c>
      <c r="I15" s="235">
        <v>2943.2649999999999</v>
      </c>
      <c r="J15" s="235">
        <v>603.37778000000003</v>
      </c>
      <c r="K15" s="238">
        <f>J15/I15</f>
        <v>0.20500287266012407</v>
      </c>
      <c r="L15" s="316">
        <v>17.3</v>
      </c>
      <c r="M15" s="317">
        <v>626.90599999999995</v>
      </c>
      <c r="N15" s="165">
        <v>38.200000000000003</v>
      </c>
      <c r="O15" s="114">
        <f>N15/M15</f>
        <v>6.0934175139494604E-2</v>
      </c>
      <c r="P15" s="165">
        <f>L15*1.115</f>
        <v>19.2895</v>
      </c>
      <c r="Q15" s="216">
        <v>0</v>
      </c>
      <c r="R15" s="165">
        <v>505.1</v>
      </c>
      <c r="S15" s="374">
        <v>998.9</v>
      </c>
      <c r="T15" s="37"/>
    </row>
    <row r="16" spans="1:24" ht="16.5" x14ac:dyDescent="0.35">
      <c r="B16" s="576"/>
      <c r="C16" s="194" t="s">
        <v>68</v>
      </c>
      <c r="D16" s="318">
        <v>257</v>
      </c>
      <c r="E16" s="319">
        <v>6500</v>
      </c>
      <c r="F16" s="319">
        <v>257</v>
      </c>
      <c r="G16" s="320">
        <f>F16/E16</f>
        <v>3.9538461538461536E-2</v>
      </c>
      <c r="H16" s="321">
        <v>-46.329659999999997</v>
      </c>
      <c r="I16" s="322">
        <v>3681.07</v>
      </c>
      <c r="J16" s="322">
        <v>352.17347000000001</v>
      </c>
      <c r="K16" s="239">
        <f>J16/I16</f>
        <v>9.5671494972929066E-2</v>
      </c>
      <c r="L16" s="193">
        <v>129.30000000000001</v>
      </c>
      <c r="M16" s="146">
        <v>6835.1059999999998</v>
      </c>
      <c r="N16" s="146">
        <v>129.30000000000001</v>
      </c>
      <c r="O16" s="240">
        <f>N16/M16</f>
        <v>1.8917043861499738E-2</v>
      </c>
      <c r="P16" s="192">
        <f>L16*1.115</f>
        <v>144.1695</v>
      </c>
      <c r="Q16" s="217">
        <v>7.7000000000000002E-3</v>
      </c>
      <c r="R16" s="166">
        <v>1722</v>
      </c>
      <c r="S16" s="375">
        <v>1722</v>
      </c>
      <c r="T16" s="37"/>
    </row>
    <row r="17" spans="2:35" ht="15" thickBot="1" x14ac:dyDescent="0.4">
      <c r="B17" s="576"/>
      <c r="C17" s="49" t="s">
        <v>10</v>
      </c>
      <c r="D17" s="323">
        <v>107</v>
      </c>
      <c r="E17" s="324">
        <v>450</v>
      </c>
      <c r="F17" s="324">
        <v>107</v>
      </c>
      <c r="G17" s="325">
        <f>F17/E17</f>
        <v>0.23777777777777778</v>
      </c>
      <c r="H17" s="326">
        <v>250.47893999999999</v>
      </c>
      <c r="I17" s="327">
        <v>4214.8360000000002</v>
      </c>
      <c r="J17" s="327">
        <v>504.42917999999997</v>
      </c>
      <c r="K17" s="328">
        <f>J17/I17</f>
        <v>0.11967943236700074</v>
      </c>
      <c r="L17" s="329">
        <v>109.4</v>
      </c>
      <c r="M17" s="330">
        <v>824.19899999999996</v>
      </c>
      <c r="N17" s="174">
        <v>109.4</v>
      </c>
      <c r="O17" s="156">
        <f>N17/M17</f>
        <v>0.13273493416031809</v>
      </c>
      <c r="P17" s="330">
        <f>L17*1.115</f>
        <v>121.98100000000001</v>
      </c>
      <c r="Q17" s="219">
        <v>7.4000000000000003E-3</v>
      </c>
      <c r="R17" s="174">
        <v>1363.4</v>
      </c>
      <c r="S17" s="376">
        <v>1363.4</v>
      </c>
      <c r="T17" s="37"/>
    </row>
    <row r="18" spans="2:35" ht="17" thickBot="1" x14ac:dyDescent="0.4">
      <c r="B18" s="36" t="s">
        <v>21</v>
      </c>
      <c r="C18" s="195" t="s">
        <v>69</v>
      </c>
      <c r="D18" s="331">
        <v>235719</v>
      </c>
      <c r="E18" s="332" t="s">
        <v>70</v>
      </c>
      <c r="F18" s="332">
        <v>235719</v>
      </c>
      <c r="G18" s="333" t="s">
        <v>2</v>
      </c>
      <c r="H18" s="334">
        <v>0.67692000000000008</v>
      </c>
      <c r="I18" s="335" t="s">
        <v>71</v>
      </c>
      <c r="J18" s="335">
        <v>1.4849300000000001</v>
      </c>
      <c r="K18" s="336" t="s">
        <v>2</v>
      </c>
      <c r="L18" s="337">
        <v>3401.9954811920002</v>
      </c>
      <c r="M18" s="196" t="s">
        <v>70</v>
      </c>
      <c r="N18" s="172">
        <v>6279.7799974749996</v>
      </c>
      <c r="O18" s="116" t="s">
        <v>2</v>
      </c>
      <c r="P18" s="196">
        <f t="shared" ref="P18" si="2">L18*1.115</f>
        <v>3793.2249615290802</v>
      </c>
      <c r="Q18" s="338">
        <v>2.9183744822580646</v>
      </c>
      <c r="R18" s="172">
        <v>3401.9954811920002</v>
      </c>
      <c r="S18" s="377">
        <v>6279.7799974749996</v>
      </c>
      <c r="T18" s="37"/>
    </row>
    <row r="19" spans="2:35" ht="15" thickBot="1" x14ac:dyDescent="0.4">
      <c r="B19" s="53" t="s">
        <v>72</v>
      </c>
      <c r="C19" s="57"/>
      <c r="D19" s="125">
        <f>SUM(D14:D18)</f>
        <v>290655</v>
      </c>
      <c r="E19" s="126">
        <f>SUM(E14:E18)</f>
        <v>88435</v>
      </c>
      <c r="F19" s="126">
        <f>SUM(F14:F18)</f>
        <v>342631</v>
      </c>
      <c r="G19" s="105">
        <f t="shared" ref="G19" si="3">F19/E19</f>
        <v>3.8743823146944085</v>
      </c>
      <c r="H19" s="175">
        <f>SUM(H14:H18)</f>
        <v>2026.8616199999999</v>
      </c>
      <c r="I19" s="176">
        <f>SUM(I14:I18)</f>
        <v>15851.740000000002</v>
      </c>
      <c r="J19" s="176">
        <f>SUM(J14:J18)</f>
        <v>4086.9802100000006</v>
      </c>
      <c r="K19" s="339">
        <f t="shared" ref="K19" si="4">J19/I19</f>
        <v>0.25782533715541639</v>
      </c>
      <c r="L19" s="125">
        <f>SUM(L14:L18)</f>
        <v>12216.198445111952</v>
      </c>
      <c r="M19" s="126">
        <f>SUM(M14:M18)</f>
        <v>19881.583999999999</v>
      </c>
      <c r="N19" s="167">
        <f>SUM(N14:N18)</f>
        <v>24360.072852475001</v>
      </c>
      <c r="O19" s="117">
        <f>N19/M19</f>
        <v>1.2252581510846923</v>
      </c>
      <c r="P19" s="167">
        <f>SUM(P14:P18)</f>
        <v>13621.061266299828</v>
      </c>
      <c r="Q19" s="220">
        <f t="shared" ref="Q19" si="5">SUM(Q14:Q18)</f>
        <v>4.5603867722580649</v>
      </c>
      <c r="R19" s="126">
        <f>SUM(R14:R18)</f>
        <v>127069.96322599203</v>
      </c>
      <c r="S19" s="126">
        <f>SUM(S14:S18)</f>
        <v>257266.54774227503</v>
      </c>
      <c r="T19" s="40"/>
    </row>
    <row r="20" spans="2:35" ht="15" thickBot="1" x14ac:dyDescent="0.4">
      <c r="B20" s="15"/>
      <c r="C20" s="59"/>
      <c r="D20" s="127"/>
      <c r="E20" s="128"/>
      <c r="F20" s="128"/>
      <c r="G20" s="106"/>
      <c r="H20" s="95"/>
      <c r="I20" s="96"/>
      <c r="J20" s="96"/>
      <c r="K20" s="340"/>
      <c r="L20" s="127"/>
      <c r="M20" s="128"/>
      <c r="N20" s="168"/>
      <c r="O20" s="118"/>
      <c r="P20" s="168"/>
      <c r="Q20" s="221"/>
      <c r="R20" s="128"/>
      <c r="S20" s="341"/>
      <c r="T20" s="43"/>
    </row>
    <row r="21" spans="2:35" ht="15" thickBot="1" x14ac:dyDescent="0.4">
      <c r="B21" s="58" t="s">
        <v>73</v>
      </c>
      <c r="C21" s="56" t="s">
        <v>23</v>
      </c>
      <c r="D21" s="129"/>
      <c r="E21" s="130"/>
      <c r="F21" s="130"/>
      <c r="G21" s="107"/>
      <c r="H21" s="98"/>
      <c r="I21" s="99"/>
      <c r="J21" s="99"/>
      <c r="K21" s="342"/>
      <c r="L21" s="129"/>
      <c r="M21" s="130"/>
      <c r="N21" s="169"/>
      <c r="O21" s="119"/>
      <c r="P21" s="169"/>
      <c r="Q21" s="222"/>
      <c r="R21" s="130"/>
      <c r="S21" s="343"/>
      <c r="T21" s="40"/>
    </row>
    <row r="22" spans="2:35" ht="15" thickBot="1" x14ac:dyDescent="0.4">
      <c r="B22" s="51" t="s">
        <v>12</v>
      </c>
      <c r="C22" s="90" t="s">
        <v>74</v>
      </c>
      <c r="D22" s="242">
        <v>0</v>
      </c>
      <c r="E22" s="196">
        <v>180</v>
      </c>
      <c r="F22" s="196">
        <v>0</v>
      </c>
      <c r="G22" s="344">
        <f t="shared" ref="G22:G26" si="6">F22/E22</f>
        <v>0</v>
      </c>
      <c r="H22" s="345">
        <v>396.33184</v>
      </c>
      <c r="I22" s="346">
        <v>12369.521000000001</v>
      </c>
      <c r="J22" s="346">
        <v>959.27751000000012</v>
      </c>
      <c r="K22" s="347">
        <f t="shared" ref="K22:K26" si="7">J22/I22</f>
        <v>7.7551710369382937E-2</v>
      </c>
      <c r="L22" s="242">
        <v>0</v>
      </c>
      <c r="M22" s="196">
        <v>8363.3649999999998</v>
      </c>
      <c r="N22" s="189">
        <v>0</v>
      </c>
      <c r="O22" s="190">
        <f>N22/M22</f>
        <v>0</v>
      </c>
      <c r="P22" s="189">
        <f>L22*1.099</f>
        <v>0</v>
      </c>
      <c r="Q22" s="223">
        <v>0</v>
      </c>
      <c r="R22" s="189">
        <v>0</v>
      </c>
      <c r="S22" s="378">
        <v>0</v>
      </c>
      <c r="T22" s="37"/>
    </row>
    <row r="23" spans="2:35" ht="16.5" x14ac:dyDescent="0.35">
      <c r="B23" s="572" t="s">
        <v>14</v>
      </c>
      <c r="C23" s="86" t="s">
        <v>75</v>
      </c>
      <c r="D23" s="348">
        <v>79</v>
      </c>
      <c r="E23" s="237">
        <v>126542</v>
      </c>
      <c r="F23" s="349">
        <v>150</v>
      </c>
      <c r="G23" s="350">
        <f t="shared" si="6"/>
        <v>1.1853771870209101E-3</v>
      </c>
      <c r="H23" s="228">
        <v>1318.83844</v>
      </c>
      <c r="I23" s="229">
        <v>4062.402</v>
      </c>
      <c r="J23" s="229">
        <v>2373.5920100000003</v>
      </c>
      <c r="K23" s="350">
        <f t="shared" si="7"/>
        <v>0.58428289716281168</v>
      </c>
      <c r="L23" s="348">
        <v>3621.8</v>
      </c>
      <c r="M23" s="237">
        <v>27604.255000000001</v>
      </c>
      <c r="N23" s="351">
        <v>7159</v>
      </c>
      <c r="O23" s="188">
        <f>N23/M23</f>
        <v>0.25934407575933494</v>
      </c>
      <c r="P23" s="187">
        <f>L23*1.091</f>
        <v>3951.3838000000001</v>
      </c>
      <c r="Q23" s="352">
        <v>1.2202</v>
      </c>
      <c r="R23" s="351">
        <v>53126.2</v>
      </c>
      <c r="S23" s="541">
        <v>105361.1</v>
      </c>
      <c r="T23" s="37"/>
    </row>
    <row r="24" spans="2:35" x14ac:dyDescent="0.35">
      <c r="B24" s="573"/>
      <c r="C24" s="83" t="s">
        <v>16</v>
      </c>
      <c r="D24" s="145">
        <v>0</v>
      </c>
      <c r="E24" s="146">
        <v>25</v>
      </c>
      <c r="F24" s="146">
        <v>0</v>
      </c>
      <c r="G24" s="353">
        <f t="shared" si="6"/>
        <v>0</v>
      </c>
      <c r="H24" s="354">
        <v>138.23302999999999</v>
      </c>
      <c r="I24" s="236">
        <v>279.64699999999999</v>
      </c>
      <c r="J24" s="236">
        <v>272.70753999999999</v>
      </c>
      <c r="K24" s="353">
        <f t="shared" si="7"/>
        <v>0.9751849295719246</v>
      </c>
      <c r="L24" s="145">
        <v>0</v>
      </c>
      <c r="M24" s="146">
        <v>800.52599999999995</v>
      </c>
      <c r="N24" s="170">
        <v>0</v>
      </c>
      <c r="O24" s="120">
        <f t="shared" ref="O24:O25" si="8">N24/M24</f>
        <v>0</v>
      </c>
      <c r="P24" s="170">
        <f>L24*1.077</f>
        <v>0</v>
      </c>
      <c r="Q24" s="224">
        <v>0</v>
      </c>
      <c r="R24" s="170">
        <v>0</v>
      </c>
      <c r="S24" s="379">
        <v>0</v>
      </c>
      <c r="T24" s="37"/>
    </row>
    <row r="25" spans="2:35" ht="15" thickBot="1" x14ac:dyDescent="0.4">
      <c r="B25" s="574"/>
      <c r="C25" s="87" t="s">
        <v>17</v>
      </c>
      <c r="D25" s="355">
        <v>0</v>
      </c>
      <c r="E25" s="356">
        <v>1</v>
      </c>
      <c r="F25" s="356">
        <v>0</v>
      </c>
      <c r="G25" s="357" t="s">
        <v>2</v>
      </c>
      <c r="H25" s="358">
        <v>217.83659</v>
      </c>
      <c r="I25" s="359">
        <v>1146.1969999999999</v>
      </c>
      <c r="J25" s="359">
        <v>400.32079999999996</v>
      </c>
      <c r="K25" s="357">
        <f t="shared" si="7"/>
        <v>0.34926003121627436</v>
      </c>
      <c r="L25" s="355">
        <v>0</v>
      </c>
      <c r="M25" s="356">
        <v>607.87900000000002</v>
      </c>
      <c r="N25" s="171">
        <v>0</v>
      </c>
      <c r="O25" s="121">
        <f t="shared" si="8"/>
        <v>0</v>
      </c>
      <c r="P25" s="171">
        <f>L25*1.069</f>
        <v>0</v>
      </c>
      <c r="Q25" s="225">
        <v>0</v>
      </c>
      <c r="R25" s="171">
        <v>0</v>
      </c>
      <c r="S25" s="380">
        <v>0</v>
      </c>
      <c r="T25" s="37"/>
    </row>
    <row r="26" spans="2:35" s="9" customFormat="1" ht="15" thickBot="1" x14ac:dyDescent="0.4">
      <c r="B26" s="159" t="s">
        <v>76</v>
      </c>
      <c r="C26" s="159"/>
      <c r="D26" s="163">
        <f>SUM(D22:D25)</f>
        <v>79</v>
      </c>
      <c r="E26" s="163">
        <f>SUM(E22:E25)</f>
        <v>126748</v>
      </c>
      <c r="F26" s="163">
        <f>SUM(F22:F25)</f>
        <v>150</v>
      </c>
      <c r="G26" s="108">
        <f t="shared" si="6"/>
        <v>1.183450626439865E-3</v>
      </c>
      <c r="H26" s="94">
        <f>SUM(H22:H25)</f>
        <v>2071.2399</v>
      </c>
      <c r="I26" s="94">
        <f>SUM(I22:I25)</f>
        <v>17857.767000000003</v>
      </c>
      <c r="J26" s="94">
        <f>SUM(J22:J25)</f>
        <v>4005.89786</v>
      </c>
      <c r="K26" s="339">
        <f t="shared" si="7"/>
        <v>0.22432243964208959</v>
      </c>
      <c r="L26" s="131">
        <f>SUM(L22:L25)</f>
        <v>3621.8</v>
      </c>
      <c r="M26" s="126">
        <f>SUM(M22:M25)</f>
        <v>37376.025000000001</v>
      </c>
      <c r="N26" s="126">
        <f>SUM(N22:N25)</f>
        <v>7159</v>
      </c>
      <c r="O26" s="117">
        <f>N26/M26</f>
        <v>0.19153989756802656</v>
      </c>
      <c r="P26" s="173">
        <f>SUM(P22:P25)</f>
        <v>3951.3838000000001</v>
      </c>
      <c r="Q26" s="220">
        <f>SUM(Q22:Q25)</f>
        <v>1.2202</v>
      </c>
      <c r="R26" s="126">
        <f>SUM(R22:R25)</f>
        <v>53126.2</v>
      </c>
      <c r="S26" s="126">
        <f>SUM(S22:S25)</f>
        <v>105361.1</v>
      </c>
      <c r="T26" s="40"/>
      <c r="U26"/>
      <c r="V26"/>
      <c r="W26"/>
      <c r="X26"/>
      <c r="Y26"/>
      <c r="Z26"/>
      <c r="AA26"/>
      <c r="AB26"/>
      <c r="AC26"/>
      <c r="AD26"/>
      <c r="AE26"/>
      <c r="AF26"/>
      <c r="AG26"/>
      <c r="AH26"/>
      <c r="AI26"/>
    </row>
    <row r="27" spans="2:35" ht="15" thickBot="1" x14ac:dyDescent="0.4">
      <c r="B27" s="61"/>
      <c r="C27" s="59"/>
      <c r="D27" s="132"/>
      <c r="E27" s="133"/>
      <c r="F27" s="133"/>
      <c r="G27" s="109"/>
      <c r="H27" s="100"/>
      <c r="I27" s="101"/>
      <c r="J27" s="101"/>
      <c r="K27" s="360"/>
      <c r="L27" s="132"/>
      <c r="M27" s="133"/>
      <c r="N27" s="133"/>
      <c r="O27" s="122"/>
      <c r="P27" s="133"/>
      <c r="Q27" s="226"/>
      <c r="R27" s="133"/>
      <c r="S27" s="381"/>
      <c r="T27" s="43"/>
    </row>
    <row r="28" spans="2:35" x14ac:dyDescent="0.35">
      <c r="B28" s="570" t="s">
        <v>77</v>
      </c>
      <c r="C28" s="50" t="s">
        <v>25</v>
      </c>
      <c r="D28" s="153">
        <v>0</v>
      </c>
      <c r="E28" s="143" t="s">
        <v>2</v>
      </c>
      <c r="F28" s="143">
        <v>0</v>
      </c>
      <c r="G28" s="144" t="s">
        <v>2</v>
      </c>
      <c r="H28" s="150">
        <v>0</v>
      </c>
      <c r="I28" s="148" t="s">
        <v>2</v>
      </c>
      <c r="J28" s="152">
        <v>0</v>
      </c>
      <c r="K28" s="361" t="s">
        <v>2</v>
      </c>
      <c r="L28" s="142">
        <v>0</v>
      </c>
      <c r="M28" s="143" t="s">
        <v>2</v>
      </c>
      <c r="N28" s="165">
        <v>0</v>
      </c>
      <c r="O28" s="114" t="s">
        <v>2</v>
      </c>
      <c r="P28" s="165">
        <f t="shared" ref="P28:P31" si="9">L28*1.115</f>
        <v>0</v>
      </c>
      <c r="Q28" s="216">
        <v>0</v>
      </c>
      <c r="R28" s="165">
        <v>0</v>
      </c>
      <c r="S28" s="374">
        <v>0</v>
      </c>
      <c r="T28" s="43"/>
    </row>
    <row r="29" spans="2:35" x14ac:dyDescent="0.35">
      <c r="B29" s="571"/>
      <c r="C29" s="49" t="s">
        <v>13</v>
      </c>
      <c r="D29" s="154">
        <v>363</v>
      </c>
      <c r="E29" s="146" t="s">
        <v>2</v>
      </c>
      <c r="F29" s="146">
        <v>363</v>
      </c>
      <c r="G29" s="147" t="s">
        <v>2</v>
      </c>
      <c r="H29" s="151">
        <v>0</v>
      </c>
      <c r="I29" s="149" t="s">
        <v>2</v>
      </c>
      <c r="J29" s="149">
        <v>0</v>
      </c>
      <c r="K29" s="353" t="s">
        <v>2</v>
      </c>
      <c r="L29" s="145">
        <v>269.39999999999998</v>
      </c>
      <c r="M29" s="146" t="s">
        <v>2</v>
      </c>
      <c r="N29" s="166">
        <v>269.39999999999998</v>
      </c>
      <c r="O29" s="115" t="s">
        <v>2</v>
      </c>
      <c r="P29" s="166">
        <f t="shared" si="9"/>
        <v>300.38099999999997</v>
      </c>
      <c r="Q29" s="217">
        <v>1.2E-2</v>
      </c>
      <c r="R29" s="166">
        <v>2947.4</v>
      </c>
      <c r="S29" s="375">
        <v>2947.4</v>
      </c>
      <c r="T29" s="43"/>
    </row>
    <row r="30" spans="2:35" x14ac:dyDescent="0.35">
      <c r="B30" s="571"/>
      <c r="C30" s="49" t="s">
        <v>78</v>
      </c>
      <c r="D30" s="154">
        <v>0</v>
      </c>
      <c r="E30" s="146" t="s">
        <v>2</v>
      </c>
      <c r="F30" s="146">
        <v>0</v>
      </c>
      <c r="G30" s="147" t="s">
        <v>2</v>
      </c>
      <c r="H30" s="151">
        <v>0</v>
      </c>
      <c r="I30" s="149" t="s">
        <v>2</v>
      </c>
      <c r="J30" s="149">
        <v>0</v>
      </c>
      <c r="K30" s="353" t="s">
        <v>2</v>
      </c>
      <c r="L30" s="145">
        <v>0</v>
      </c>
      <c r="M30" s="146" t="s">
        <v>2</v>
      </c>
      <c r="N30" s="166">
        <v>0</v>
      </c>
      <c r="O30" s="115" t="s">
        <v>2</v>
      </c>
      <c r="P30" s="166">
        <f t="shared" si="9"/>
        <v>0</v>
      </c>
      <c r="Q30" s="217">
        <v>0</v>
      </c>
      <c r="R30" s="166">
        <v>0</v>
      </c>
      <c r="S30" s="375">
        <v>0</v>
      </c>
      <c r="T30" s="43"/>
    </row>
    <row r="31" spans="2:35" x14ac:dyDescent="0.35">
      <c r="B31" s="571"/>
      <c r="C31" s="49" t="s">
        <v>17</v>
      </c>
      <c r="D31" s="154">
        <v>0</v>
      </c>
      <c r="E31" s="146" t="s">
        <v>2</v>
      </c>
      <c r="F31" s="146">
        <v>0</v>
      </c>
      <c r="G31" s="147" t="s">
        <v>2</v>
      </c>
      <c r="H31" s="151">
        <v>0</v>
      </c>
      <c r="I31" s="149" t="s">
        <v>2</v>
      </c>
      <c r="J31" s="149">
        <v>0</v>
      </c>
      <c r="K31" s="353" t="s">
        <v>2</v>
      </c>
      <c r="L31" s="145">
        <v>0</v>
      </c>
      <c r="M31" s="146" t="s">
        <v>2</v>
      </c>
      <c r="N31" s="166">
        <v>0</v>
      </c>
      <c r="O31" s="115" t="s">
        <v>2</v>
      </c>
      <c r="P31" s="166">
        <f t="shared" si="9"/>
        <v>0</v>
      </c>
      <c r="Q31" s="217">
        <v>0</v>
      </c>
      <c r="R31" s="166">
        <v>0</v>
      </c>
      <c r="S31" s="375">
        <v>0</v>
      </c>
      <c r="T31" s="43"/>
    </row>
    <row r="32" spans="2:35" ht="15" thickBot="1" x14ac:dyDescent="0.4">
      <c r="B32" s="155"/>
      <c r="C32" s="185" t="s">
        <v>79</v>
      </c>
      <c r="D32" s="179">
        <f>SUM(D28:D31)</f>
        <v>363</v>
      </c>
      <c r="E32" s="180">
        <v>2088</v>
      </c>
      <c r="F32" s="180">
        <f>SUM(F28:F31)</f>
        <v>363</v>
      </c>
      <c r="G32" s="181">
        <f t="shared" ref="G32" si="10">F32/E32</f>
        <v>0.17385057471264367</v>
      </c>
      <c r="H32" s="182">
        <v>150.07754</v>
      </c>
      <c r="I32" s="230">
        <v>1364.884</v>
      </c>
      <c r="J32" s="230">
        <v>312.31704999999999</v>
      </c>
      <c r="K32" s="183">
        <f>J32/I32</f>
        <v>0.22882314541015938</v>
      </c>
      <c r="L32" s="179">
        <f>SUM(L28:L31)</f>
        <v>269.39999999999998</v>
      </c>
      <c r="M32" s="180">
        <v>2298.1190000000001</v>
      </c>
      <c r="N32" s="184">
        <f>SUM(N28:N31)</f>
        <v>269.39999999999998</v>
      </c>
      <c r="O32" s="564">
        <f>N32/M32</f>
        <v>0.11722630551333502</v>
      </c>
      <c r="P32" s="186">
        <f t="shared" ref="P32:R32" si="11">SUM(P28:P31)</f>
        <v>300.38099999999997</v>
      </c>
      <c r="Q32" s="218">
        <f t="shared" si="11"/>
        <v>1.2E-2</v>
      </c>
      <c r="R32" s="186">
        <f t="shared" si="11"/>
        <v>2947.4</v>
      </c>
      <c r="S32" s="382">
        <f t="shared" ref="S32" si="12">SUM(S28:S31)</f>
        <v>2947.4</v>
      </c>
      <c r="T32" s="43"/>
    </row>
    <row r="33" spans="2:35" ht="15" thickBot="1" x14ac:dyDescent="0.4">
      <c r="B33" s="61"/>
      <c r="C33" s="59"/>
      <c r="D33" s="132"/>
      <c r="E33" s="133"/>
      <c r="F33" s="133"/>
      <c r="G33" s="109"/>
      <c r="H33" s="232"/>
      <c r="I33" s="233"/>
      <c r="J33" s="233"/>
      <c r="K33" s="362"/>
      <c r="L33" s="132"/>
      <c r="M33" s="133"/>
      <c r="N33" s="133"/>
      <c r="O33" s="122"/>
      <c r="P33" s="133"/>
      <c r="Q33" s="226"/>
      <c r="R33" s="133"/>
      <c r="S33" s="381"/>
      <c r="T33" s="40"/>
    </row>
    <row r="34" spans="2:35" ht="15" thickBot="1" x14ac:dyDescent="0.4">
      <c r="B34" s="159" t="s">
        <v>80</v>
      </c>
      <c r="C34" s="159"/>
      <c r="D34" s="160"/>
      <c r="E34" s="161"/>
      <c r="F34" s="161"/>
      <c r="G34" s="162"/>
      <c r="H34" s="231"/>
      <c r="I34" s="94"/>
      <c r="J34" s="94"/>
      <c r="K34" s="105"/>
      <c r="L34" s="160"/>
      <c r="M34" s="161"/>
      <c r="N34" s="363"/>
      <c r="O34" s="364"/>
      <c r="P34" s="363"/>
      <c r="Q34" s="365"/>
      <c r="R34" s="161"/>
      <c r="S34" s="366"/>
      <c r="T34" s="37"/>
    </row>
    <row r="35" spans="2:35" x14ac:dyDescent="0.35">
      <c r="B35" s="157" t="s">
        <v>81</v>
      </c>
      <c r="C35" s="158"/>
      <c r="D35" s="261" t="s">
        <v>2</v>
      </c>
      <c r="E35" s="262" t="s">
        <v>2</v>
      </c>
      <c r="F35" s="262" t="s">
        <v>2</v>
      </c>
      <c r="G35" s="367" t="s">
        <v>2</v>
      </c>
      <c r="H35" s="368" t="s">
        <v>2</v>
      </c>
      <c r="I35" s="369" t="s">
        <v>2</v>
      </c>
      <c r="J35" s="369" t="s">
        <v>2</v>
      </c>
      <c r="K35" s="392" t="s">
        <v>2</v>
      </c>
      <c r="L35" s="261" t="s">
        <v>2</v>
      </c>
      <c r="M35" s="262" t="s">
        <v>2</v>
      </c>
      <c r="N35" s="165" t="s">
        <v>2</v>
      </c>
      <c r="O35" s="114" t="s">
        <v>2</v>
      </c>
      <c r="P35" s="165" t="s">
        <v>2</v>
      </c>
      <c r="Q35" s="216" t="s">
        <v>2</v>
      </c>
      <c r="R35" s="165" t="s">
        <v>2</v>
      </c>
      <c r="S35" s="374" t="s">
        <v>2</v>
      </c>
      <c r="T35" s="40"/>
    </row>
    <row r="36" spans="2:35" ht="15" thickBot="1" x14ac:dyDescent="0.4">
      <c r="B36" s="8" t="s">
        <v>82</v>
      </c>
      <c r="C36" s="14"/>
      <c r="D36" s="135">
        <f>SUM(D35)</f>
        <v>0</v>
      </c>
      <c r="E36" s="136">
        <f>SUM(E35)</f>
        <v>0</v>
      </c>
      <c r="F36" s="136">
        <f>SUM(F35)</f>
        <v>0</v>
      </c>
      <c r="G36" s="110" t="s">
        <v>2</v>
      </c>
      <c r="H36" s="102">
        <f>SUM(H35)</f>
        <v>0</v>
      </c>
      <c r="I36" s="103">
        <f>SUM(I35)</f>
        <v>0</v>
      </c>
      <c r="J36" s="103">
        <f>SUM(J35)</f>
        <v>0</v>
      </c>
      <c r="K36" s="256" t="s">
        <v>2</v>
      </c>
      <c r="L36" s="135">
        <f>SUM(L35)</f>
        <v>0</v>
      </c>
      <c r="M36" s="136">
        <f>SUM(M35)</f>
        <v>0</v>
      </c>
      <c r="N36" s="136">
        <f>SUM(N35)</f>
        <v>0</v>
      </c>
      <c r="O36" s="123" t="s">
        <v>2</v>
      </c>
      <c r="P36" s="136">
        <f>SUM(P35)</f>
        <v>0</v>
      </c>
      <c r="Q36" s="227">
        <f>SUM(Q35)</f>
        <v>0</v>
      </c>
      <c r="R36" s="136">
        <f>SUM(R35)</f>
        <v>0</v>
      </c>
      <c r="S36" s="383">
        <f>SUM(S35)</f>
        <v>0</v>
      </c>
      <c r="T36" s="43"/>
    </row>
    <row r="37" spans="2:35" ht="15" thickBot="1" x14ac:dyDescent="0.4">
      <c r="B37" s="15"/>
      <c r="C37" s="16"/>
      <c r="D37" s="137"/>
      <c r="E37" s="128"/>
      <c r="F37" s="128"/>
      <c r="G37" s="111"/>
      <c r="H37" s="104"/>
      <c r="I37" s="97"/>
      <c r="J37" s="97"/>
      <c r="K37" s="393"/>
      <c r="L37" s="257"/>
      <c r="M37" s="258"/>
      <c r="N37" s="258"/>
      <c r="O37" s="259"/>
      <c r="P37" s="258"/>
      <c r="Q37" s="260"/>
      <c r="R37" s="258"/>
      <c r="S37" s="399"/>
      <c r="T37" s="40"/>
    </row>
    <row r="38" spans="2:35" ht="15" thickBot="1" x14ac:dyDescent="0.4">
      <c r="B38" s="18" t="s">
        <v>83</v>
      </c>
      <c r="C38" s="19"/>
      <c r="D38" s="138"/>
      <c r="E38" s="139"/>
      <c r="F38" s="139"/>
      <c r="G38" s="210"/>
      <c r="H38" s="263">
        <v>2.6714099999999998</v>
      </c>
      <c r="I38" s="211">
        <v>950</v>
      </c>
      <c r="J38" s="263">
        <v>20.440510000000003</v>
      </c>
      <c r="K38" s="394">
        <f>J38/I38</f>
        <v>2.1516326315789477E-2</v>
      </c>
      <c r="L38" s="138"/>
      <c r="M38" s="139"/>
      <c r="N38" s="139"/>
      <c r="O38" s="124"/>
      <c r="P38" s="139"/>
      <c r="Q38" s="139"/>
      <c r="R38" s="139"/>
      <c r="S38" s="384"/>
      <c r="T38" s="11"/>
      <c r="U38" s="9"/>
      <c r="V38" s="9"/>
      <c r="W38" s="9"/>
      <c r="X38" s="9"/>
      <c r="Y38" s="9"/>
      <c r="Z38" s="9"/>
      <c r="AA38" s="9"/>
      <c r="AB38" s="9"/>
      <c r="AC38" s="9"/>
      <c r="AD38" s="9"/>
      <c r="AE38" s="9"/>
      <c r="AF38" s="9"/>
      <c r="AG38" s="9"/>
      <c r="AH38" s="9"/>
      <c r="AI38" s="9"/>
    </row>
    <row r="39" spans="2:35" ht="15" thickBot="1" x14ac:dyDescent="0.4">
      <c r="B39" s="8" t="s">
        <v>84</v>
      </c>
      <c r="C39" s="14"/>
      <c r="D39" s="135">
        <f>SUM(D36,D32,D26,D19)</f>
        <v>291097</v>
      </c>
      <c r="E39" s="136">
        <f>SUM(E36,E32,E26,E19)</f>
        <v>217271</v>
      </c>
      <c r="F39" s="136">
        <f>SUM(F36,F32,F26,F19)</f>
        <v>343144</v>
      </c>
      <c r="G39" s="110">
        <f>F39/E39</f>
        <v>1.5793364047663978</v>
      </c>
      <c r="H39" s="423">
        <f>SUM(H36,H32,H26,H19,H38)</f>
        <v>4250.8504699999994</v>
      </c>
      <c r="I39" s="419">
        <f>SUM(I36,I32,I26,I19,I38)</f>
        <v>36024.391000000003</v>
      </c>
      <c r="J39" s="419">
        <f>SUM(J36,J32,J26,J19,J38)</f>
        <v>8425.6356300000007</v>
      </c>
      <c r="K39" s="420">
        <f>J39/I39</f>
        <v>0.23388696924814079</v>
      </c>
      <c r="L39" s="135">
        <f>SUM(L36,L32,L26,L19)</f>
        <v>16107.398445111952</v>
      </c>
      <c r="M39" s="136">
        <f>SUM(M36,M32,M26,M19)</f>
        <v>59555.728000000003</v>
      </c>
      <c r="N39" s="136">
        <f>SUM(N36,N32,N26,N19)</f>
        <v>31788.472852475003</v>
      </c>
      <c r="O39" s="123">
        <f>N39/M39</f>
        <v>0.53376012551597052</v>
      </c>
      <c r="P39" s="136">
        <f>SUM(P36,P32,P26,P19)</f>
        <v>17872.826066299829</v>
      </c>
      <c r="Q39" s="227">
        <f>SUM(Q36,Q32,Q26,Q19)</f>
        <v>5.7925867722580646</v>
      </c>
      <c r="R39" s="136">
        <f>SUM(R36,R32,R26,R19)</f>
        <v>183143.56322599202</v>
      </c>
      <c r="S39" s="383">
        <f>SUM(S36,S32,S26,S19)</f>
        <v>365575.04774227506</v>
      </c>
      <c r="T39" s="40"/>
    </row>
    <row r="40" spans="2:35" ht="16.5" x14ac:dyDescent="0.35">
      <c r="B40" s="20" t="s">
        <v>85</v>
      </c>
      <c r="C40" s="9"/>
      <c r="D40" s="9"/>
      <c r="E40" s="9"/>
      <c r="F40" s="9"/>
      <c r="G40" s="9"/>
      <c r="H40" s="9"/>
      <c r="I40" s="9"/>
      <c r="J40" s="264"/>
      <c r="K40" s="9"/>
      <c r="L40" s="424"/>
      <c r="M40" s="9"/>
      <c r="N40" s="265"/>
      <c r="O40" s="9"/>
      <c r="P40" s="9"/>
      <c r="Q40" s="9"/>
      <c r="R40" s="424"/>
      <c r="S40" s="11"/>
      <c r="T40" s="11"/>
      <c r="U40" s="9"/>
      <c r="V40" s="9"/>
      <c r="W40" s="9"/>
      <c r="X40" s="9"/>
      <c r="Y40" s="9"/>
      <c r="Z40" s="9"/>
      <c r="AA40" s="9"/>
      <c r="AB40" s="9"/>
      <c r="AC40" s="9"/>
      <c r="AD40" s="9"/>
      <c r="AE40" s="9"/>
      <c r="AF40" s="9"/>
      <c r="AG40" s="9"/>
      <c r="AH40" s="9"/>
      <c r="AI40" s="9"/>
    </row>
    <row r="41" spans="2:35" ht="16.5" x14ac:dyDescent="0.35">
      <c r="B41" s="20" t="s">
        <v>86</v>
      </c>
      <c r="C41" s="9"/>
      <c r="D41" s="9"/>
      <c r="E41" s="9"/>
      <c r="F41" s="9"/>
      <c r="G41" s="9"/>
      <c r="H41" s="9"/>
      <c r="I41" s="9"/>
      <c r="J41" s="9"/>
      <c r="K41" s="9"/>
      <c r="L41" s="9"/>
      <c r="M41" s="9"/>
      <c r="N41" s="9"/>
      <c r="O41" s="9"/>
      <c r="P41" s="9"/>
      <c r="Q41" s="9"/>
      <c r="R41" s="9"/>
    </row>
    <row r="42" spans="2:35" ht="16.5" x14ac:dyDescent="0.35">
      <c r="B42" t="s">
        <v>87</v>
      </c>
      <c r="N42"/>
      <c r="O42"/>
      <c r="P42"/>
      <c r="Q42"/>
      <c r="S42"/>
    </row>
    <row r="43" spans="2:35" ht="16.5" x14ac:dyDescent="0.35">
      <c r="B43" s="20" t="s">
        <v>88</v>
      </c>
    </row>
    <row r="44" spans="2:35" x14ac:dyDescent="0.35">
      <c r="B44" t="s">
        <v>89</v>
      </c>
    </row>
    <row r="48" spans="2:35" x14ac:dyDescent="0.35">
      <c r="K48" s="191"/>
    </row>
    <row r="49" spans="11:20" x14ac:dyDescent="0.35">
      <c r="K49" s="191"/>
    </row>
    <row r="50" spans="11:20" x14ac:dyDescent="0.35">
      <c r="K50" s="191"/>
    </row>
    <row r="51" spans="11:20" x14ac:dyDescent="0.35">
      <c r="K51" s="191"/>
    </row>
    <row r="52" spans="11:20" x14ac:dyDescent="0.35">
      <c r="K52" s="191"/>
    </row>
    <row r="53" spans="11:20" x14ac:dyDescent="0.35">
      <c r="K53" s="191"/>
    </row>
    <row r="54" spans="11:20" x14ac:dyDescent="0.35">
      <c r="K54" s="191"/>
    </row>
    <row r="55" spans="11:20" x14ac:dyDescent="0.35">
      <c r="K55" s="191"/>
    </row>
    <row r="56" spans="11:20" x14ac:dyDescent="0.35">
      <c r="K56" s="191"/>
    </row>
    <row r="57" spans="11:20" x14ac:dyDescent="0.35">
      <c r="K57" s="191"/>
    </row>
    <row r="58" spans="11:20" x14ac:dyDescent="0.35">
      <c r="K58" s="191"/>
    </row>
    <row r="59" spans="11:20" x14ac:dyDescent="0.35">
      <c r="K59" s="191"/>
    </row>
    <row r="61" spans="11:20" x14ac:dyDescent="0.35">
      <c r="K61" s="191"/>
      <c r="M61" s="2"/>
      <c r="P61" s="3"/>
      <c r="Q61"/>
      <c r="T61"/>
    </row>
    <row r="62" spans="11:20" x14ac:dyDescent="0.35">
      <c r="K62" s="191"/>
      <c r="M62" s="2"/>
      <c r="P62" s="3"/>
      <c r="Q62"/>
      <c r="T62"/>
    </row>
    <row r="63" spans="11:20" x14ac:dyDescent="0.35">
      <c r="K63" s="191"/>
      <c r="M63" s="2"/>
      <c r="P63" s="3"/>
      <c r="Q63"/>
      <c r="T63"/>
    </row>
    <row r="64" spans="11:20" x14ac:dyDescent="0.35">
      <c r="K64" s="191"/>
      <c r="M64" s="2"/>
      <c r="P64" s="3"/>
      <c r="Q64"/>
      <c r="T64"/>
    </row>
    <row r="65" spans="11:20" x14ac:dyDescent="0.35">
      <c r="K65" s="191"/>
      <c r="M65" s="2"/>
      <c r="P65" s="3"/>
      <c r="Q65"/>
      <c r="T65"/>
    </row>
    <row r="66" spans="11:20" x14ac:dyDescent="0.35">
      <c r="K66" s="191"/>
      <c r="M66" s="2"/>
      <c r="P66" s="3"/>
      <c r="Q66"/>
      <c r="T66"/>
    </row>
    <row r="67" spans="11:20" x14ac:dyDescent="0.35">
      <c r="K67" s="191"/>
      <c r="M67" s="2"/>
      <c r="P67" s="3"/>
      <c r="Q67"/>
      <c r="T67"/>
    </row>
    <row r="68" spans="11:20" x14ac:dyDescent="0.35">
      <c r="K68" s="191"/>
      <c r="M68" s="2"/>
      <c r="P68" s="3"/>
      <c r="Q68"/>
      <c r="T68"/>
    </row>
    <row r="69" spans="11:20" x14ac:dyDescent="0.35">
      <c r="K69" s="191"/>
      <c r="M69" s="2"/>
      <c r="P69" s="3"/>
      <c r="Q69"/>
      <c r="T69"/>
    </row>
    <row r="70" spans="11:20" x14ac:dyDescent="0.35">
      <c r="K70" s="191"/>
      <c r="M70" s="2"/>
      <c r="P70" s="3"/>
      <c r="Q70"/>
      <c r="T70"/>
    </row>
    <row r="71" spans="11:20" x14ac:dyDescent="0.35">
      <c r="K71" s="191"/>
      <c r="M71" s="2"/>
      <c r="P71" s="3"/>
      <c r="Q71"/>
      <c r="T71"/>
    </row>
    <row r="72" spans="11:20" x14ac:dyDescent="0.35">
      <c r="K72" s="191"/>
      <c r="M72" s="2"/>
      <c r="P72" s="3"/>
      <c r="Q72"/>
      <c r="T72"/>
    </row>
  </sheetData>
  <mergeCells count="7">
    <mergeCell ref="L4:S4"/>
    <mergeCell ref="D4:G4"/>
    <mergeCell ref="H4:K4"/>
    <mergeCell ref="B28:B31"/>
    <mergeCell ref="B23:B25"/>
    <mergeCell ref="B8:B13"/>
    <mergeCell ref="B15:B17"/>
  </mergeCells>
  <pageMargins left="0.25" right="0.25" top="0.75" bottom="0.75" header="0.3" footer="0.3"/>
  <pageSetup scale="10" fitToHeight="0" orientation="landscape" r:id="rId1"/>
  <headerFooter>
    <oddHeader xml:space="preserve">&amp;CACE Q2 of Program Year 2022 Portfolio Summary Reporting Table </oddHeader>
    <oddFooter>&amp;C&amp;N&amp;R&amp;D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1607409894101"/>
    <pageSetUpPr fitToPage="1"/>
  </sheetPr>
  <dimension ref="A1:AD29"/>
  <sheetViews>
    <sheetView zoomScaleSheetLayoutView="100" workbookViewId="0">
      <selection activeCell="J28" sqref="J28"/>
    </sheetView>
  </sheetViews>
  <sheetFormatPr defaultColWidth="9.26953125" defaultRowHeight="14.5" x14ac:dyDescent="0.35"/>
  <cols>
    <col min="1" max="1" width="4.26953125" customWidth="1"/>
    <col min="2" max="2" width="22.1796875" customWidth="1"/>
    <col min="3" max="3" width="39.453125" customWidth="1"/>
    <col min="4" max="8" width="13.54296875" customWidth="1"/>
    <col min="9" max="9" width="14.54296875" customWidth="1"/>
    <col min="10" max="10" width="16.26953125" customWidth="1"/>
    <col min="11" max="11" width="16.26953125" style="4" customWidth="1"/>
    <col min="12" max="13" width="16.26953125" customWidth="1"/>
    <col min="14" max="15" width="15.7265625" style="2" customWidth="1"/>
    <col min="16" max="16" width="13.54296875" customWidth="1"/>
    <col min="20" max="20" width="9.26953125" customWidth="1"/>
  </cols>
  <sheetData>
    <row r="1" spans="1:15" ht="23.5" x14ac:dyDescent="0.55000000000000004">
      <c r="A1" s="1" t="s">
        <v>26</v>
      </c>
      <c r="K1" s="38"/>
      <c r="N1" s="37"/>
      <c r="O1" s="37"/>
    </row>
    <row r="2" spans="1:15" x14ac:dyDescent="0.35">
      <c r="K2" s="38"/>
      <c r="N2" s="37"/>
      <c r="O2" s="37"/>
    </row>
    <row r="3" spans="1:15" ht="19" thickBot="1" x14ac:dyDescent="0.5">
      <c r="A3" s="5"/>
      <c r="B3" s="5" t="s">
        <v>27</v>
      </c>
      <c r="C3" s="5"/>
      <c r="D3" s="5"/>
      <c r="E3" s="5"/>
      <c r="F3" s="5"/>
      <c r="G3" s="5"/>
      <c r="H3" s="5"/>
      <c r="K3" s="48"/>
      <c r="N3" s="37"/>
      <c r="O3" s="37"/>
    </row>
    <row r="4" spans="1:15" ht="43.15" customHeight="1" thickBot="1" x14ac:dyDescent="0.4">
      <c r="A4" t="s">
        <v>28</v>
      </c>
      <c r="B4" s="63"/>
      <c r="C4" s="266"/>
      <c r="D4" s="566" t="s">
        <v>29</v>
      </c>
      <c r="E4" s="566"/>
      <c r="F4" s="584" t="s">
        <v>90</v>
      </c>
      <c r="G4" s="585"/>
      <c r="H4" s="586" t="s">
        <v>31</v>
      </c>
      <c r="I4" s="587"/>
      <c r="K4" s="38"/>
      <c r="M4" s="45" t="s">
        <v>29</v>
      </c>
      <c r="N4" s="45"/>
      <c r="O4" s="45"/>
    </row>
    <row r="5" spans="1:15" ht="21" customHeight="1" thickBot="1" x14ac:dyDescent="0.4">
      <c r="B5" s="80"/>
      <c r="C5" s="417"/>
      <c r="D5" s="416" t="s">
        <v>32</v>
      </c>
      <c r="E5" s="69" t="s">
        <v>33</v>
      </c>
      <c r="F5" s="74" t="s">
        <v>34</v>
      </c>
      <c r="G5" s="75" t="s">
        <v>91</v>
      </c>
      <c r="H5" s="65" t="s">
        <v>36</v>
      </c>
      <c r="I5" s="66" t="s">
        <v>37</v>
      </c>
      <c r="K5" s="38"/>
      <c r="N5" s="37"/>
      <c r="O5" s="37"/>
    </row>
    <row r="6" spans="1:15" ht="52.5" customHeight="1" thickBot="1" x14ac:dyDescent="0.4">
      <c r="B6" s="81"/>
      <c r="C6" s="418"/>
      <c r="D6" s="579" t="s">
        <v>24</v>
      </c>
      <c r="E6" s="579"/>
      <c r="F6" s="580" t="s">
        <v>92</v>
      </c>
      <c r="G6" s="581"/>
      <c r="H6" s="582" t="s">
        <v>93</v>
      </c>
      <c r="I6" s="583"/>
      <c r="K6" s="38"/>
      <c r="N6" s="37"/>
      <c r="O6" s="37"/>
    </row>
    <row r="7" spans="1:15" ht="29.5" thickBot="1" x14ac:dyDescent="0.4">
      <c r="B7" s="56" t="s">
        <v>62</v>
      </c>
      <c r="C7" s="447" t="s">
        <v>94</v>
      </c>
      <c r="D7" s="67" t="s">
        <v>95</v>
      </c>
      <c r="E7" s="82" t="s">
        <v>96</v>
      </c>
      <c r="F7" s="67" t="s">
        <v>95</v>
      </c>
      <c r="G7" s="82" t="s">
        <v>96</v>
      </c>
      <c r="H7" s="67" t="s">
        <v>95</v>
      </c>
      <c r="I7" s="79" t="s">
        <v>96</v>
      </c>
      <c r="J7" s="40"/>
      <c r="K7" s="41"/>
      <c r="L7" s="40"/>
      <c r="M7" s="40"/>
      <c r="N7" s="40"/>
      <c r="O7" s="40"/>
    </row>
    <row r="8" spans="1:15" x14ac:dyDescent="0.35">
      <c r="B8" s="588" t="s">
        <v>19</v>
      </c>
      <c r="C8" s="448" t="s">
        <v>3</v>
      </c>
      <c r="D8" s="439">
        <v>11</v>
      </c>
      <c r="E8" s="465">
        <v>680</v>
      </c>
      <c r="F8" s="470">
        <v>5</v>
      </c>
      <c r="G8" s="471">
        <v>230.36212999999998</v>
      </c>
      <c r="H8" s="461">
        <v>4.7447080999999995</v>
      </c>
      <c r="I8" s="480">
        <v>331.24096889999998</v>
      </c>
      <c r="J8" s="37"/>
      <c r="K8" s="42"/>
      <c r="L8" s="37"/>
      <c r="M8" s="37"/>
      <c r="N8" s="37"/>
      <c r="O8" s="37"/>
    </row>
    <row r="9" spans="1:15" x14ac:dyDescent="0.35">
      <c r="B9" s="589"/>
      <c r="C9" s="449" t="s">
        <v>7</v>
      </c>
      <c r="D9" s="440">
        <v>20159</v>
      </c>
      <c r="E9" s="466">
        <v>0</v>
      </c>
      <c r="F9" s="472">
        <v>558.60589000000004</v>
      </c>
      <c r="G9" s="244">
        <v>0</v>
      </c>
      <c r="H9" s="486">
        <v>3944.8919139999998</v>
      </c>
      <c r="I9" s="481">
        <v>0</v>
      </c>
      <c r="J9" s="37"/>
      <c r="K9" s="42"/>
      <c r="L9" s="37"/>
      <c r="M9" s="37"/>
      <c r="N9" s="37"/>
      <c r="O9" s="37"/>
    </row>
    <row r="10" spans="1:15" ht="15" thickBot="1" x14ac:dyDescent="0.4">
      <c r="B10" s="589"/>
      <c r="C10" s="370" t="s">
        <v>97</v>
      </c>
      <c r="D10" s="440">
        <v>0</v>
      </c>
      <c r="E10" s="466">
        <v>85656</v>
      </c>
      <c r="F10" s="472">
        <v>0</v>
      </c>
      <c r="G10" s="244">
        <v>637.58674999999994</v>
      </c>
      <c r="H10" s="486">
        <v>0</v>
      </c>
      <c r="I10" s="481">
        <v>13522.515263999998</v>
      </c>
      <c r="J10" s="37"/>
      <c r="K10" s="42"/>
      <c r="L10" s="37"/>
      <c r="M10" s="37"/>
      <c r="N10" s="37"/>
      <c r="O10" s="37"/>
    </row>
    <row r="11" spans="1:15" ht="14.5" customHeight="1" x14ac:dyDescent="0.35">
      <c r="B11" s="588" t="s">
        <v>20</v>
      </c>
      <c r="C11" s="448" t="s">
        <v>98</v>
      </c>
      <c r="D11" s="439">
        <v>5</v>
      </c>
      <c r="E11" s="465">
        <v>37</v>
      </c>
      <c r="F11" s="470">
        <v>38.024000000000001</v>
      </c>
      <c r="G11" s="471">
        <v>141.91999999999999</v>
      </c>
      <c r="H11" s="461">
        <v>4.1100000000000003</v>
      </c>
      <c r="I11" s="480">
        <v>34.090000000000003</v>
      </c>
      <c r="J11" s="46"/>
      <c r="K11" s="46"/>
      <c r="L11" s="46"/>
      <c r="M11" s="37"/>
      <c r="N11" s="37"/>
      <c r="O11" s="37"/>
    </row>
    <row r="12" spans="1:15" ht="14.5" customHeight="1" x14ac:dyDescent="0.35">
      <c r="B12" s="589"/>
      <c r="C12" s="450" t="s">
        <v>9</v>
      </c>
      <c r="D12" s="440">
        <v>159</v>
      </c>
      <c r="E12" s="466">
        <v>98</v>
      </c>
      <c r="F12" s="472">
        <v>31.520440000000001</v>
      </c>
      <c r="G12" s="244">
        <v>20.87763</v>
      </c>
      <c r="H12" s="486">
        <v>77.77</v>
      </c>
      <c r="I12" s="481">
        <v>51.51</v>
      </c>
      <c r="J12" s="46"/>
      <c r="K12" s="46"/>
      <c r="L12" s="46"/>
      <c r="M12" s="37"/>
      <c r="N12" s="37"/>
      <c r="O12" s="37"/>
    </row>
    <row r="13" spans="1:15" ht="14.5" customHeight="1" thickBot="1" x14ac:dyDescent="0.4">
      <c r="B13" s="589"/>
      <c r="C13" s="451" t="s">
        <v>10</v>
      </c>
      <c r="D13" s="441">
        <f>'Qtr Electric Master'!F17</f>
        <v>107</v>
      </c>
      <c r="E13" s="467" t="s">
        <v>2</v>
      </c>
      <c r="F13" s="473">
        <v>63.89432</v>
      </c>
      <c r="G13" s="474" t="s">
        <v>2</v>
      </c>
      <c r="H13" s="487">
        <f>'Qtr Electric Master'!N17</f>
        <v>109.4</v>
      </c>
      <c r="I13" s="482" t="s">
        <v>2</v>
      </c>
      <c r="J13" s="46"/>
      <c r="K13" s="46"/>
      <c r="L13" s="46"/>
      <c r="M13" s="37"/>
      <c r="N13" s="37"/>
      <c r="O13" s="37"/>
    </row>
    <row r="14" spans="1:15" ht="29.5" thickBot="1" x14ac:dyDescent="0.4">
      <c r="B14" s="60" t="s">
        <v>21</v>
      </c>
      <c r="C14" s="452" t="s">
        <v>11</v>
      </c>
      <c r="D14" s="439" t="s">
        <v>99</v>
      </c>
      <c r="E14" s="465" t="s">
        <v>99</v>
      </c>
      <c r="F14" s="470" t="s">
        <v>99</v>
      </c>
      <c r="G14" s="471" t="s">
        <v>99</v>
      </c>
      <c r="H14" s="461" t="s">
        <v>99</v>
      </c>
      <c r="I14" s="197" t="s">
        <v>99</v>
      </c>
      <c r="J14" s="37"/>
      <c r="K14" s="38"/>
      <c r="L14" s="37"/>
      <c r="M14" s="37"/>
      <c r="N14" s="37"/>
      <c r="O14" s="37"/>
    </row>
    <row r="15" spans="1:15" ht="15" thickBot="1" x14ac:dyDescent="0.4">
      <c r="B15" s="159" t="s">
        <v>72</v>
      </c>
      <c r="C15" s="453"/>
      <c r="D15" s="442">
        <f t="shared" ref="D15:I15" si="0">SUM(D8:D14)</f>
        <v>20441</v>
      </c>
      <c r="E15" s="468">
        <f t="shared" si="0"/>
        <v>86471</v>
      </c>
      <c r="F15" s="475">
        <f t="shared" si="0"/>
        <v>697.04465000000005</v>
      </c>
      <c r="G15" s="476">
        <f t="shared" si="0"/>
        <v>1030.7465099999999</v>
      </c>
      <c r="H15" s="488">
        <f t="shared" si="0"/>
        <v>4140.9166220999996</v>
      </c>
      <c r="I15" s="443">
        <f t="shared" si="0"/>
        <v>13939.356232899998</v>
      </c>
      <c r="J15" s="40"/>
      <c r="K15" s="41"/>
      <c r="L15" s="40"/>
      <c r="M15" s="40"/>
      <c r="N15" s="40"/>
      <c r="O15" s="40"/>
    </row>
    <row r="16" spans="1:15" ht="15" thickBot="1" x14ac:dyDescent="0.4">
      <c r="B16" s="458"/>
      <c r="C16" s="454"/>
      <c r="D16" s="54"/>
      <c r="E16" s="71"/>
      <c r="F16" s="54"/>
      <c r="G16" s="17"/>
      <c r="H16" s="15"/>
      <c r="I16" s="55"/>
      <c r="J16" s="43"/>
      <c r="K16" s="43"/>
      <c r="L16" s="43"/>
      <c r="M16" s="43"/>
      <c r="N16" s="43"/>
      <c r="O16" s="43"/>
    </row>
    <row r="17" spans="2:30" x14ac:dyDescent="0.35">
      <c r="B17" s="577" t="s">
        <v>18</v>
      </c>
      <c r="C17" s="77" t="s">
        <v>25</v>
      </c>
      <c r="D17" s="461">
        <v>0</v>
      </c>
      <c r="E17" s="462">
        <v>0</v>
      </c>
      <c r="F17" s="477">
        <v>0</v>
      </c>
      <c r="G17" s="469">
        <v>0</v>
      </c>
      <c r="H17" s="461">
        <v>0</v>
      </c>
      <c r="I17" s="480">
        <v>0</v>
      </c>
      <c r="J17" s="43"/>
      <c r="K17" s="43"/>
      <c r="L17" s="43"/>
      <c r="M17" s="43"/>
      <c r="N17" s="43"/>
      <c r="O17" s="43"/>
    </row>
    <row r="18" spans="2:30" ht="15" thickBot="1" x14ac:dyDescent="0.4">
      <c r="B18" s="578"/>
      <c r="C18" s="542" t="s">
        <v>100</v>
      </c>
      <c r="D18" s="463">
        <v>72</v>
      </c>
      <c r="E18" s="464">
        <v>291</v>
      </c>
      <c r="F18" s="473">
        <v>15.600580000000001</v>
      </c>
      <c r="G18" s="473">
        <v>48.174300000000002</v>
      </c>
      <c r="H18" s="463">
        <v>36.869999999999997</v>
      </c>
      <c r="I18" s="483">
        <v>232.41</v>
      </c>
      <c r="J18" s="43"/>
      <c r="K18" s="43"/>
      <c r="L18" s="43"/>
      <c r="M18" s="43"/>
      <c r="N18" s="43"/>
      <c r="O18" s="43"/>
    </row>
    <row r="19" spans="2:30" ht="15" thickBot="1" x14ac:dyDescent="0.4">
      <c r="B19" s="159" t="s">
        <v>101</v>
      </c>
      <c r="C19" s="453"/>
      <c r="D19" s="412">
        <f>SUM(D17:D18)</f>
        <v>72</v>
      </c>
      <c r="E19" s="446">
        <f t="shared" ref="E19" si="1">SUM(E17:E18)</f>
        <v>291</v>
      </c>
      <c r="F19" s="475">
        <f>SUM(F17:F18)</f>
        <v>15.600580000000001</v>
      </c>
      <c r="G19" s="476">
        <f>SUM(G17:G18)</f>
        <v>48.174300000000002</v>
      </c>
      <c r="H19" s="412">
        <f>SUM(H17:H18)</f>
        <v>36.869999999999997</v>
      </c>
      <c r="I19" s="443">
        <f>SUM(I17:I18)</f>
        <v>232.41</v>
      </c>
      <c r="J19" s="43"/>
      <c r="K19" s="43"/>
      <c r="L19" s="43"/>
      <c r="M19" s="43"/>
      <c r="N19" s="43"/>
      <c r="O19" s="43"/>
    </row>
    <row r="20" spans="2:30" ht="15" thickBot="1" x14ac:dyDescent="0.4">
      <c r="B20" s="458"/>
      <c r="C20" s="455"/>
      <c r="D20" s="137"/>
      <c r="E20" s="404"/>
      <c r="F20" s="405"/>
      <c r="G20" s="406"/>
      <c r="H20" s="137"/>
      <c r="I20" s="341"/>
      <c r="J20" s="40"/>
      <c r="K20" s="41"/>
      <c r="L20" s="40"/>
      <c r="M20" s="40"/>
      <c r="N20" s="40"/>
      <c r="O20" s="40"/>
    </row>
    <row r="21" spans="2:30" ht="15" thickBot="1" x14ac:dyDescent="0.4">
      <c r="B21" s="159" t="s">
        <v>80</v>
      </c>
      <c r="C21" s="453"/>
      <c r="D21" s="408"/>
      <c r="E21" s="409"/>
      <c r="F21" s="410"/>
      <c r="G21" s="411"/>
      <c r="H21" s="412"/>
      <c r="I21" s="443"/>
      <c r="J21" s="40"/>
      <c r="K21" s="41"/>
      <c r="L21" s="40"/>
      <c r="M21" s="40"/>
      <c r="N21" s="40"/>
      <c r="O21" s="40"/>
    </row>
    <row r="22" spans="2:30" x14ac:dyDescent="0.35">
      <c r="B22" s="459" t="s">
        <v>102</v>
      </c>
      <c r="C22" s="456"/>
      <c r="D22" s="134" t="s">
        <v>2</v>
      </c>
      <c r="E22" s="413" t="s">
        <v>2</v>
      </c>
      <c r="F22" s="414" t="s">
        <v>2</v>
      </c>
      <c r="G22" s="415" t="s">
        <v>2</v>
      </c>
      <c r="H22" s="134" t="s">
        <v>2</v>
      </c>
      <c r="I22" s="484" t="s">
        <v>2</v>
      </c>
      <c r="J22" s="39"/>
      <c r="K22" s="38"/>
      <c r="L22" s="39"/>
      <c r="M22" s="39"/>
      <c r="N22" s="37"/>
      <c r="O22" s="37"/>
    </row>
    <row r="23" spans="2:30" ht="15" thickBot="1" x14ac:dyDescent="0.4">
      <c r="B23" s="460" t="s">
        <v>82</v>
      </c>
      <c r="C23" s="457"/>
      <c r="D23" s="400">
        <f>SUM(D22)</f>
        <v>0</v>
      </c>
      <c r="E23" s="401">
        <f t="shared" ref="E23:G23" si="2">SUM(E22)</f>
        <v>0</v>
      </c>
      <c r="F23" s="478">
        <f t="shared" si="2"/>
        <v>0</v>
      </c>
      <c r="G23" s="479">
        <f t="shared" si="2"/>
        <v>0</v>
      </c>
      <c r="H23" s="400">
        <f>SUM(H22)</f>
        <v>0</v>
      </c>
      <c r="I23" s="485">
        <f>SUM(I22)</f>
        <v>0</v>
      </c>
      <c r="J23" s="44"/>
      <c r="K23" s="41"/>
      <c r="L23" s="44"/>
      <c r="M23" s="44"/>
      <c r="N23" s="40"/>
      <c r="O23" s="40"/>
    </row>
    <row r="24" spans="2:30" x14ac:dyDescent="0.35">
      <c r="B24" s="458"/>
      <c r="C24" s="455"/>
      <c r="D24" s="137"/>
      <c r="E24" s="404"/>
      <c r="F24" s="405"/>
      <c r="G24" s="406"/>
      <c r="H24" s="137"/>
      <c r="I24" s="341"/>
      <c r="J24" s="43"/>
      <c r="K24" s="43"/>
      <c r="L24" s="43"/>
      <c r="M24" s="43"/>
      <c r="N24" s="43"/>
      <c r="O24" s="43"/>
    </row>
    <row r="25" spans="2:30" ht="15" thickBot="1" x14ac:dyDescent="0.4">
      <c r="B25" s="460" t="s">
        <v>84</v>
      </c>
      <c r="C25" s="457"/>
      <c r="D25" s="400">
        <f t="shared" ref="D25:I25" si="3">SUM(D23,D19,D15)</f>
        <v>20513</v>
      </c>
      <c r="E25" s="401">
        <f t="shared" si="3"/>
        <v>86762</v>
      </c>
      <c r="F25" s="402">
        <f t="shared" si="3"/>
        <v>712.64523000000008</v>
      </c>
      <c r="G25" s="403">
        <f t="shared" si="3"/>
        <v>1078.9208099999998</v>
      </c>
      <c r="H25" s="400">
        <f t="shared" si="3"/>
        <v>4177.7866220999995</v>
      </c>
      <c r="I25" s="485">
        <f t="shared" si="3"/>
        <v>14171.766232899998</v>
      </c>
      <c r="J25" s="43"/>
      <c r="K25" s="43"/>
      <c r="L25" s="43"/>
      <c r="M25" s="43"/>
      <c r="N25" s="43"/>
      <c r="O25" s="43"/>
    </row>
    <row r="26" spans="2:30" ht="15" thickBot="1" x14ac:dyDescent="0.4">
      <c r="B26" s="18" t="s">
        <v>83</v>
      </c>
      <c r="C26" s="19"/>
      <c r="D26" s="34"/>
      <c r="E26" s="73"/>
      <c r="F26" s="175">
        <v>0</v>
      </c>
      <c r="G26" s="245">
        <v>0</v>
      </c>
      <c r="H26" s="34"/>
      <c r="I26" s="35"/>
      <c r="J26" s="43"/>
      <c r="K26" s="43"/>
      <c r="L26" s="43"/>
      <c r="M26" s="43"/>
      <c r="N26" s="43"/>
      <c r="O26" s="43"/>
    </row>
    <row r="27" spans="2:30" ht="16.5" x14ac:dyDescent="0.35">
      <c r="B27" s="489" t="s">
        <v>103</v>
      </c>
      <c r="J27" s="40"/>
      <c r="K27" s="41"/>
      <c r="L27" s="40"/>
      <c r="M27" s="40"/>
      <c r="N27" s="40"/>
      <c r="O27" s="40"/>
    </row>
    <row r="28" spans="2:30" x14ac:dyDescent="0.35">
      <c r="J28" s="40"/>
      <c r="K28" s="41"/>
      <c r="L28" s="40"/>
      <c r="M28" s="40"/>
      <c r="N28" s="40"/>
      <c r="O28" s="40"/>
    </row>
    <row r="29" spans="2:30" x14ac:dyDescent="0.35">
      <c r="B29" s="20"/>
      <c r="C29" s="9"/>
      <c r="D29" s="9"/>
      <c r="E29" s="9"/>
      <c r="F29" s="9"/>
      <c r="G29" s="9"/>
      <c r="H29" s="9"/>
      <c r="I29" s="9"/>
      <c r="J29" s="9"/>
      <c r="K29" s="10"/>
      <c r="L29" s="9"/>
      <c r="M29" s="9"/>
      <c r="N29" s="11"/>
      <c r="O29" s="11"/>
      <c r="P29" s="9"/>
      <c r="Q29" s="9"/>
      <c r="R29" s="9"/>
      <c r="S29" s="9"/>
      <c r="T29" s="9"/>
      <c r="U29" s="9"/>
      <c r="V29" s="9"/>
      <c r="W29" s="9"/>
      <c r="X29" s="9"/>
      <c r="Y29" s="9"/>
      <c r="Z29" s="9"/>
      <c r="AA29" s="9"/>
      <c r="AB29" s="9"/>
      <c r="AC29" s="9"/>
      <c r="AD29" s="9"/>
    </row>
  </sheetData>
  <mergeCells count="9">
    <mergeCell ref="B17:B18"/>
    <mergeCell ref="D6:E6"/>
    <mergeCell ref="F6:G6"/>
    <mergeCell ref="H6:I6"/>
    <mergeCell ref="D4:E4"/>
    <mergeCell ref="F4:G4"/>
    <mergeCell ref="H4:I4"/>
    <mergeCell ref="B8:B10"/>
    <mergeCell ref="B11:B13"/>
  </mergeCells>
  <pageMargins left="0.25" right="0.25" top="0.75" bottom="0.75" header="0.3" footer="0.3"/>
  <pageSetup scale="10" fitToHeight="0" orientation="landscape" r:id="rId1"/>
  <headerFooter>
    <oddHeader>&amp;CACE Q2 of Program Year 2022 LMI Reporting Table</oddHeader>
    <oddFooter>&amp;C&amp;N&amp;R&amp;D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1607409894101"/>
    <pageSetUpPr fitToPage="1"/>
  </sheetPr>
  <dimension ref="A1:AB21"/>
  <sheetViews>
    <sheetView zoomScale="70" zoomScaleNormal="70" zoomScaleSheetLayoutView="100" workbookViewId="0">
      <selection activeCell="I44" sqref="I44"/>
    </sheetView>
  </sheetViews>
  <sheetFormatPr defaultColWidth="9.26953125" defaultRowHeight="14.5" x14ac:dyDescent="0.35"/>
  <cols>
    <col min="1" max="1" width="4.26953125" customWidth="1"/>
    <col min="2" max="2" width="22.1796875" customWidth="1"/>
    <col min="3" max="3" width="35" customWidth="1"/>
    <col min="4" max="4" width="16.26953125" customWidth="1"/>
    <col min="5" max="5" width="15.54296875" customWidth="1"/>
    <col min="6" max="6" width="17.453125" customWidth="1"/>
    <col min="7" max="7" width="17.26953125" customWidth="1"/>
    <col min="8" max="8" width="16.81640625" customWidth="1"/>
    <col min="9" max="9" width="17" customWidth="1"/>
    <col min="10" max="15" width="16.26953125" customWidth="1"/>
    <col min="20" max="20" width="9.26953125" customWidth="1"/>
    <col min="21" max="21" width="8.81640625" bestFit="1" customWidth="1"/>
    <col min="22" max="22" width="50.7265625" bestFit="1" customWidth="1"/>
    <col min="23" max="24" width="13.7265625" bestFit="1" customWidth="1"/>
    <col min="25" max="25" width="10.453125" bestFit="1" customWidth="1"/>
    <col min="26" max="27" width="13.7265625" bestFit="1" customWidth="1"/>
    <col min="28" max="28" width="10.453125" bestFit="1" customWidth="1"/>
  </cols>
  <sheetData>
    <row r="1" spans="1:28" ht="23.5" x14ac:dyDescent="0.55000000000000004">
      <c r="A1" s="1" t="s">
        <v>26</v>
      </c>
    </row>
    <row r="3" spans="1:28" ht="19" thickBot="1" x14ac:dyDescent="0.5">
      <c r="A3" s="5"/>
      <c r="B3" s="5" t="s">
        <v>27</v>
      </c>
      <c r="C3" s="5"/>
      <c r="D3" s="5"/>
      <c r="E3" s="5"/>
      <c r="F3" s="5"/>
      <c r="G3" s="5"/>
      <c r="H3" s="5"/>
    </row>
    <row r="4" spans="1:28" ht="43.15" customHeight="1" thickBot="1" x14ac:dyDescent="0.4">
      <c r="A4" t="s">
        <v>28</v>
      </c>
      <c r="B4" s="63"/>
      <c r="C4" s="28"/>
      <c r="D4" s="590" t="s">
        <v>29</v>
      </c>
      <c r="E4" s="567"/>
      <c r="F4" s="584" t="s">
        <v>90</v>
      </c>
      <c r="G4" s="585"/>
      <c r="H4" s="586" t="s">
        <v>31</v>
      </c>
      <c r="I4" s="587"/>
    </row>
    <row r="5" spans="1:28" ht="21" customHeight="1" thickBot="1" x14ac:dyDescent="0.4">
      <c r="B5" s="80"/>
      <c r="C5" s="31"/>
      <c r="D5" s="64" t="s">
        <v>32</v>
      </c>
      <c r="E5" s="66" t="s">
        <v>33</v>
      </c>
      <c r="F5" s="74" t="s">
        <v>34</v>
      </c>
      <c r="G5" s="75" t="s">
        <v>91</v>
      </c>
      <c r="H5" s="65" t="s">
        <v>36</v>
      </c>
      <c r="I5" s="69" t="s">
        <v>37</v>
      </c>
      <c r="J5" s="427" t="s">
        <v>38</v>
      </c>
      <c r="K5" s="521" t="s">
        <v>104</v>
      </c>
      <c r="L5" s="427" t="s">
        <v>40</v>
      </c>
      <c r="M5" s="428" t="s">
        <v>41</v>
      </c>
      <c r="N5" s="427" t="s">
        <v>42</v>
      </c>
      <c r="O5" s="428" t="s">
        <v>105</v>
      </c>
    </row>
    <row r="6" spans="1:28" ht="52.5" customHeight="1" thickBot="1" x14ac:dyDescent="0.4">
      <c r="B6" s="81"/>
      <c r="C6" s="30"/>
      <c r="D6" s="591" t="s">
        <v>24</v>
      </c>
      <c r="E6" s="592"/>
      <c r="F6" s="580" t="s">
        <v>92</v>
      </c>
      <c r="G6" s="581"/>
      <c r="H6" s="582" t="s">
        <v>56</v>
      </c>
      <c r="I6" s="583"/>
      <c r="J6" s="582" t="s">
        <v>106</v>
      </c>
      <c r="K6" s="583"/>
      <c r="L6" s="582" t="s">
        <v>107</v>
      </c>
      <c r="M6" s="583"/>
      <c r="N6" s="582" t="s">
        <v>108</v>
      </c>
      <c r="O6" s="583"/>
      <c r="T6" s="490" t="s">
        <v>109</v>
      </c>
      <c r="U6" s="490" t="s">
        <v>22</v>
      </c>
      <c r="V6" s="490" t="s">
        <v>110</v>
      </c>
      <c r="W6" s="491" t="s">
        <v>111</v>
      </c>
      <c r="X6" s="491" t="s">
        <v>112</v>
      </c>
      <c r="Y6" s="491" t="s">
        <v>113</v>
      </c>
      <c r="Z6" s="491" t="s">
        <v>111</v>
      </c>
      <c r="AA6" s="491" t="s">
        <v>112</v>
      </c>
      <c r="AB6" s="491" t="s">
        <v>113</v>
      </c>
    </row>
    <row r="7" spans="1:28" ht="29.5" thickBot="1" x14ac:dyDescent="0.4">
      <c r="B7" s="58" t="s">
        <v>73</v>
      </c>
      <c r="C7" s="52" t="s">
        <v>23</v>
      </c>
      <c r="D7" s="78" t="s">
        <v>114</v>
      </c>
      <c r="E7" s="79" t="s">
        <v>115</v>
      </c>
      <c r="F7" s="78" t="s">
        <v>114</v>
      </c>
      <c r="G7" s="79" t="s">
        <v>115</v>
      </c>
      <c r="H7" s="78" t="s">
        <v>114</v>
      </c>
      <c r="I7" s="79" t="s">
        <v>115</v>
      </c>
      <c r="J7" s="429" t="s">
        <v>114</v>
      </c>
      <c r="K7" s="522" t="s">
        <v>115</v>
      </c>
      <c r="L7" s="429" t="s">
        <v>114</v>
      </c>
      <c r="M7" s="430" t="s">
        <v>115</v>
      </c>
      <c r="N7" s="518" t="s">
        <v>114</v>
      </c>
      <c r="O7" s="516" t="s">
        <v>115</v>
      </c>
      <c r="T7" s="492">
        <v>6</v>
      </c>
      <c r="U7" s="492" t="s">
        <v>116</v>
      </c>
      <c r="V7" s="492" t="s">
        <v>18</v>
      </c>
      <c r="W7" s="493">
        <v>0.115</v>
      </c>
      <c r="X7" s="493">
        <v>0.13400000000000001</v>
      </c>
      <c r="Y7" s="493">
        <v>1.4999999999999999E-2</v>
      </c>
      <c r="Z7" s="494">
        <f t="shared" ref="Z7:AB12" si="0">(W7+1)</f>
        <v>1.115</v>
      </c>
      <c r="AA7" s="494">
        <f t="shared" si="0"/>
        <v>1.1339999999999999</v>
      </c>
      <c r="AB7" s="494">
        <f t="shared" si="0"/>
        <v>1.0149999999999999</v>
      </c>
    </row>
    <row r="8" spans="1:28" ht="15" thickBot="1" x14ac:dyDescent="0.4">
      <c r="B8" s="51" t="s">
        <v>12</v>
      </c>
      <c r="C8" s="51" t="s">
        <v>13</v>
      </c>
      <c r="D8" s="511">
        <v>0</v>
      </c>
      <c r="E8" s="512" t="s">
        <v>2</v>
      </c>
      <c r="F8" s="519">
        <v>0</v>
      </c>
      <c r="G8" s="520" t="s">
        <v>2</v>
      </c>
      <c r="H8" s="511">
        <v>0</v>
      </c>
      <c r="I8" s="512" t="s">
        <v>2</v>
      </c>
      <c r="J8" s="513">
        <v>0</v>
      </c>
      <c r="K8" s="523" t="s">
        <v>2</v>
      </c>
      <c r="L8" s="513">
        <v>0</v>
      </c>
      <c r="M8" s="514" t="s">
        <v>2</v>
      </c>
      <c r="N8" s="515">
        <f>L8*$Z$10</f>
        <v>0</v>
      </c>
      <c r="O8" s="517" t="s">
        <v>2</v>
      </c>
      <c r="T8" s="492">
        <v>7</v>
      </c>
      <c r="U8" s="492" t="s">
        <v>1</v>
      </c>
      <c r="V8" s="492" t="s">
        <v>117</v>
      </c>
      <c r="W8" s="493">
        <v>9.0999999999999998E-2</v>
      </c>
      <c r="X8" s="493">
        <v>0.113</v>
      </c>
      <c r="Y8" s="493">
        <v>1.4999999999999999E-2</v>
      </c>
      <c r="Z8" s="494">
        <f t="shared" si="0"/>
        <v>1.091</v>
      </c>
      <c r="AA8" s="494">
        <f t="shared" si="0"/>
        <v>1.113</v>
      </c>
      <c r="AB8" s="494">
        <f t="shared" si="0"/>
        <v>1.0149999999999999</v>
      </c>
    </row>
    <row r="9" spans="1:28" x14ac:dyDescent="0.35">
      <c r="B9" s="593" t="s">
        <v>14</v>
      </c>
      <c r="C9" s="50" t="s">
        <v>15</v>
      </c>
      <c r="D9" s="200">
        <v>115</v>
      </c>
      <c r="E9" s="201">
        <v>35</v>
      </c>
      <c r="F9" s="254">
        <v>600.53</v>
      </c>
      <c r="G9" s="255">
        <v>927.32899999999995</v>
      </c>
      <c r="H9" s="562">
        <v>2621.0349999999999</v>
      </c>
      <c r="I9" s="563">
        <v>4537.9799999999996</v>
      </c>
      <c r="J9" s="543">
        <v>23417.161</v>
      </c>
      <c r="K9" s="544">
        <v>29709.078000000001</v>
      </c>
      <c r="L9" s="543">
        <v>39013.014000000003</v>
      </c>
      <c r="M9" s="545">
        <v>66348.073000000004</v>
      </c>
      <c r="N9" s="543">
        <f>J9*$Z$8</f>
        <v>25548.122650999998</v>
      </c>
      <c r="O9" s="546">
        <f>K9*$Z$8</f>
        <v>32412.604098</v>
      </c>
      <c r="T9" s="492">
        <v>8</v>
      </c>
      <c r="U9" s="492" t="s">
        <v>1</v>
      </c>
      <c r="V9" s="492" t="s">
        <v>118</v>
      </c>
      <c r="W9" s="493">
        <v>6.9000000000000006E-2</v>
      </c>
      <c r="X9" s="493">
        <v>8.6999999999999994E-2</v>
      </c>
      <c r="Y9" s="493">
        <v>1.4999999999999999E-2</v>
      </c>
      <c r="Z9" s="494">
        <f t="shared" si="0"/>
        <v>1.069</v>
      </c>
      <c r="AA9" s="494">
        <f t="shared" si="0"/>
        <v>1.087</v>
      </c>
      <c r="AB9" s="494">
        <f t="shared" si="0"/>
        <v>1.0149999999999999</v>
      </c>
    </row>
    <row r="10" spans="1:28" x14ac:dyDescent="0.35">
      <c r="B10" s="594"/>
      <c r="C10" s="49" t="s">
        <v>16</v>
      </c>
      <c r="D10" s="203">
        <v>0</v>
      </c>
      <c r="E10" s="68">
        <v>0</v>
      </c>
      <c r="F10" s="243">
        <v>0</v>
      </c>
      <c r="G10" s="244">
        <v>0</v>
      </c>
      <c r="H10" s="198">
        <v>0</v>
      </c>
      <c r="I10" s="234">
        <v>0</v>
      </c>
      <c r="J10" s="431">
        <v>0</v>
      </c>
      <c r="K10" s="433">
        <v>0</v>
      </c>
      <c r="L10" s="431">
        <v>0</v>
      </c>
      <c r="M10" s="432">
        <v>0</v>
      </c>
      <c r="N10" s="431">
        <f>J10*$Z$11</f>
        <v>0</v>
      </c>
      <c r="O10" s="432">
        <f>K10*$Z$11</f>
        <v>0</v>
      </c>
      <c r="T10" s="492">
        <v>9</v>
      </c>
      <c r="U10" s="492" t="s">
        <v>1</v>
      </c>
      <c r="V10" s="492" t="s">
        <v>119</v>
      </c>
      <c r="W10" s="493">
        <v>9.9000000000000005E-2</v>
      </c>
      <c r="X10" s="493">
        <v>0.121</v>
      </c>
      <c r="Y10" s="493">
        <v>1.4999999999999999E-2</v>
      </c>
      <c r="Z10" s="494">
        <f t="shared" si="0"/>
        <v>1.099</v>
      </c>
      <c r="AA10" s="494">
        <f t="shared" si="0"/>
        <v>1.121</v>
      </c>
      <c r="AB10" s="494">
        <f t="shared" si="0"/>
        <v>1.0149999999999999</v>
      </c>
    </row>
    <row r="11" spans="1:28" ht="15" thickBot="1" x14ac:dyDescent="0.4">
      <c r="B11" s="595"/>
      <c r="C11" s="495" t="s">
        <v>17</v>
      </c>
      <c r="D11" s="496">
        <v>0</v>
      </c>
      <c r="E11" s="445">
        <v>0</v>
      </c>
      <c r="F11" s="497">
        <v>0</v>
      </c>
      <c r="G11" s="498">
        <v>0</v>
      </c>
      <c r="H11" s="444">
        <v>0</v>
      </c>
      <c r="I11" s="499">
        <v>0</v>
      </c>
      <c r="J11" s="500">
        <v>0</v>
      </c>
      <c r="K11" s="502">
        <v>0</v>
      </c>
      <c r="L11" s="500">
        <v>0</v>
      </c>
      <c r="M11" s="501">
        <v>0</v>
      </c>
      <c r="N11" s="500">
        <f>J11*$Z$9</f>
        <v>0</v>
      </c>
      <c r="O11" s="501">
        <f>K11*$Z$9</f>
        <v>0</v>
      </c>
      <c r="T11" s="492">
        <v>10</v>
      </c>
      <c r="U11" s="492" t="s">
        <v>1</v>
      </c>
      <c r="V11" s="492" t="s">
        <v>120</v>
      </c>
      <c r="W11" s="493">
        <v>7.6999999999999999E-2</v>
      </c>
      <c r="X11" s="493">
        <v>9.1999999999999998E-2</v>
      </c>
      <c r="Y11" s="493">
        <v>1.4999999999999999E-2</v>
      </c>
      <c r="Z11" s="494">
        <f t="shared" si="0"/>
        <v>1.077</v>
      </c>
      <c r="AA11" s="494">
        <f t="shared" si="0"/>
        <v>1.0920000000000001</v>
      </c>
      <c r="AB11" s="494">
        <f t="shared" si="0"/>
        <v>1.0149999999999999</v>
      </c>
    </row>
    <row r="12" spans="1:28" s="9" customFormat="1" ht="15" thickBot="1" x14ac:dyDescent="0.4">
      <c r="B12" s="503" t="s">
        <v>76</v>
      </c>
      <c r="C12" s="504"/>
      <c r="D12" s="505">
        <f>SUM(D8:D11)</f>
        <v>115</v>
      </c>
      <c r="E12" s="506">
        <f t="shared" ref="E12:I12" si="1">SUM(E8:E11)</f>
        <v>35</v>
      </c>
      <c r="F12" s="507">
        <f t="shared" si="1"/>
        <v>600.53</v>
      </c>
      <c r="G12" s="508">
        <f>SUM(G8:G11)</f>
        <v>927.32899999999995</v>
      </c>
      <c r="H12" s="509">
        <f t="shared" si="1"/>
        <v>2621.0349999999999</v>
      </c>
      <c r="I12" s="510">
        <f t="shared" si="1"/>
        <v>4537.9799999999996</v>
      </c>
      <c r="J12" s="547">
        <f t="shared" ref="J12:M12" si="2">SUM(J8:J11)</f>
        <v>23417.161</v>
      </c>
      <c r="K12" s="548">
        <f t="shared" si="2"/>
        <v>29709.078000000001</v>
      </c>
      <c r="L12" s="547">
        <f t="shared" si="2"/>
        <v>39013.014000000003</v>
      </c>
      <c r="M12" s="549">
        <f t="shared" si="2"/>
        <v>66348.073000000004</v>
      </c>
      <c r="N12" s="547">
        <f>SUM(N8:N11)</f>
        <v>25548.122650999998</v>
      </c>
      <c r="O12" s="549">
        <f>SUM(O8:O11)</f>
        <v>32412.604098</v>
      </c>
      <c r="P12"/>
      <c r="Q12"/>
      <c r="R12"/>
      <c r="S12"/>
      <c r="T12" s="492">
        <v>11</v>
      </c>
      <c r="U12" s="492" t="s">
        <v>121</v>
      </c>
      <c r="V12" s="492" t="s">
        <v>122</v>
      </c>
      <c r="W12" s="493">
        <v>0.115</v>
      </c>
      <c r="X12" s="493">
        <v>0.13400000000000001</v>
      </c>
      <c r="Y12" s="493">
        <v>1.4999999999999999E-2</v>
      </c>
      <c r="Z12" s="494">
        <f t="shared" si="0"/>
        <v>1.115</v>
      </c>
      <c r="AA12" s="494">
        <f t="shared" si="0"/>
        <v>1.1339999999999999</v>
      </c>
      <c r="AB12" s="494">
        <f t="shared" si="0"/>
        <v>1.0149999999999999</v>
      </c>
    </row>
    <row r="13" spans="1:28" ht="15" thickBot="1" x14ac:dyDescent="0.4">
      <c r="B13" s="61"/>
      <c r="C13" s="72"/>
      <c r="D13" s="61"/>
      <c r="E13" s="62"/>
      <c r="F13" s="246"/>
      <c r="G13" s="247"/>
      <c r="H13" s="61"/>
      <c r="I13" s="62"/>
      <c r="J13" s="434"/>
      <c r="K13" s="524"/>
      <c r="L13" s="434"/>
      <c r="M13" s="435"/>
      <c r="N13" s="434"/>
      <c r="O13" s="435"/>
    </row>
    <row r="14" spans="1:28" x14ac:dyDescent="0.35">
      <c r="B14" s="577" t="s">
        <v>18</v>
      </c>
      <c r="C14" s="77" t="s">
        <v>15</v>
      </c>
      <c r="D14" s="202">
        <v>0</v>
      </c>
      <c r="E14" s="201">
        <v>0</v>
      </c>
      <c r="F14" s="248">
        <v>0</v>
      </c>
      <c r="G14" s="249">
        <v>0</v>
      </c>
      <c r="H14" s="202">
        <v>0</v>
      </c>
      <c r="I14" s="201">
        <v>0</v>
      </c>
      <c r="J14" s="436">
        <v>0</v>
      </c>
      <c r="K14" s="438">
        <v>0</v>
      </c>
      <c r="L14" s="436">
        <v>0</v>
      </c>
      <c r="M14" s="437">
        <v>0</v>
      </c>
      <c r="N14" s="431">
        <f>J14*$Z$7</f>
        <v>0</v>
      </c>
      <c r="O14" s="432">
        <f>K14*$Z$7</f>
        <v>0</v>
      </c>
    </row>
    <row r="15" spans="1:28" ht="15.75" customHeight="1" thickBot="1" x14ac:dyDescent="0.4">
      <c r="B15" s="578"/>
      <c r="C15" s="76" t="s">
        <v>17</v>
      </c>
      <c r="D15" s="444">
        <v>0</v>
      </c>
      <c r="E15" s="445">
        <v>0</v>
      </c>
      <c r="F15" s="497">
        <v>0</v>
      </c>
      <c r="G15" s="498">
        <v>0</v>
      </c>
      <c r="H15" s="444">
        <v>0</v>
      </c>
      <c r="I15" s="445">
        <v>0</v>
      </c>
      <c r="J15" s="525">
        <v>0</v>
      </c>
      <c r="K15" s="526">
        <v>0</v>
      </c>
      <c r="L15" s="525">
        <v>0</v>
      </c>
      <c r="M15" s="527">
        <v>0</v>
      </c>
      <c r="N15" s="500">
        <f>J15*$Z$7</f>
        <v>0</v>
      </c>
      <c r="O15" s="501">
        <f>K15*$Z$7</f>
        <v>0</v>
      </c>
    </row>
    <row r="16" spans="1:28" ht="15" thickBot="1" x14ac:dyDescent="0.4">
      <c r="B16" s="503" t="s">
        <v>80</v>
      </c>
      <c r="C16" s="504"/>
      <c r="D16" s="503"/>
      <c r="E16" s="528"/>
      <c r="F16" s="529"/>
      <c r="G16" s="530"/>
      <c r="H16" s="503"/>
      <c r="I16" s="531"/>
      <c r="J16" s="532"/>
      <c r="K16" s="533"/>
      <c r="L16" s="532"/>
      <c r="M16" s="534"/>
      <c r="N16" s="532"/>
      <c r="O16" s="534"/>
    </row>
    <row r="17" spans="2:15" ht="15" thickBot="1" x14ac:dyDescent="0.4">
      <c r="B17" s="84" t="s">
        <v>81</v>
      </c>
      <c r="C17" s="85"/>
      <c r="D17" s="204" t="s">
        <v>2</v>
      </c>
      <c r="E17" s="205" t="s">
        <v>2</v>
      </c>
      <c r="F17" s="250" t="s">
        <v>2</v>
      </c>
      <c r="G17" s="251" t="s">
        <v>2</v>
      </c>
      <c r="H17" s="204" t="s">
        <v>2</v>
      </c>
      <c r="I17" s="177" t="s">
        <v>2</v>
      </c>
      <c r="J17" s="550" t="s">
        <v>2</v>
      </c>
      <c r="K17" s="551" t="s">
        <v>2</v>
      </c>
      <c r="L17" s="550" t="s">
        <v>2</v>
      </c>
      <c r="M17" s="552" t="s">
        <v>2</v>
      </c>
      <c r="N17" s="550" t="s">
        <v>2</v>
      </c>
      <c r="O17" s="552" t="s">
        <v>2</v>
      </c>
    </row>
    <row r="18" spans="2:15" ht="15" thickBot="1" x14ac:dyDescent="0.4">
      <c r="B18" s="18" t="s">
        <v>82</v>
      </c>
      <c r="C18" s="70"/>
      <c r="D18" s="208" t="s">
        <v>2</v>
      </c>
      <c r="E18" s="209" t="s">
        <v>2</v>
      </c>
      <c r="F18" s="175" t="s">
        <v>2</v>
      </c>
      <c r="G18" s="245" t="s">
        <v>2</v>
      </c>
      <c r="H18" s="208" t="s">
        <v>2</v>
      </c>
      <c r="I18" s="199" t="s">
        <v>2</v>
      </c>
      <c r="J18" s="553">
        <f>SUM(J17)</f>
        <v>0</v>
      </c>
      <c r="K18" s="554">
        <f t="shared" ref="K18:O18" si="3">SUM(K17)</f>
        <v>0</v>
      </c>
      <c r="L18" s="553">
        <f t="shared" si="3"/>
        <v>0</v>
      </c>
      <c r="M18" s="555">
        <f t="shared" si="3"/>
        <v>0</v>
      </c>
      <c r="N18" s="553">
        <f t="shared" si="3"/>
        <v>0</v>
      </c>
      <c r="O18" s="555">
        <f t="shared" si="3"/>
        <v>0</v>
      </c>
    </row>
    <row r="19" spans="2:15" ht="15" thickBot="1" x14ac:dyDescent="0.4">
      <c r="B19" s="61"/>
      <c r="C19" s="72"/>
      <c r="D19" s="61"/>
      <c r="E19" s="62"/>
      <c r="F19" s="246"/>
      <c r="G19" s="247"/>
      <c r="H19" s="61"/>
      <c r="I19" s="62"/>
      <c r="J19" s="556"/>
      <c r="K19" s="557"/>
      <c r="L19" s="556"/>
      <c r="M19" s="558"/>
      <c r="N19" s="556"/>
      <c r="O19" s="558"/>
    </row>
    <row r="20" spans="2:15" ht="15" thickBot="1" x14ac:dyDescent="0.4">
      <c r="B20" s="503" t="s">
        <v>83</v>
      </c>
      <c r="C20" s="535"/>
      <c r="D20" s="536"/>
      <c r="E20" s="537"/>
      <c r="F20" s="538">
        <v>0</v>
      </c>
      <c r="G20" s="539">
        <v>0</v>
      </c>
      <c r="H20" s="536"/>
      <c r="I20" s="537"/>
      <c r="J20" s="547">
        <f t="shared" ref="J20:O20" si="4">SUM(J18,J14:J15,J12)</f>
        <v>23417.161</v>
      </c>
      <c r="K20" s="548">
        <f t="shared" si="4"/>
        <v>29709.078000000001</v>
      </c>
      <c r="L20" s="547">
        <f t="shared" si="4"/>
        <v>39013.014000000003</v>
      </c>
      <c r="M20" s="549">
        <f t="shared" si="4"/>
        <v>66348.073000000004</v>
      </c>
      <c r="N20" s="547">
        <f t="shared" si="4"/>
        <v>25548.122650999998</v>
      </c>
      <c r="O20" s="549">
        <f t="shared" si="4"/>
        <v>32412.604098</v>
      </c>
    </row>
    <row r="21" spans="2:15" ht="15" thickBot="1" x14ac:dyDescent="0.4">
      <c r="B21" s="407" t="s">
        <v>84</v>
      </c>
      <c r="C21" s="540"/>
      <c r="D21" s="206">
        <f t="shared" ref="D21:I21" si="5">SUM(D18,D14:D15,D12)</f>
        <v>115</v>
      </c>
      <c r="E21" s="207">
        <f t="shared" si="5"/>
        <v>35</v>
      </c>
      <c r="F21" s="252">
        <f t="shared" si="5"/>
        <v>600.53</v>
      </c>
      <c r="G21" s="253">
        <f t="shared" si="5"/>
        <v>927.32899999999995</v>
      </c>
      <c r="H21" s="426">
        <f t="shared" si="5"/>
        <v>2621.0349999999999</v>
      </c>
      <c r="I21" s="425">
        <f t="shared" si="5"/>
        <v>4537.9799999999996</v>
      </c>
      <c r="J21" s="559"/>
      <c r="K21" s="560"/>
      <c r="L21" s="559"/>
      <c r="M21" s="561"/>
      <c r="N21" s="559"/>
      <c r="O21" s="561"/>
    </row>
  </sheetData>
  <mergeCells count="11">
    <mergeCell ref="J6:K6"/>
    <mergeCell ref="L6:M6"/>
    <mergeCell ref="N6:O6"/>
    <mergeCell ref="B9:B11"/>
    <mergeCell ref="B14:B15"/>
    <mergeCell ref="D4:E4"/>
    <mergeCell ref="F4:G4"/>
    <mergeCell ref="H4:I4"/>
    <mergeCell ref="D6:E6"/>
    <mergeCell ref="F6:G6"/>
    <mergeCell ref="H6:I6"/>
  </mergeCells>
  <pageMargins left="0.25" right="0.25" top="0.75" bottom="0.75" header="0.3" footer="0.3"/>
  <pageSetup scale="10" fitToHeight="0" orientation="landscape" r:id="rId1"/>
  <headerFooter>
    <oddHeader>&amp;CACE Q2 of Program Year 2022 Small Business Reporting Table</oddHeader>
    <oddFooter>&amp;C&amp;N&amp;R&amp;D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291332-5843-45d8-bfc3-9844fb3e26da">
      <UserInfo>
        <DisplayName>Zerbe, Christopher</DisplayName>
        <AccountId>163</AccountId>
        <AccountType/>
      </UserInfo>
    </SharedWithUsers>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infopath/2007/PartnerControls"/>
    <ds:schemaRef ds:uri="http://purl.org/dc/terms/"/>
    <ds:schemaRef ds:uri="39c968e2-ee87-41b9-8fa8-4cd604c6e882"/>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ba291332-5843-45d8-bfc3-9844fb3e26da"/>
    <ds:schemaRef ds:uri="http://purl.org/dc/dcmitype/"/>
  </ds:schemaRefs>
</ds:datastoreItem>
</file>

<file path=customXml/itemProps3.xml><?xml version="1.0" encoding="utf-8"?>
<ds:datastoreItem xmlns:ds="http://schemas.openxmlformats.org/officeDocument/2006/customXml" ds:itemID="{D7C16218-3A96-4910-BAA2-C4F8495754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Qtr Electric Master</vt:lpstr>
      <vt:lpstr>Qtr Electric LMI</vt:lpstr>
      <vt:lpstr>Qtr Electric Business Class</vt:lpstr>
      <vt:lpstr>'Qtr Electric Business Class'!Print_Area</vt:lpstr>
      <vt:lpstr>'Qtr Electric LMI'!Print_Area</vt:lpstr>
      <vt:lpstr>'Qtr Electric Master'!Print_Area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Trautman, Alexis</dc:creator>
  <cp:keywords/>
  <dc:description/>
  <cp:lastModifiedBy>Trautman, Alexis</cp:lastModifiedBy>
  <dcterms:created xsi:type="dcterms:W3CDTF">2023-06-13T13:09:14Z</dcterms:created>
  <dcterms:modified xsi:type="dcterms:W3CDTF">2023-06-13T13:09:14Z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