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southjerseyindustries.sharepoint.com/sites/EE/EEE/BPU Reporting/PY22 Q2 - BPU Reporting/Submitted Version/"/>
    </mc:Choice>
  </mc:AlternateContent>
  <xr:revisionPtr revIDLastSave="707" documentId="13_ncr:1_{6570D73F-B60B-4656-827D-2DA7DDE511E6}" xr6:coauthVersionLast="47" xr6:coauthVersionMax="47" xr10:uidLastSave="{795E17A8-E23B-4218-983C-5ECFE8EE96C8}"/>
  <bookViews>
    <workbookView xWindow="-28920" yWindow="-120" windowWidth="29040" windowHeight="15840" firstSheet="1" activeTab="1" xr2:uid="{00000000-000D-0000-FFFF-FFFF00000000}"/>
  </bookViews>
  <sheets>
    <sheet name="Wholesale Annual Electric (Orig" sheetId="25" state="hidden" r:id="rId1"/>
    <sheet name="ETG Qtr NG Master" sheetId="27" r:id="rId2"/>
    <sheet name="ETG Qtr NG LMI" sheetId="33" r:id="rId3"/>
    <sheet name=" ETG Qtr NG Business Class " sheetId="32" r:id="rId4"/>
  </sheets>
  <definedNames>
    <definedName name="CH_COS" localSheetId="0">#REF!</definedName>
    <definedName name="dd" localSheetId="0">[0]!RDR+1</definedName>
    <definedName name="MNTH_ENERGY" localSheetId="0">#REF!</definedName>
    <definedName name="NSP_COS" localSheetId="0">#REF!</definedName>
    <definedName name="Print1" localSheetId="0">#REF!</definedName>
    <definedName name="Print3" localSheetId="0">#REF!</definedName>
    <definedName name="Print4" localSheetId="0">#REF!</definedName>
    <definedName name="Print5" localSheetId="0">#REF!</definedName>
    <definedName name="PSCo_COS" localSheetId="0">#REF!</definedName>
    <definedName name="RDRplus1" localSheetId="0">[0]!RDR+1</definedName>
    <definedName name="revreq" localSheetId="0">#REF!</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localSheetId="1" hidden="1">{"COVER",#N/A,FALSE,"COVERPMT";"COMPANY ORDER",#N/A,FALSE,"COVERPMT";"EXHIBIT A",#N/A,FALSE,"COVERPMT"}</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 name="Xcel_COS" localSheetId="0">#REF!</definedName>
    <definedName name="Z_E3A30FBC_675D_4AD8_9B2D_12956792A138_.wvu.Rows" localSheetId="3" hidden="1">' ETG Qtr NG Business Class '!#REF!</definedName>
    <definedName name="Z_E3A30FBC_675D_4AD8_9B2D_12956792A138_.wvu.Rows" localSheetId="2" hidden="1">'ETG Qtr NG LMI'!#REF!</definedName>
    <definedName name="Z_E3A30FBC_675D_4AD8_9B2D_12956792A138_.wvu.Rows" localSheetId="1" hidden="1">'ETG Qtr NG Master'!#REF!</definedName>
    <definedName name="Z_E3A30FBC_675D_4AD8_9B2D_12956792A138_.wvu.Rows" localSheetId="0" hidden="1">'Wholesale Annual Electric (Orig'!#REF!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6" i="27" l="1"/>
  <c r="N36" i="27"/>
  <c r="M36" i="27"/>
  <c r="H36" i="27"/>
  <c r="F36" i="27"/>
  <c r="J31" i="27"/>
  <c r="H31" i="27"/>
  <c r="F31" i="27"/>
  <c r="D31" i="27"/>
  <c r="D36" i="27" s="1"/>
  <c r="R24" i="27"/>
  <c r="P24" i="27"/>
  <c r="N24" i="27"/>
  <c r="M24" i="27"/>
  <c r="L24" i="27"/>
  <c r="J24" i="27"/>
  <c r="I24" i="27"/>
  <c r="H24" i="27"/>
  <c r="F24" i="27"/>
  <c r="E24" i="27"/>
  <c r="D24" i="27"/>
  <c r="R17" i="27"/>
  <c r="P17" i="27"/>
  <c r="P36" i="27" s="1"/>
  <c r="N17" i="27"/>
  <c r="M17" i="27"/>
  <c r="L17" i="27"/>
  <c r="L36" i="27" s="1"/>
  <c r="J17" i="27"/>
  <c r="J36" i="27" s="1"/>
  <c r="I17" i="27"/>
  <c r="I36" i="27" s="1"/>
  <c r="H17" i="27"/>
  <c r="F17" i="27"/>
  <c r="E17" i="27"/>
  <c r="E36" i="27" s="1"/>
  <c r="D17" i="27"/>
  <c r="E21" i="33" l="1"/>
  <c r="F21" i="33"/>
  <c r="G21" i="33"/>
  <c r="H21" i="33"/>
  <c r="I21" i="33"/>
  <c r="D21" i="33"/>
  <c r="D17" i="33"/>
  <c r="E17" i="33"/>
  <c r="I17" i="33"/>
  <c r="G9" i="33"/>
  <c r="E12" i="33"/>
  <c r="H12" i="33"/>
  <c r="H17" i="33" s="1"/>
  <c r="I12" i="33"/>
  <c r="D12" i="33"/>
  <c r="G25" i="33" l="1"/>
  <c r="G14" i="33"/>
  <c r="G13" i="33"/>
  <c r="G10" i="33"/>
  <c r="F8" i="33"/>
  <c r="F12" i="33" s="1"/>
  <c r="F17" i="33" s="1"/>
  <c r="F25" i="33" s="1"/>
  <c r="G8" i="33"/>
  <c r="G12" i="33" s="1"/>
  <c r="G17" i="33" s="1"/>
  <c r="E12" i="32"/>
  <c r="G12" i="32"/>
  <c r="I12" i="32"/>
  <c r="I25" i="33"/>
  <c r="H25" i="33"/>
  <c r="E25" i="33"/>
  <c r="D25" i="33"/>
  <c r="D18" i="32" l="1"/>
  <c r="E18" i="32"/>
  <c r="F18" i="32"/>
  <c r="G18" i="32"/>
  <c r="H18" i="32"/>
  <c r="I18" i="32"/>
  <c r="M28" i="25" l="1"/>
  <c r="K28" i="25"/>
  <c r="J28" i="25"/>
  <c r="M26" i="25"/>
  <c r="K26" i="25"/>
  <c r="J26" i="25"/>
  <c r="M25" i="25"/>
  <c r="K25" i="25"/>
  <c r="J25" i="25"/>
  <c r="M21" i="25"/>
  <c r="K21" i="25"/>
  <c r="J21" i="25"/>
  <c r="M20" i="25"/>
  <c r="K20" i="25"/>
  <c r="J20" i="25"/>
  <c r="M19" i="25"/>
  <c r="K19" i="25"/>
  <c r="J19" i="25"/>
  <c r="M14" i="25"/>
  <c r="K14" i="25"/>
  <c r="J14" i="25"/>
  <c r="M13" i="25"/>
  <c r="K13" i="25"/>
  <c r="J13" i="25"/>
  <c r="M12" i="25"/>
  <c r="K12" i="25"/>
  <c r="J12" i="25"/>
  <c r="M9" i="25"/>
  <c r="K9" i="25"/>
  <c r="J9"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Klink, Troy J</author>
    <author>Rapp, Diane L</author>
  </authors>
  <commentList>
    <comment ref="D5" authorId="0" shapeId="0" xr:uid="{00000000-0006-0000-0000-000001000000}">
      <text>
        <r>
          <rPr>
            <sz val="9"/>
            <color indexed="81"/>
            <rFont val="Tahoma"/>
            <family val="2"/>
          </rPr>
          <t>Need retail and wholesale - 2 different tabs
Gas columns</t>
        </r>
      </text>
    </comment>
    <comment ref="I7" authorId="1" shapeId="0" xr:uid="{00000000-0006-0000-0000-000002000000}">
      <text>
        <r>
          <rPr>
            <b/>
            <sz val="9"/>
            <color indexed="81"/>
            <rFont val="Tahoma"/>
            <family val="2"/>
          </rPr>
          <t>Rapp, Diane L:</t>
        </r>
        <r>
          <rPr>
            <sz val="9"/>
            <color indexed="81"/>
            <rFont val="Tahoma"/>
            <family val="2"/>
          </rPr>
          <t xml:space="preserve">
Separate table for program cost categories 
Need common definitions
Program Costs at program (not sub-program level) - update additional applicable columns</t>
        </r>
      </text>
    </comment>
    <comment ref="L7" authorId="0" shapeId="0" xr:uid="{00000000-0006-0000-0000-000003000000}">
      <text>
        <r>
          <rPr>
            <b/>
            <sz val="9"/>
            <color indexed="81"/>
            <rFont val="Tahoma"/>
            <family val="2"/>
          </rPr>
          <t>Break out customer type in subsequent detail table</t>
        </r>
        <r>
          <rPr>
            <sz val="9"/>
            <color indexed="81"/>
            <rFont val="Tahoma"/>
            <family val="2"/>
          </rPr>
          <t xml:space="preserve">
Framework order includes Small Business and Moderate Income (Does this make more sense to include in annual report (post-evaluation))</t>
        </r>
      </text>
    </comment>
  </commentList>
</comments>
</file>

<file path=xl/sharedStrings.xml><?xml version="1.0" encoding="utf-8"?>
<sst xmlns="http://schemas.openxmlformats.org/spreadsheetml/2006/main" count="267" uniqueCount="119">
  <si>
    <t>Energy Efficiency and PDR Savings Summary</t>
  </si>
  <si>
    <t>RACHEL - COLLAPSE E PRODUCTS</t>
  </si>
  <si>
    <t xml:space="preserve"> </t>
  </si>
  <si>
    <t xml:space="preserve">  </t>
  </si>
  <si>
    <t>Ex Ante Gross Savings</t>
  </si>
  <si>
    <t>Realization Rate</t>
  </si>
  <si>
    <t>Actual Expenditures</t>
  </si>
  <si>
    <t>Participation</t>
  </si>
  <si>
    <t>Weighted Program Measure Life</t>
  </si>
  <si>
    <t>NJ Cost Test Ratio</t>
  </si>
  <si>
    <t>A</t>
  </si>
  <si>
    <t>B</t>
  </si>
  <si>
    <t>C</t>
  </si>
  <si>
    <t>D</t>
  </si>
  <si>
    <t>E</t>
  </si>
  <si>
    <t>F</t>
  </si>
  <si>
    <t>G=F/(A*1,000)</t>
  </si>
  <si>
    <t>I</t>
  </si>
  <si>
    <t>J=C/A</t>
  </si>
  <si>
    <t>K</t>
  </si>
  <si>
    <t>First Year Annual Energy Savings (MWh)</t>
  </si>
  <si>
    <t>First Year Peak Demand Savings (MW)</t>
  </si>
  <si>
    <t>Lifetime Savings (MWh)</t>
  </si>
  <si>
    <t>Energy Savings (Ex Post Gross/Ex Ante Gross)</t>
  </si>
  <si>
    <t>Demand Savings (Ex Post Gross/Ex Ante Gross)</t>
  </si>
  <si>
    <t>Program Costs ($)</t>
  </si>
  <si>
    <t>Ex Ante First Year Cost Per First Year Annual Savings ($/kWh)</t>
  </si>
  <si>
    <t>Ex Ante Cost per Lifetime Savings ($/kWh)</t>
  </si>
  <si>
    <t>Total Participation Number</t>
  </si>
  <si>
    <t>Years</t>
  </si>
  <si>
    <t xml:space="preserve">C/E Score By Program </t>
  </si>
  <si>
    <t>Residential Programs</t>
  </si>
  <si>
    <t>Sub Program</t>
  </si>
  <si>
    <t>Efficient Products</t>
  </si>
  <si>
    <t>Existing Homes</t>
  </si>
  <si>
    <t>Home Performance with Energy Star</t>
  </si>
  <si>
    <t>Quick Home Energy Checkup</t>
  </si>
  <si>
    <t>Moderate Income Weatherization</t>
  </si>
  <si>
    <t>Home Energy Education &amp; Management</t>
  </si>
  <si>
    <t>Behavioral</t>
  </si>
  <si>
    <t>Total Residential</t>
  </si>
  <si>
    <t>Business Programs</t>
  </si>
  <si>
    <t>C&amp;I Direct Install</t>
  </si>
  <si>
    <t>Direct Install</t>
  </si>
  <si>
    <t>Energy Solutions for Business</t>
  </si>
  <si>
    <t>Prescriptive/Custom</t>
  </si>
  <si>
    <t>Energy Management</t>
  </si>
  <si>
    <t>Engineered Solutions</t>
  </si>
  <si>
    <t>Total Business</t>
  </si>
  <si>
    <t>Multifamily</t>
  </si>
  <si>
    <t>Other Programs</t>
  </si>
  <si>
    <t>Home Optimization &amp; Peak Demand Reduction</t>
  </si>
  <si>
    <t>Total Other</t>
  </si>
  <si>
    <t>Portfolio Total</t>
  </si>
  <si>
    <t>Supportive Costs Outside Portfolio</t>
  </si>
  <si>
    <t>ETG Energy Efficiency and PDR Savings Summary</t>
  </si>
  <si>
    <t>For Period Ending PY22Q2 PYTD</t>
  </si>
  <si>
    <t>Ex Ante Energy Savings</t>
  </si>
  <si>
    <t>D=C/B</t>
  </si>
  <si>
    <t>G</t>
  </si>
  <si>
    <t>H=G/F</t>
  </si>
  <si>
    <t>J</t>
  </si>
  <si>
    <t>L=K/J</t>
  </si>
  <si>
    <t>M</t>
  </si>
  <si>
    <t>N</t>
  </si>
  <si>
    <t>O</t>
  </si>
  <si>
    <t>Current Quarter</t>
  </si>
  <si>
    <t>Annual Forecasted Participation Number</t>
  </si>
  <si>
    <t>Reported Participation Number YTD</t>
  </si>
  <si>
    <t>YTD % of Annual Participants</t>
  </si>
  <si>
    <t>Current Quarter ($000)</t>
  </si>
  <si>
    <t>Annual Forecasted Program Costs ($000)²</t>
  </si>
  <si>
    <t>Reported Program Costs YTD ($000)</t>
  </si>
  <si>
    <t>YTD % of Annual Budget</t>
  </si>
  <si>
    <t>Current Quarter Annual Retail Energy Savings (DTh)</t>
  </si>
  <si>
    <t>Annual Forecasted Retail Energy Savings (DTh)</t>
  </si>
  <si>
    <t>Reported Retail Energy Savings YTD (DTh)</t>
  </si>
  <si>
    <t>YTD % of Annual Energy Savings</t>
  </si>
  <si>
    <t>Current Quarter Reported Wholesale Energy Savings (DTh)</t>
  </si>
  <si>
    <r>
      <t>Peak Demand Savings YTD (DT)</t>
    </r>
    <r>
      <rPr>
        <vertAlign val="superscript"/>
        <sz val="9"/>
        <color rgb="FFFFFFFF"/>
        <rFont val="Calibri"/>
        <family val="2"/>
        <scheme val="minor"/>
      </rPr>
      <t>4</t>
    </r>
  </si>
  <si>
    <t>Current Quarter Lifetime Retail Savings (DTh)</t>
  </si>
  <si>
    <t>Efficient Products*</t>
  </si>
  <si>
    <t>HVAC</t>
  </si>
  <si>
    <t>Appliance Rebates</t>
  </si>
  <si>
    <t>Marketplace Efficient Products</t>
  </si>
  <si>
    <t>EE Giveaway Kits</t>
  </si>
  <si>
    <t>N/A</t>
  </si>
  <si>
    <t>Subtotal Efficient Products</t>
  </si>
  <si>
    <t>Home Performance with Energy Star*</t>
  </si>
  <si>
    <t>Quick Home Energy Check-Up</t>
  </si>
  <si>
    <t>Sub-Program</t>
  </si>
  <si>
    <t>Direct Install*</t>
  </si>
  <si>
    <t>Prescriptive/Custom*³</t>
  </si>
  <si>
    <t>Multi-Family*</t>
  </si>
  <si>
    <t>HPwES</t>
  </si>
  <si>
    <t>Prescriptive/Custom*</t>
  </si>
  <si>
    <t>Subtotal MultiFamily</t>
  </si>
  <si>
    <r>
      <rPr>
        <vertAlign val="superscript"/>
        <sz val="11"/>
        <color theme="1"/>
        <rFont val="Calibri"/>
        <family val="2"/>
        <scheme val="minor"/>
      </rPr>
      <t>1</t>
    </r>
    <r>
      <rPr>
        <sz val="11"/>
        <color theme="1"/>
        <rFont val="Calibri"/>
        <family val="2"/>
        <scheme val="minor"/>
      </rPr>
      <t xml:space="preserve"> Subprograms provide relevant forecasts as included in the Company's approved EE/PDR Plans. Program delivery elements are generally listed as categories for informational purposes only.  </t>
    </r>
  </si>
  <si>
    <r>
      <rPr>
        <vertAlign val="superscript"/>
        <sz val="11"/>
        <rFont val="Calibri"/>
        <family val="2"/>
        <scheme val="minor"/>
      </rPr>
      <t>2</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</si>
  <si>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r>
      <rPr>
        <vertAlign val="superscript"/>
        <sz val="11"/>
        <rFont val="Calibri"/>
        <family val="2"/>
        <scheme val="minor"/>
      </rPr>
      <t>3</t>
    </r>
    <r>
      <rPr>
        <sz val="11"/>
        <rFont val="Calibri"/>
        <family val="2"/>
        <scheme val="minor"/>
      </rPr>
      <t xml:space="preserve"> Prescriptive/Custom Participation Number is reported on a Measure level</t>
    </r>
  </si>
  <si>
    <r>
      <rPr>
        <vertAlign val="superscript"/>
        <sz val="11"/>
        <rFont val="Calibri"/>
        <family val="2"/>
        <scheme val="minor"/>
      </rPr>
      <t>4</t>
    </r>
    <r>
      <rPr>
        <sz val="11"/>
        <rFont val="Calibri"/>
        <family val="2"/>
        <scheme val="minor"/>
      </rPr>
      <t xml:space="preserve"> On-going discussions within the Evaluation, Measurement and Verification (EM&amp;V) Working Group have noted that there is no clearly defined protocol for calculating Peak Demand Savings for natural gas measures.  It is anticipated that this issue will be addressed by the EM&amp;V Working Group within this Triennial.  No Peak Demand Savings for natural gas measures will be reported until an agreed upon methodology has been determined.</t>
    </r>
  </si>
  <si>
    <t>* Denotes a core EE program. Home Performance with Energy Star only includes non-LMI; the comparable program for LMI participants is Comfort Partners, which is jointly administered by the State and Utilities.</t>
  </si>
  <si>
    <t>Incentive Expenditures (Customer Rebates and Low/no-cost financing)</t>
  </si>
  <si>
    <t>Reported Incentive Costs YTD ($000)</t>
  </si>
  <si>
    <t>LMI</t>
  </si>
  <si>
    <t>Non-LMI or Unverified</t>
  </si>
  <si>
    <r>
      <t>Home Performance with Energy Star</t>
    </r>
    <r>
      <rPr>
        <vertAlign val="superscript"/>
        <sz val="11"/>
        <rFont val="Calibri"/>
        <family val="2"/>
        <scheme val="minor"/>
      </rPr>
      <t>1</t>
    </r>
    <r>
      <rPr>
        <sz val="11"/>
        <color theme="1"/>
        <rFont val="Calibri"/>
        <family val="2"/>
        <scheme val="minor"/>
      </rPr>
      <t xml:space="preserve"> </t>
    </r>
  </si>
  <si>
    <t>Direct Installation/MF QHEC</t>
  </si>
  <si>
    <t>1 Income-qualified customers are directed to participate through the Comfort Partners or Moderate Income Weatherization programs.</t>
  </si>
  <si>
    <t>Reported Incentive Costs YTD ($)</t>
  </si>
  <si>
    <t>Small Commercial</t>
  </si>
  <si>
    <t>Large Commercial</t>
  </si>
  <si>
    <t>Efficient Products Kits</t>
  </si>
  <si>
    <t>Total Multifamily</t>
  </si>
  <si>
    <t>Sub Program or Category¹</t>
  </si>
  <si>
    <t>Multifamily Programs</t>
  </si>
  <si>
    <t>Elizabethtown Gas Quarterly Report - Appendix 2A</t>
  </si>
  <si>
    <t>Elizabethtown Gas Quarterly Report - Appendix 2B</t>
  </si>
  <si>
    <t>Elizabethtown Gas Quarterly Report - Appendix 2C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</si>
</sst>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_(&quot;$&quot;* #,##0.0_);_(&quot;$&quot;* \(#,##0.0\);_(&quot;$&quot;* &quot;-&quot;??_);_(@_)"/>
    <numFmt numFmtId="168" formatCode="&quot;$&quot;#,##0"/>
    <numFmt numFmtId="169" formatCode="&quot;$&quot;#,##0.00"/>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b/>
      <sz val="9"/>
      <color indexed="9"/>
      <name val="Calibri"/>
      <family val="2"/>
    </font>
    <font>
      <sz val="9"/>
      <color indexed="9"/>
      <name val="Calibri"/>
      <family val="2"/>
      <scheme val="minor"/>
    </font>
    <font>
      <b/>
      <sz val="11"/>
      <name val="Calibri"/>
      <family val="2"/>
      <scheme val="minor"/>
    </font>
    <font>
      <sz val="9"/>
      <color indexed="81"/>
      <name val="Tahoma"/>
      <family val="2"/>
    </font>
    <font>
      <b/>
      <sz val="9"/>
      <color indexed="81"/>
      <name val="Tahoma"/>
      <family val="2"/>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vertAlign val="superscript"/>
      <sz val="11"/>
      <color theme="1"/>
      <name val="Calibri"/>
      <family val="2"/>
      <scheme val="minor"/>
    </font>
    <font>
      <sz val="10"/>
      <color rgb="FF000000"/>
      <name val="Calibri"/>
      <family val="2"/>
    </font>
    <font>
      <sz val="11"/>
      <name val="Calibri"/>
      <family val="2"/>
    </font>
    <font>
      <sz val="11"/>
      <color rgb="FF000000"/>
      <name val="Calibri"/>
      <family val="2"/>
    </font>
    <font>
      <b/>
      <sz val="11"/>
      <color rgb="FF000000"/>
      <name val="Calibri"/>
      <family val="2"/>
    </font>
    <font>
      <b/>
      <sz val="12"/>
      <color theme="1"/>
      <name val="Calibri"/>
      <family val="2"/>
      <scheme val="minor"/>
    </font>
  </fonts>
  <fills count="14">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BFBFBF"/>
        <bgColor rgb="FF000000"/>
      </patternFill>
    </fill>
    <fill>
      <patternFill patternType="solid">
        <fgColor rgb="FF1F497D"/>
        <bgColor rgb="FF000000"/>
      </patternFill>
    </fill>
    <fill>
      <patternFill patternType="solid">
        <fgColor rgb="FF808080"/>
        <bgColor rgb="FF000000"/>
      </patternFill>
    </fill>
    <fill>
      <patternFill patternType="solid">
        <fgColor rgb="FF000000"/>
        <bgColor rgb="FF000000"/>
      </patternFill>
    </fill>
    <fill>
      <patternFill patternType="solid">
        <fgColor theme="1" tint="0.249977111117893"/>
        <bgColor indexed="64"/>
      </patternFill>
    </fill>
  </fills>
  <borders count="71">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cellStyleXfs>
  <cellXfs count="605">
    <xf numFmtId="0" fontId="0" fillId="0" borderId="0" xfId="0"/>
    <xf numFmtId="0" fontId="4" fillId="0" borderId="0" xfId="0" applyFont="1"/>
    <xf numFmtId="164" fontId="0" fillId="0" borderId="0" xfId="1" applyNumberFormat="1" applyFont="1"/>
    <xf numFmtId="43" fontId="0" fillId="0" borderId="0" xfId="1" applyFont="1"/>
    <xf numFmtId="9" fontId="0" fillId="0" borderId="0" xfId="3" applyFont="1"/>
    <xf numFmtId="165" fontId="0" fillId="0" borderId="0" xfId="2" applyNumberFormat="1" applyFont="1"/>
    <xf numFmtId="0" fontId="5" fillId="0" borderId="0" xfId="0" applyFont="1"/>
    <xf numFmtId="43" fontId="6" fillId="2" borderId="1" xfId="1"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164" fontId="8" fillId="2" borderId="11" xfId="1" applyNumberFormat="1" applyFont="1" applyFill="1" applyBorder="1" applyAlignment="1">
      <alignment horizontal="center" vertical="center" wrapText="1"/>
    </xf>
    <xf numFmtId="9" fontId="8" fillId="2" borderId="10" xfId="3" applyFont="1" applyFill="1" applyBorder="1" applyAlignment="1">
      <alignment horizontal="center" vertical="center" wrapText="1"/>
    </xf>
    <xf numFmtId="44" fontId="8" fillId="2" borderId="13" xfId="2" applyFont="1" applyFill="1" applyBorder="1" applyAlignment="1">
      <alignment horizontal="center" vertical="center" wrapText="1"/>
    </xf>
    <xf numFmtId="164" fontId="8" fillId="2" borderId="10" xfId="1" applyNumberFormat="1" applyFont="1" applyFill="1" applyBorder="1" applyAlignment="1">
      <alignment horizontal="center" vertical="center" wrapText="1"/>
    </xf>
    <xf numFmtId="166" fontId="8" fillId="2" borderId="15" xfId="1"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0" fontId="3" fillId="3" borderId="16" xfId="0" applyFont="1" applyFill="1" applyBorder="1"/>
    <xf numFmtId="0" fontId="3" fillId="3" borderId="18" xfId="0" applyFont="1" applyFill="1" applyBorder="1"/>
    <xf numFmtId="164" fontId="3" fillId="3" borderId="18" xfId="1" applyNumberFormat="1" applyFont="1" applyFill="1" applyBorder="1" applyAlignment="1"/>
    <xf numFmtId="9" fontId="3" fillId="3" borderId="18" xfId="3" applyFont="1" applyFill="1" applyBorder="1" applyAlignment="1"/>
    <xf numFmtId="165" fontId="3" fillId="3" borderId="18" xfId="2" applyNumberFormat="1" applyFont="1" applyFill="1" applyBorder="1" applyAlignment="1"/>
    <xf numFmtId="44" fontId="3" fillId="3" borderId="18" xfId="2" applyFont="1" applyFill="1" applyBorder="1" applyAlignment="1"/>
    <xf numFmtId="166" fontId="3" fillId="3" borderId="18" xfId="1" applyNumberFormat="1" applyFont="1" applyFill="1" applyBorder="1" applyAlignment="1"/>
    <xf numFmtId="43" fontId="3" fillId="3" borderId="19" xfId="1" applyFont="1" applyFill="1" applyBorder="1" applyAlignment="1"/>
    <xf numFmtId="37" fontId="0" fillId="0" borderId="8" xfId="1" applyNumberFormat="1" applyFont="1" applyFill="1" applyBorder="1" applyAlignment="1">
      <alignment horizontal="right"/>
    </xf>
    <xf numFmtId="43" fontId="0" fillId="0" borderId="8" xfId="1" applyFont="1" applyFill="1" applyBorder="1"/>
    <xf numFmtId="164" fontId="0" fillId="0" borderId="8" xfId="1" applyNumberFormat="1" applyFont="1" applyFill="1" applyBorder="1"/>
    <xf numFmtId="9" fontId="1" fillId="0" borderId="8" xfId="3" applyFont="1" applyFill="1" applyBorder="1"/>
    <xf numFmtId="165" fontId="0" fillId="0" borderId="8" xfId="2" applyNumberFormat="1" applyFont="1" applyFill="1" applyBorder="1"/>
    <xf numFmtId="44" fontId="0" fillId="0" borderId="8" xfId="2" applyFont="1" applyFill="1" applyBorder="1" applyAlignment="1">
      <alignment horizontal="right" vertical="top"/>
    </xf>
    <xf numFmtId="166" fontId="0" fillId="0" borderId="8" xfId="1" applyNumberFormat="1" applyFont="1" applyFill="1" applyBorder="1" applyAlignment="1">
      <alignment horizontal="right"/>
    </xf>
    <xf numFmtId="43" fontId="0" fillId="0" borderId="7" xfId="1" applyFont="1" applyFill="1" applyBorder="1"/>
    <xf numFmtId="164" fontId="0" fillId="0" borderId="20" xfId="1" applyNumberFormat="1" applyFont="1" applyFill="1" applyBorder="1"/>
    <xf numFmtId="164" fontId="0" fillId="0" borderId="20" xfId="1" applyNumberFormat="1" applyFont="1" applyFill="1" applyBorder="1" applyAlignment="1">
      <alignment horizontal="right"/>
    </xf>
    <xf numFmtId="165" fontId="0" fillId="0" borderId="20" xfId="2" applyNumberFormat="1" applyFont="1" applyFill="1" applyBorder="1"/>
    <xf numFmtId="44" fontId="0" fillId="0" borderId="20" xfId="2" applyFont="1" applyFill="1" applyBorder="1" applyAlignment="1">
      <alignment horizontal="right" vertical="top"/>
    </xf>
    <xf numFmtId="43" fontId="0" fillId="0" borderId="21" xfId="1" applyFont="1" applyFill="1" applyBorder="1" applyAlignment="1">
      <alignment horizontal="right"/>
    </xf>
    <xf numFmtId="44" fontId="0" fillId="0" borderId="20" xfId="2" applyFont="1" applyFill="1" applyBorder="1" applyAlignment="1">
      <alignment horizontal="right"/>
    </xf>
    <xf numFmtId="43" fontId="0" fillId="0" borderId="20" xfId="1" applyFont="1" applyFill="1" applyBorder="1" applyAlignment="1">
      <alignment horizontal="right"/>
    </xf>
    <xf numFmtId="43" fontId="0" fillId="0" borderId="20" xfId="1" applyFont="1" applyFill="1" applyBorder="1"/>
    <xf numFmtId="164" fontId="0" fillId="0" borderId="13" xfId="1" applyNumberFormat="1" applyFont="1" applyFill="1" applyBorder="1"/>
    <xf numFmtId="164" fontId="0" fillId="0" borderId="13" xfId="1" applyNumberFormat="1" applyFont="1" applyFill="1" applyBorder="1" applyAlignment="1">
      <alignment horizontal="right"/>
    </xf>
    <xf numFmtId="165" fontId="0" fillId="0" borderId="13" xfId="2" applyNumberFormat="1" applyFont="1" applyFill="1" applyBorder="1"/>
    <xf numFmtId="44" fontId="0" fillId="0" borderId="13" xfId="2" applyFont="1" applyFill="1" applyBorder="1" applyAlignment="1">
      <alignment horizontal="right" vertical="top"/>
    </xf>
    <xf numFmtId="166" fontId="0" fillId="0" borderId="13" xfId="1" applyNumberFormat="1" applyFont="1" applyFill="1" applyBorder="1" applyAlignment="1">
      <alignment horizontal="right"/>
    </xf>
    <xf numFmtId="43" fontId="0" fillId="0" borderId="11" xfId="1" applyFont="1" applyFill="1" applyBorder="1" applyAlignment="1">
      <alignment horizontal="right"/>
    </xf>
    <xf numFmtId="164" fontId="0" fillId="0" borderId="8" xfId="1" applyNumberFormat="1" applyFont="1" applyFill="1" applyBorder="1" applyAlignment="1">
      <alignment horizontal="right"/>
    </xf>
    <xf numFmtId="44" fontId="0" fillId="0" borderId="8" xfId="2" applyFont="1" applyFill="1" applyBorder="1" applyAlignment="1">
      <alignment horizontal="right"/>
    </xf>
    <xf numFmtId="43" fontId="0" fillId="0" borderId="8" xfId="1" applyFont="1" applyFill="1" applyBorder="1" applyAlignment="1">
      <alignment horizontal="right"/>
    </xf>
    <xf numFmtId="43" fontId="0" fillId="0" borderId="7" xfId="1" applyFont="1" applyFill="1" applyBorder="1" applyAlignment="1">
      <alignment horizontal="right"/>
    </xf>
    <xf numFmtId="43" fontId="0" fillId="0" borderId="13" xfId="1" applyFont="1" applyFill="1" applyBorder="1"/>
    <xf numFmtId="0" fontId="3" fillId="3" borderId="25" xfId="0" applyFont="1" applyFill="1" applyBorder="1"/>
    <xf numFmtId="164" fontId="3" fillId="3" borderId="27" xfId="1" applyNumberFormat="1" applyFont="1" applyFill="1" applyBorder="1" applyAlignment="1"/>
    <xf numFmtId="43" fontId="3" fillId="3" borderId="27" xfId="1" applyFont="1" applyFill="1" applyBorder="1" applyAlignment="1"/>
    <xf numFmtId="9" fontId="3" fillId="4" borderId="27" xfId="3" applyFont="1" applyFill="1" applyBorder="1" applyAlignment="1"/>
    <xf numFmtId="165" fontId="3" fillId="4" borderId="27" xfId="2" applyNumberFormat="1" applyFont="1" applyFill="1" applyBorder="1" applyAlignment="1"/>
    <xf numFmtId="44" fontId="3" fillId="4" borderId="27" xfId="2" applyFont="1" applyFill="1" applyBorder="1" applyAlignment="1">
      <alignment horizontal="right"/>
    </xf>
    <xf numFmtId="164" fontId="3" fillId="4" borderId="27" xfId="1" applyNumberFormat="1" applyFont="1" applyFill="1" applyBorder="1" applyAlignment="1"/>
    <xf numFmtId="166" fontId="3" fillId="4" borderId="27" xfId="1" applyNumberFormat="1" applyFont="1" applyFill="1" applyBorder="1" applyAlignment="1">
      <alignment horizontal="right"/>
    </xf>
    <xf numFmtId="43" fontId="9" fillId="4" borderId="28" xfId="1" applyFont="1" applyFill="1" applyBorder="1" applyAlignment="1"/>
    <xf numFmtId="0" fontId="0" fillId="2" borderId="29" xfId="0" applyFill="1" applyBorder="1" applyAlignment="1">
      <alignment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3" fillId="3" borderId="32" xfId="0" applyFont="1" applyFill="1" applyBorder="1"/>
    <xf numFmtId="164" fontId="3" fillId="3" borderId="34" xfId="1" applyNumberFormat="1" applyFont="1" applyFill="1" applyBorder="1" applyAlignment="1"/>
    <xf numFmtId="9" fontId="3" fillId="3" borderId="34" xfId="3" applyFont="1" applyFill="1" applyBorder="1" applyAlignment="1"/>
    <xf numFmtId="165" fontId="3" fillId="3" borderId="34" xfId="2" applyNumberFormat="1" applyFont="1" applyFill="1" applyBorder="1" applyAlignment="1"/>
    <xf numFmtId="44" fontId="3" fillId="3" borderId="34" xfId="2" applyFont="1" applyFill="1" applyBorder="1" applyAlignment="1"/>
    <xf numFmtId="166" fontId="3" fillId="3" borderId="34" xfId="1" applyNumberFormat="1" applyFont="1" applyFill="1" applyBorder="1" applyAlignment="1"/>
    <xf numFmtId="43" fontId="3" fillId="3" borderId="35" xfId="1" applyFont="1" applyFill="1" applyBorder="1" applyAlignment="1"/>
    <xf numFmtId="167" fontId="0" fillId="0" borderId="8" xfId="2" applyNumberFormat="1" applyFont="1" applyFill="1" applyBorder="1" applyAlignment="1">
      <alignment horizontal="right" vertical="top"/>
    </xf>
    <xf numFmtId="167" fontId="0" fillId="0" borderId="13" xfId="2" applyNumberFormat="1" applyFont="1" applyFill="1" applyBorder="1" applyAlignment="1">
      <alignment horizontal="right" vertical="top"/>
    </xf>
    <xf numFmtId="165" fontId="3" fillId="3" borderId="27" xfId="2" applyNumberFormat="1" applyFont="1" applyFill="1" applyBorder="1" applyAlignment="1"/>
    <xf numFmtId="44" fontId="3" fillId="3" borderId="27" xfId="2" applyFont="1" applyFill="1" applyBorder="1" applyAlignment="1">
      <alignment horizontal="right"/>
    </xf>
    <xf numFmtId="43" fontId="3" fillId="4" borderId="28" xfId="1" applyFont="1" applyFill="1" applyBorder="1" applyAlignment="1"/>
    <xf numFmtId="0" fontId="0" fillId="5" borderId="22" xfId="0" applyFill="1" applyBorder="1"/>
    <xf numFmtId="0" fontId="0" fillId="5" borderId="20" xfId="0" applyFill="1" applyBorder="1" applyAlignment="1">
      <alignment vertical="center" wrapText="1"/>
    </xf>
    <xf numFmtId="0" fontId="0" fillId="5" borderId="31" xfId="0" applyFill="1" applyBorder="1" applyAlignment="1">
      <alignment vertical="center" wrapText="1"/>
    </xf>
    <xf numFmtId="0" fontId="3" fillId="3" borderId="22" xfId="0" applyFont="1" applyFill="1" applyBorder="1"/>
    <xf numFmtId="0" fontId="3" fillId="3" borderId="20" xfId="0" applyFont="1" applyFill="1" applyBorder="1"/>
    <xf numFmtId="164" fontId="3" fillId="3" borderId="20" xfId="1" applyNumberFormat="1" applyFont="1" applyFill="1" applyBorder="1" applyAlignment="1"/>
    <xf numFmtId="9" fontId="3" fillId="3" borderId="20" xfId="3" applyFont="1" applyFill="1" applyBorder="1" applyAlignment="1"/>
    <xf numFmtId="165" fontId="3" fillId="3" borderId="20" xfId="2" applyNumberFormat="1" applyFont="1" applyFill="1" applyBorder="1" applyAlignment="1"/>
    <xf numFmtId="44" fontId="3" fillId="3" borderId="20" xfId="2" applyFont="1" applyFill="1" applyBorder="1" applyAlignment="1"/>
    <xf numFmtId="166" fontId="3" fillId="3" borderId="20" xfId="1" applyNumberFormat="1" applyFont="1" applyFill="1" applyBorder="1" applyAlignment="1"/>
    <xf numFmtId="43" fontId="3" fillId="3" borderId="21" xfId="1" applyFont="1" applyFill="1" applyBorder="1" applyAlignment="1"/>
    <xf numFmtId="0" fontId="0" fillId="0" borderId="22" xfId="0" applyBorder="1"/>
    <xf numFmtId="43" fontId="3" fillId="3" borderId="20" xfId="1" applyFont="1" applyFill="1" applyBorder="1" applyAlignment="1"/>
    <xf numFmtId="164" fontId="3" fillId="3" borderId="20" xfId="1" applyNumberFormat="1" applyFont="1" applyFill="1" applyBorder="1" applyAlignment="1">
      <alignment horizontal="right"/>
    </xf>
    <xf numFmtId="44" fontId="3" fillId="3" borderId="20" xfId="2" applyFont="1" applyFill="1" applyBorder="1" applyAlignment="1">
      <alignment horizontal="right"/>
    </xf>
    <xf numFmtId="166" fontId="3" fillId="3" borderId="20" xfId="1" applyNumberFormat="1" applyFont="1" applyFill="1" applyBorder="1" applyAlignment="1">
      <alignment horizontal="right"/>
    </xf>
    <xf numFmtId="43" fontId="3" fillId="3" borderId="21" xfId="1" applyFont="1" applyFill="1" applyBorder="1" applyAlignment="1">
      <alignment horizontal="right"/>
    </xf>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9" fontId="3" fillId="4" borderId="13" xfId="3" applyFont="1" applyFill="1" applyBorder="1" applyAlignment="1"/>
    <xf numFmtId="165" fontId="3" fillId="3" borderId="13" xfId="2" applyNumberFormat="1" applyFont="1" applyFill="1" applyBorder="1" applyAlignment="1"/>
    <xf numFmtId="44" fontId="3" fillId="3" borderId="13" xfId="2" applyFont="1" applyFill="1" applyBorder="1" applyAlignment="1">
      <alignment horizontal="right"/>
    </xf>
    <xf numFmtId="44" fontId="3" fillId="4" borderId="13" xfId="2" applyFont="1" applyFill="1" applyBorder="1" applyAlignment="1">
      <alignment horizontal="right"/>
    </xf>
    <xf numFmtId="166" fontId="3" fillId="4" borderId="13" xfId="1" applyNumberFormat="1" applyFont="1" applyFill="1" applyBorder="1" applyAlignment="1">
      <alignment horizontal="right"/>
    </xf>
    <xf numFmtId="43" fontId="3" fillId="4" borderId="11" xfId="1" applyFont="1" applyFill="1" applyBorder="1" applyAlignment="1"/>
    <xf numFmtId="0" fontId="2" fillId="0" borderId="0" xfId="0" applyFont="1"/>
    <xf numFmtId="9" fontId="2" fillId="0" borderId="0" xfId="3" applyFont="1"/>
    <xf numFmtId="165" fontId="2" fillId="0" borderId="0" xfId="2" applyNumberFormat="1" applyFont="1"/>
    <xf numFmtId="164" fontId="2" fillId="0" borderId="0" xfId="1" applyNumberFormat="1" applyFont="1"/>
    <xf numFmtId="43" fontId="2" fillId="0" borderId="0" xfId="1" applyFont="1"/>
    <xf numFmtId="0" fontId="8" fillId="2" borderId="10" xfId="0" applyFont="1" applyFill="1" applyBorder="1" applyAlignment="1">
      <alignment horizontal="center" vertical="center" wrapText="1"/>
    </xf>
    <xf numFmtId="9" fontId="8" fillId="2" borderId="11" xfId="3" applyFont="1" applyFill="1" applyBorder="1" applyAlignment="1">
      <alignment horizontal="center" vertical="center" wrapText="1"/>
    </xf>
    <xf numFmtId="44" fontId="8" fillId="2" borderId="11" xfId="2"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165" fontId="0" fillId="0" borderId="8" xfId="2" applyNumberFormat="1" applyFont="1" applyBorder="1" applyAlignment="1"/>
    <xf numFmtId="165" fontId="0" fillId="0" borderId="20" xfId="2" applyNumberFormat="1" applyFont="1" applyBorder="1" applyAlignment="1"/>
    <xf numFmtId="0" fontId="3" fillId="3" borderId="17" xfId="0" applyFont="1" applyFill="1" applyBorder="1"/>
    <xf numFmtId="0" fontId="0" fillId="0" borderId="38" xfId="0" applyBorder="1" applyAlignment="1">
      <alignment vertical="center"/>
    </xf>
    <xf numFmtId="0" fontId="0" fillId="0" borderId="39" xfId="0" applyBorder="1" applyAlignment="1">
      <alignment vertical="center"/>
    </xf>
    <xf numFmtId="0" fontId="0" fillId="0" borderId="41" xfId="0" applyBorder="1" applyAlignment="1">
      <alignment vertical="center"/>
    </xf>
    <xf numFmtId="0" fontId="0" fillId="0" borderId="23" xfId="0" applyBorder="1" applyAlignment="1">
      <alignment horizontal="left" vertical="center"/>
    </xf>
    <xf numFmtId="0" fontId="0" fillId="0" borderId="42" xfId="0" applyBorder="1" applyAlignment="1">
      <alignment vertical="center"/>
    </xf>
    <xf numFmtId="0" fontId="3" fillId="3" borderId="26" xfId="0" applyFont="1" applyFill="1" applyBorder="1"/>
    <xf numFmtId="0" fontId="3" fillId="3" borderId="33" xfId="0" applyFont="1" applyFill="1" applyBorder="1"/>
    <xf numFmtId="0" fontId="0" fillId="0" borderId="23" xfId="0" applyBorder="1" applyAlignment="1">
      <alignment vertical="center"/>
    </xf>
    <xf numFmtId="0" fontId="0" fillId="5" borderId="30" xfId="0" applyFill="1" applyBorder="1" applyAlignment="1">
      <alignment vertical="center" wrapText="1"/>
    </xf>
    <xf numFmtId="0" fontId="3" fillId="3" borderId="36" xfId="0" applyFont="1" applyFill="1" applyBorder="1"/>
    <xf numFmtId="0" fontId="0" fillId="0" borderId="36" xfId="0" applyBorder="1"/>
    <xf numFmtId="0" fontId="3" fillId="3" borderId="12" xfId="0" applyFont="1" applyFill="1" applyBorder="1"/>
    <xf numFmtId="164" fontId="0" fillId="0" borderId="27" xfId="1" applyNumberFormat="1" applyFont="1" applyFill="1" applyBorder="1"/>
    <xf numFmtId="43" fontId="0" fillId="0" borderId="27" xfId="1" applyFont="1" applyFill="1" applyBorder="1"/>
    <xf numFmtId="37" fontId="0" fillId="0" borderId="27" xfId="1" applyNumberFormat="1" applyFont="1" applyFill="1" applyBorder="1" applyAlignment="1">
      <alignment horizontal="right"/>
    </xf>
    <xf numFmtId="9" fontId="1" fillId="0" borderId="27" xfId="3" applyFont="1" applyFill="1" applyBorder="1"/>
    <xf numFmtId="165" fontId="0" fillId="0" borderId="27" xfId="2" applyNumberFormat="1" applyFont="1" applyBorder="1" applyAlignment="1"/>
    <xf numFmtId="44" fontId="0" fillId="0" borderId="27" xfId="2" applyFont="1" applyFill="1" applyBorder="1" applyAlignment="1">
      <alignment horizontal="right" vertical="top"/>
    </xf>
    <xf numFmtId="166" fontId="0" fillId="0" borderId="27" xfId="1" applyNumberFormat="1" applyFont="1" applyFill="1" applyBorder="1" applyAlignment="1">
      <alignment horizontal="right"/>
    </xf>
    <xf numFmtId="43" fontId="0" fillId="0" borderId="28" xfId="1" applyFont="1" applyFill="1" applyBorder="1"/>
    <xf numFmtId="0" fontId="0" fillId="0" borderId="20" xfId="0" applyBorder="1"/>
    <xf numFmtId="0" fontId="8"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3" fillId="3" borderId="40" xfId="0" applyFont="1" applyFill="1" applyBorder="1"/>
    <xf numFmtId="164" fontId="3" fillId="3" borderId="43" xfId="1" applyNumberFormat="1" applyFont="1" applyFill="1" applyBorder="1" applyAlignment="1"/>
    <xf numFmtId="164" fontId="3" fillId="3" borderId="44" xfId="1" applyNumberFormat="1" applyFont="1" applyFill="1" applyBorder="1" applyAlignment="1"/>
    <xf numFmtId="0" fontId="14" fillId="0" borderId="0" xfId="0" applyFont="1"/>
    <xf numFmtId="0" fontId="8" fillId="2" borderId="47" xfId="0" applyFont="1" applyFill="1" applyBorder="1" applyAlignment="1">
      <alignment horizontal="center" vertical="center" wrapText="1"/>
    </xf>
    <xf numFmtId="164" fontId="8" fillId="2" borderId="12" xfId="1" applyNumberFormat="1" applyFont="1" applyFill="1" applyBorder="1" applyAlignment="1">
      <alignment horizontal="center" vertical="center" wrapText="1"/>
    </xf>
    <xf numFmtId="0" fontId="8" fillId="7" borderId="47" xfId="0" applyFont="1" applyFill="1" applyBorder="1" applyAlignment="1">
      <alignment horizontal="center" vertical="center" wrapText="1"/>
    </xf>
    <xf numFmtId="0" fontId="8" fillId="7" borderId="8" xfId="0" applyFont="1" applyFill="1" applyBorder="1" applyAlignment="1">
      <alignment horizontal="center" vertical="center" wrapText="1"/>
    </xf>
    <xf numFmtId="164" fontId="8" fillId="7" borderId="12" xfId="1" applyNumberFormat="1" applyFont="1" applyFill="1" applyBorder="1" applyAlignment="1">
      <alignment horizontal="center" vertical="center" wrapText="1"/>
    </xf>
    <xf numFmtId="164" fontId="8" fillId="7" borderId="13" xfId="1" applyNumberFormat="1" applyFont="1" applyFill="1" applyBorder="1" applyAlignment="1">
      <alignment horizontal="center" vertical="center" wrapText="1"/>
    </xf>
    <xf numFmtId="0" fontId="6" fillId="7" borderId="46"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9" xfId="1" applyNumberFormat="1" applyFont="1" applyFill="1" applyBorder="1" applyAlignment="1"/>
    <xf numFmtId="164" fontId="3" fillId="3" borderId="40" xfId="1" applyNumberFormat="1" applyFont="1" applyFill="1" applyBorder="1" applyAlignment="1"/>
    <xf numFmtId="0" fontId="6" fillId="2" borderId="34" xfId="0" applyFont="1" applyFill="1" applyBorder="1" applyAlignment="1">
      <alignment horizontal="center" vertical="center" wrapText="1"/>
    </xf>
    <xf numFmtId="164" fontId="8" fillId="2" borderId="34" xfId="1" applyNumberFormat="1" applyFont="1" applyFill="1" applyBorder="1" applyAlignment="1">
      <alignment horizontal="center" vertical="center" wrapText="1"/>
    </xf>
    <xf numFmtId="164" fontId="3" fillId="6" borderId="40" xfId="1" applyNumberFormat="1" applyFont="1" applyFill="1" applyBorder="1" applyAlignment="1"/>
    <xf numFmtId="164" fontId="3" fillId="6" borderId="44" xfId="1" applyNumberFormat="1" applyFont="1" applyFill="1" applyBorder="1" applyAlignment="1"/>
    <xf numFmtId="0" fontId="0" fillId="0" borderId="37" xfId="0" applyBorder="1" applyAlignment="1">
      <alignment horizontal="left" vertical="center"/>
    </xf>
    <xf numFmtId="0" fontId="6" fillId="2" borderId="2" xfId="0" applyFont="1" applyFill="1" applyBorder="1" applyAlignment="1">
      <alignment horizontal="center" vertical="center"/>
    </xf>
    <xf numFmtId="0" fontId="0" fillId="0" borderId="54" xfId="0" applyBorder="1" applyAlignment="1">
      <alignment horizontal="left" vertical="center" wrapText="1"/>
    </xf>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9" fontId="0" fillId="0" borderId="0" xfId="3" applyFont="1" applyFill="1" applyBorder="1"/>
    <xf numFmtId="0" fontId="0" fillId="0" borderId="56" xfId="0" applyBorder="1" applyAlignment="1">
      <alignment horizontal="left" vertical="center" wrapText="1"/>
    </xf>
    <xf numFmtId="0" fontId="0" fillId="0" borderId="55" xfId="0" applyBorder="1" applyAlignment="1">
      <alignment horizontal="left" vertical="center" wrapText="1"/>
    </xf>
    <xf numFmtId="0" fontId="0" fillId="0" borderId="5" xfId="0" applyBorder="1" applyAlignment="1">
      <alignment horizontal="left" vertical="center" wrapText="1"/>
    </xf>
    <xf numFmtId="0" fontId="0" fillId="0" borderId="2" xfId="0" applyBorder="1" applyAlignment="1">
      <alignment horizontal="left" vertical="center" wrapText="1"/>
    </xf>
    <xf numFmtId="0" fontId="3" fillId="3" borderId="61" xfId="0" applyFont="1" applyFill="1" applyBorder="1"/>
    <xf numFmtId="0" fontId="0" fillId="0" borderId="55" xfId="0" applyBorder="1" applyAlignment="1">
      <alignment vertical="center" wrapText="1"/>
    </xf>
    <xf numFmtId="0" fontId="3" fillId="3" borderId="58" xfId="0" applyFont="1" applyFill="1" applyBorder="1"/>
    <xf numFmtId="0" fontId="3" fillId="3" borderId="50" xfId="0" applyFont="1" applyFill="1" applyBorder="1"/>
    <xf numFmtId="0" fontId="0" fillId="0" borderId="55" xfId="0" applyBorder="1"/>
    <xf numFmtId="0" fontId="3" fillId="3" borderId="52" xfId="0" applyFont="1" applyFill="1" applyBorder="1"/>
    <xf numFmtId="0" fontId="3" fillId="3" borderId="65" xfId="0" applyFont="1" applyFill="1" applyBorder="1"/>
    <xf numFmtId="0" fontId="0" fillId="2" borderId="53" xfId="0" applyFill="1" applyBorder="1" applyAlignment="1">
      <alignment vertical="center" wrapText="1"/>
    </xf>
    <xf numFmtId="0" fontId="0" fillId="0" borderId="50" xfId="0" applyBorder="1" applyAlignment="1">
      <alignment horizontal="left" vertical="center" wrapText="1"/>
    </xf>
    <xf numFmtId="0" fontId="0" fillId="2" borderId="37" xfId="0" applyFill="1" applyBorder="1" applyAlignment="1">
      <alignment vertical="center" wrapText="1"/>
    </xf>
    <xf numFmtId="0" fontId="3" fillId="3" borderId="27" xfId="0" applyFont="1" applyFill="1" applyBorder="1"/>
    <xf numFmtId="0" fontId="6" fillId="2" borderId="2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66" xfId="0" applyFont="1" applyFill="1" applyBorder="1" applyAlignment="1">
      <alignment horizontal="center" vertical="center" wrapText="1"/>
    </xf>
    <xf numFmtId="0" fontId="3" fillId="3" borderId="49" xfId="0" applyFont="1" applyFill="1" applyBorder="1"/>
    <xf numFmtId="0" fontId="0" fillId="2" borderId="38" xfId="0" applyFill="1" applyBorder="1" applyAlignment="1">
      <alignment vertical="center" wrapText="1"/>
    </xf>
    <xf numFmtId="0" fontId="0" fillId="2" borderId="67" xfId="0" applyFill="1" applyBorder="1" applyAlignment="1">
      <alignment vertical="center" wrapText="1"/>
    </xf>
    <xf numFmtId="0" fontId="3" fillId="3" borderId="41" xfId="0" applyFont="1" applyFill="1" applyBorder="1"/>
    <xf numFmtId="0" fontId="8" fillId="7" borderId="23" xfId="0" applyFont="1" applyFill="1" applyBorder="1" applyAlignment="1">
      <alignment horizontal="center" vertical="center" wrapText="1"/>
    </xf>
    <xf numFmtId="0" fontId="8" fillId="7" borderId="66"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63" xfId="0" applyFont="1" applyFill="1" applyBorder="1" applyAlignment="1">
      <alignment horizontal="center" vertical="center" wrapText="1"/>
    </xf>
    <xf numFmtId="0" fontId="6" fillId="7" borderId="59"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0" fillId="0" borderId="14" xfId="0" applyBorder="1" applyAlignment="1">
      <alignment vertical="center" wrapText="1"/>
    </xf>
    <xf numFmtId="0" fontId="3" fillId="3" borderId="57" xfId="0" applyFont="1" applyFill="1" applyBorder="1"/>
    <xf numFmtId="0" fontId="0" fillId="0" borderId="23" xfId="0" applyBorder="1"/>
    <xf numFmtId="0" fontId="0" fillId="0" borderId="42" xfId="0" applyBorder="1"/>
    <xf numFmtId="0" fontId="6" fillId="7" borderId="61" xfId="0" applyFont="1" applyFill="1" applyBorder="1" applyAlignment="1">
      <alignment horizontal="center" vertical="center" wrapText="1"/>
    </xf>
    <xf numFmtId="0" fontId="0" fillId="0" borderId="51" xfId="0" applyBorder="1" applyAlignment="1">
      <alignment vertical="center" wrapText="1"/>
    </xf>
    <xf numFmtId="0" fontId="0" fillId="5" borderId="37" xfId="0" applyFill="1" applyBorder="1" applyAlignment="1">
      <alignment horizontal="left" vertical="center" wrapText="1"/>
    </xf>
    <xf numFmtId="0" fontId="0" fillId="5" borderId="10" xfId="0" applyFill="1" applyBorder="1" applyAlignment="1">
      <alignment horizontal="left" vertical="center" wrapText="1"/>
    </xf>
    <xf numFmtId="0" fontId="0" fillId="5" borderId="32" xfId="0" applyFill="1" applyBorder="1" applyAlignment="1">
      <alignment horizontal="left" vertical="center" wrapText="1"/>
    </xf>
    <xf numFmtId="0" fontId="0" fillId="5" borderId="6" xfId="0" applyFill="1" applyBorder="1" applyAlignment="1">
      <alignment horizontal="left" vertical="center" wrapText="1"/>
    </xf>
    <xf numFmtId="164" fontId="0" fillId="0" borderId="0" xfId="1" applyNumberFormat="1" applyFont="1" applyFill="1" applyBorder="1" applyAlignment="1">
      <alignment horizontal="right" wrapText="1"/>
    </xf>
    <xf numFmtId="0" fontId="20" fillId="9" borderId="17" xfId="0" applyFont="1" applyFill="1" applyBorder="1"/>
    <xf numFmtId="0" fontId="20" fillId="9" borderId="19" xfId="0" applyFont="1" applyFill="1" applyBorder="1"/>
    <xf numFmtId="0" fontId="20" fillId="9" borderId="18" xfId="0" applyFont="1" applyFill="1" applyBorder="1" applyAlignment="1">
      <alignment vertical="center"/>
    </xf>
    <xf numFmtId="0" fontId="20" fillId="9" borderId="24" xfId="0" applyFont="1" applyFill="1" applyBorder="1" applyAlignment="1">
      <alignment vertical="center"/>
    </xf>
    <xf numFmtId="0" fontId="20" fillId="9" borderId="66" xfId="0" applyFont="1" applyFill="1" applyBorder="1" applyAlignment="1">
      <alignment vertical="center"/>
    </xf>
    <xf numFmtId="169" fontId="20" fillId="9" borderId="61" xfId="0" applyNumberFormat="1" applyFont="1" applyFill="1" applyBorder="1" applyAlignment="1">
      <alignment horizontal="center" vertical="center"/>
    </xf>
    <xf numFmtId="169" fontId="20" fillId="9" borderId="67" xfId="0" applyNumberFormat="1" applyFont="1" applyFill="1" applyBorder="1" applyAlignment="1">
      <alignment horizontal="center" vertical="center" wrapText="1"/>
    </xf>
    <xf numFmtId="0" fontId="20" fillId="12" borderId="40" xfId="0" applyFont="1" applyFill="1" applyBorder="1"/>
    <xf numFmtId="0" fontId="20" fillId="9" borderId="40" xfId="0" applyFont="1" applyFill="1" applyBorder="1"/>
    <xf numFmtId="0" fontId="20" fillId="9" borderId="44" xfId="0" applyFont="1" applyFill="1" applyBorder="1"/>
    <xf numFmtId="0" fontId="20" fillId="12" borderId="44" xfId="0" applyFont="1" applyFill="1" applyBorder="1"/>
    <xf numFmtId="0" fontId="19" fillId="0" borderId="11" xfId="0" applyFont="1" applyBorder="1" applyAlignment="1">
      <alignment horizontal="center" vertical="center"/>
    </xf>
    <xf numFmtId="0" fontId="8" fillId="2" borderId="43" xfId="0" applyFont="1" applyFill="1" applyBorder="1" applyAlignment="1">
      <alignment horizontal="center" vertical="center" wrapText="1"/>
    </xf>
    <xf numFmtId="164" fontId="8" fillId="7" borderId="43" xfId="1" applyNumberFormat="1" applyFont="1" applyFill="1" applyBorder="1" applyAlignment="1">
      <alignment horizontal="center" vertical="center" wrapText="1"/>
    </xf>
    <xf numFmtId="3" fontId="6" fillId="2" borderId="23" xfId="0" applyNumberFormat="1" applyFont="1" applyFill="1" applyBorder="1" applyAlignment="1">
      <alignment horizontal="center" vertical="center" wrapText="1"/>
    </xf>
    <xf numFmtId="3" fontId="8" fillId="2" borderId="42" xfId="0" applyNumberFormat="1" applyFont="1" applyFill="1" applyBorder="1" applyAlignment="1">
      <alignment horizontal="center" vertical="center" wrapText="1"/>
    </xf>
    <xf numFmtId="3" fontId="20" fillId="9" borderId="61" xfId="0" applyNumberFormat="1" applyFont="1" applyFill="1" applyBorder="1" applyAlignment="1">
      <alignment horizontal="center" vertical="center"/>
    </xf>
    <xf numFmtId="3" fontId="20" fillId="9" borderId="67" xfId="0" applyNumberFormat="1" applyFont="1" applyFill="1" applyBorder="1" applyAlignment="1">
      <alignment horizontal="center" vertical="center" wrapText="1"/>
    </xf>
    <xf numFmtId="3" fontId="20" fillId="9" borderId="58" xfId="0" applyNumberFormat="1" applyFont="1" applyFill="1" applyBorder="1" applyAlignment="1">
      <alignment horizontal="center"/>
    </xf>
    <xf numFmtId="3" fontId="20" fillId="9" borderId="49" xfId="0" applyNumberFormat="1" applyFont="1" applyFill="1" applyBorder="1" applyAlignment="1">
      <alignment horizontal="center"/>
    </xf>
    <xf numFmtId="3" fontId="20" fillId="9" borderId="10" xfId="0" applyNumberFormat="1" applyFont="1" applyFill="1" applyBorder="1" applyAlignment="1">
      <alignment horizontal="center"/>
    </xf>
    <xf numFmtId="3" fontId="19" fillId="10" borderId="6" xfId="0" applyNumberFormat="1" applyFont="1" applyFill="1" applyBorder="1" applyAlignment="1">
      <alignment horizontal="center" vertical="center" wrapText="1"/>
    </xf>
    <xf numFmtId="3" fontId="19" fillId="10" borderId="38" xfId="0" applyNumberFormat="1" applyFont="1" applyFill="1" applyBorder="1" applyAlignment="1">
      <alignment horizontal="center" vertical="center" wrapText="1"/>
    </xf>
    <xf numFmtId="3" fontId="20" fillId="12" borderId="40" xfId="0" applyNumberFormat="1" applyFont="1" applyFill="1" applyBorder="1"/>
    <xf numFmtId="3" fontId="20" fillId="12" borderId="49" xfId="0" applyNumberFormat="1" applyFont="1" applyFill="1" applyBorder="1"/>
    <xf numFmtId="0" fontId="0" fillId="0" borderId="59" xfId="0" applyBorder="1" applyAlignment="1">
      <alignment horizontal="left" vertical="center" wrapText="1"/>
    </xf>
    <xf numFmtId="4" fontId="0" fillId="0" borderId="0" xfId="1" applyNumberFormat="1" applyFont="1"/>
    <xf numFmtId="4" fontId="8" fillId="2" borderId="47" xfId="0" applyNumberFormat="1" applyFont="1" applyFill="1" applyBorder="1" applyAlignment="1">
      <alignment horizontal="center" vertical="center" wrapText="1"/>
    </xf>
    <xf numFmtId="4" fontId="8" fillId="2" borderId="33" xfId="0" applyNumberFormat="1" applyFont="1" applyFill="1" applyBorder="1" applyAlignment="1">
      <alignment horizontal="center" vertical="center" wrapText="1"/>
    </xf>
    <xf numFmtId="4" fontId="20" fillId="9" borderId="24" xfId="0" applyNumberFormat="1" applyFont="1" applyFill="1" applyBorder="1" applyAlignment="1">
      <alignment vertical="center"/>
    </xf>
    <xf numFmtId="4" fontId="2" fillId="0" borderId="0" xfId="0" applyNumberFormat="1" applyFont="1"/>
    <xf numFmtId="0" fontId="0" fillId="0" borderId="56" xfId="0" applyBorder="1"/>
    <xf numFmtId="3" fontId="19" fillId="0" borderId="61" xfId="0" applyNumberFormat="1" applyFont="1" applyBorder="1" applyAlignment="1">
      <alignment horizontal="center" vertical="center"/>
    </xf>
    <xf numFmtId="3" fontId="19" fillId="0" borderId="67" xfId="0" applyNumberFormat="1" applyFont="1" applyBorder="1" applyAlignment="1">
      <alignment horizontal="center" vertical="center"/>
    </xf>
    <xf numFmtId="3" fontId="19" fillId="0" borderId="29" xfId="0" applyNumberFormat="1" applyFont="1" applyBorder="1" applyAlignment="1">
      <alignment horizontal="center" vertical="center"/>
    </xf>
    <xf numFmtId="3" fontId="19" fillId="0" borderId="39" xfId="0" applyNumberFormat="1" applyFont="1" applyBorder="1" applyAlignment="1">
      <alignment horizontal="center" vertical="center"/>
    </xf>
    <xf numFmtId="3" fontId="19" fillId="0" borderId="21" xfId="0" applyNumberFormat="1" applyFont="1" applyBorder="1" applyAlignment="1">
      <alignment horizontal="center" vertical="center"/>
    </xf>
    <xf numFmtId="3" fontId="19" fillId="0" borderId="59" xfId="0" applyNumberFormat="1" applyFont="1" applyBorder="1" applyAlignment="1">
      <alignment horizontal="center" vertical="center"/>
    </xf>
    <xf numFmtId="3" fontId="19" fillId="0" borderId="57" xfId="0" applyNumberFormat="1" applyFont="1" applyBorder="1" applyAlignment="1">
      <alignment horizontal="center" vertical="center"/>
    </xf>
    <xf numFmtId="3" fontId="19" fillId="0" borderId="69" xfId="0" applyNumberFormat="1" applyFont="1" applyBorder="1" applyAlignment="1">
      <alignment horizontal="center" vertical="center"/>
    </xf>
    <xf numFmtId="3" fontId="19" fillId="0" borderId="41" xfId="0" applyNumberFormat="1" applyFont="1" applyBorder="1" applyAlignment="1">
      <alignment horizontal="center" vertical="center"/>
    </xf>
    <xf numFmtId="3" fontId="19" fillId="10" borderId="60" xfId="0" applyNumberFormat="1" applyFont="1" applyFill="1" applyBorder="1" applyAlignment="1">
      <alignment horizontal="center" vertical="center" wrapText="1"/>
    </xf>
    <xf numFmtId="3" fontId="19" fillId="0" borderId="37" xfId="0" applyNumberFormat="1" applyFont="1" applyBorder="1" applyAlignment="1">
      <alignment horizontal="center" vertical="center"/>
    </xf>
    <xf numFmtId="3" fontId="19" fillId="0" borderId="63" xfId="0" applyNumberFormat="1" applyFont="1" applyBorder="1" applyAlignment="1">
      <alignment horizontal="center" vertical="center"/>
    </xf>
    <xf numFmtId="3" fontId="19" fillId="0" borderId="22" xfId="0" applyNumberFormat="1" applyFont="1" applyBorder="1" applyAlignment="1">
      <alignment horizontal="center" vertical="center"/>
    </xf>
    <xf numFmtId="3" fontId="20" fillId="9" borderId="25" xfId="0" applyNumberFormat="1" applyFont="1" applyFill="1" applyBorder="1" applyAlignment="1">
      <alignment horizontal="center"/>
    </xf>
    <xf numFmtId="3" fontId="20" fillId="9" borderId="68" xfId="0" applyNumberFormat="1" applyFont="1" applyFill="1" applyBorder="1" applyAlignment="1">
      <alignment horizontal="center"/>
    </xf>
    <xf numFmtId="3" fontId="19" fillId="0" borderId="22" xfId="0" applyNumberFormat="1" applyFont="1" applyBorder="1" applyAlignment="1">
      <alignment horizontal="center"/>
    </xf>
    <xf numFmtId="3" fontId="19" fillId="0" borderId="39" xfId="0" applyNumberFormat="1" applyFont="1" applyBorder="1" applyAlignment="1">
      <alignment horizontal="center"/>
    </xf>
    <xf numFmtId="0" fontId="20" fillId="9" borderId="10" xfId="0" applyFont="1" applyFill="1" applyBorder="1" applyAlignment="1">
      <alignment horizontal="center"/>
    </xf>
    <xf numFmtId="0" fontId="21" fillId="0" borderId="0" xfId="0" applyFont="1" applyFill="1" applyAlignment="1">
      <alignment vertical="center"/>
    </xf>
    <xf numFmtId="0" fontId="19" fillId="0" borderId="10" xfId="0" applyFont="1" applyBorder="1" applyAlignment="1">
      <alignment horizontal="center" vertical="center"/>
    </xf>
    <xf numFmtId="0" fontId="19" fillId="0" borderId="8" xfId="0" applyFont="1" applyBorder="1" applyAlignment="1">
      <alignment horizontal="center" vertical="center"/>
    </xf>
    <xf numFmtId="0" fontId="19" fillId="0" borderId="7" xfId="0" applyFont="1" applyBorder="1" applyAlignment="1">
      <alignment horizontal="center" vertical="center"/>
    </xf>
    <xf numFmtId="0" fontId="19" fillId="0" borderId="6"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13" xfId="0" applyFont="1" applyBorder="1" applyAlignment="1">
      <alignment horizontal="center" vertical="center"/>
    </xf>
    <xf numFmtId="0" fontId="20" fillId="9" borderId="40" xfId="0" applyFont="1" applyFill="1" applyBorder="1" applyAlignment="1">
      <alignment horizontal="center"/>
    </xf>
    <xf numFmtId="0" fontId="19" fillId="10" borderId="37" xfId="0" applyFont="1" applyFill="1" applyBorder="1" applyAlignment="1">
      <alignment horizontal="center" vertical="center" wrapText="1"/>
    </xf>
    <xf numFmtId="0" fontId="19" fillId="10" borderId="63" xfId="0" applyFont="1" applyFill="1" applyBorder="1" applyAlignment="1">
      <alignment horizontal="center" vertical="center" wrapText="1"/>
    </xf>
    <xf numFmtId="0" fontId="3" fillId="3" borderId="16" xfId="0" applyFont="1" applyFill="1" applyBorder="1" applyAlignment="1">
      <alignment horizontal="center"/>
    </xf>
    <xf numFmtId="0" fontId="0" fillId="0" borderId="23" xfId="0" applyBorder="1" applyAlignment="1">
      <alignment horizontal="center"/>
    </xf>
    <xf numFmtId="0" fontId="0" fillId="0" borderId="66" xfId="0" applyBorder="1" applyAlignment="1">
      <alignment horizontal="center"/>
    </xf>
    <xf numFmtId="0" fontId="3" fillId="3" borderId="40" xfId="0" applyFont="1" applyFill="1" applyBorder="1" applyAlignment="1">
      <alignment horizontal="center"/>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3" fillId="3" borderId="10" xfId="0" applyFont="1" applyFill="1" applyBorder="1" applyAlignment="1">
      <alignment horizontal="center"/>
    </xf>
    <xf numFmtId="3" fontId="19" fillId="0" borderId="6" xfId="0" applyNumberFormat="1" applyFont="1" applyBorder="1" applyAlignment="1">
      <alignment horizontal="center" vertical="center"/>
    </xf>
    <xf numFmtId="3" fontId="19" fillId="11" borderId="53" xfId="0" applyNumberFormat="1" applyFont="1" applyFill="1" applyBorder="1" applyAlignment="1">
      <alignment horizontal="center" vertical="center"/>
    </xf>
    <xf numFmtId="3" fontId="19" fillId="0" borderId="53" xfId="0" applyNumberFormat="1" applyFont="1" applyBorder="1" applyAlignment="1">
      <alignment horizontal="center" vertical="center"/>
    </xf>
    <xf numFmtId="0" fontId="19" fillId="11" borderId="1" xfId="0" applyFont="1" applyFill="1" applyBorder="1" applyAlignment="1">
      <alignment horizontal="center" vertical="center"/>
    </xf>
    <xf numFmtId="6" fontId="19" fillId="0" borderId="53" xfId="0" applyNumberFormat="1" applyFont="1" applyBorder="1" applyAlignment="1">
      <alignment horizontal="center" vertical="center"/>
    </xf>
    <xf numFmtId="9" fontId="19" fillId="11" borderId="53" xfId="3" applyFont="1" applyFill="1" applyBorder="1" applyAlignment="1">
      <alignment horizontal="center" vertical="center"/>
    </xf>
    <xf numFmtId="3" fontId="19" fillId="11" borderId="20" xfId="0" applyNumberFormat="1" applyFont="1" applyFill="1" applyBorder="1" applyAlignment="1">
      <alignment horizontal="center" vertical="center"/>
    </xf>
    <xf numFmtId="3" fontId="19" fillId="0" borderId="20" xfId="0" applyNumberFormat="1" applyFont="1" applyBorder="1" applyAlignment="1">
      <alignment horizontal="center" vertical="center"/>
    </xf>
    <xf numFmtId="0" fontId="19" fillId="11" borderId="31" xfId="0" applyFont="1" applyFill="1" applyBorder="1" applyAlignment="1">
      <alignment horizontal="center" vertical="center"/>
    </xf>
    <xf numFmtId="6" fontId="19" fillId="0" borderId="20" xfId="0" applyNumberFormat="1" applyFont="1" applyBorder="1" applyAlignment="1">
      <alignment horizontal="center" vertical="center"/>
    </xf>
    <xf numFmtId="9" fontId="19" fillId="11" borderId="20" xfId="3" applyFont="1" applyFill="1" applyBorder="1" applyAlignment="1">
      <alignment horizontal="center" vertical="center"/>
    </xf>
    <xf numFmtId="3" fontId="19" fillId="0" borderId="13" xfId="0" applyNumberFormat="1" applyFont="1" applyBorder="1" applyAlignment="1">
      <alignment horizontal="center" vertical="center"/>
    </xf>
    <xf numFmtId="9" fontId="19" fillId="0" borderId="31" xfId="0" applyNumberFormat="1" applyFont="1" applyBorder="1" applyAlignment="1">
      <alignment horizontal="center" vertical="center"/>
    </xf>
    <xf numFmtId="9" fontId="19" fillId="0" borderId="53" xfId="3" applyFont="1" applyBorder="1" applyAlignment="1">
      <alignment horizontal="center" vertical="center"/>
    </xf>
    <xf numFmtId="3" fontId="19" fillId="0" borderId="27" xfId="0" applyNumberFormat="1" applyFont="1" applyBorder="1" applyAlignment="1">
      <alignment horizontal="center" vertical="center"/>
    </xf>
    <xf numFmtId="9" fontId="19" fillId="0" borderId="1" xfId="0" applyNumberFormat="1" applyFont="1" applyBorder="1" applyAlignment="1">
      <alignment horizontal="center" vertical="center"/>
    </xf>
    <xf numFmtId="9" fontId="19" fillId="0" borderId="20" xfId="3" applyFont="1" applyBorder="1" applyAlignment="1">
      <alignment horizontal="center" vertical="center"/>
    </xf>
    <xf numFmtId="3" fontId="19" fillId="0" borderId="10" xfId="0" applyNumberFormat="1" applyFont="1" applyBorder="1" applyAlignment="1">
      <alignment horizontal="center" vertical="center"/>
    </xf>
    <xf numFmtId="3" fontId="19" fillId="0" borderId="70" xfId="0" applyNumberFormat="1" applyFont="1" applyBorder="1" applyAlignment="1">
      <alignment horizontal="center" vertical="center"/>
    </xf>
    <xf numFmtId="3" fontId="19" fillId="0" borderId="24" xfId="0" applyNumberFormat="1" applyFont="1" applyBorder="1" applyAlignment="1">
      <alignment horizontal="center" vertical="center"/>
    </xf>
    <xf numFmtId="9" fontId="19" fillId="0" borderId="3" xfId="3" applyFont="1" applyBorder="1" applyAlignment="1">
      <alignment horizontal="center" vertical="center"/>
    </xf>
    <xf numFmtId="9" fontId="19" fillId="0" borderId="24" xfId="3" applyFont="1" applyBorder="1" applyAlignment="1">
      <alignment horizontal="center" vertical="center"/>
    </xf>
    <xf numFmtId="3" fontId="20" fillId="9" borderId="43" xfId="0" applyNumberFormat="1" applyFont="1" applyFill="1" applyBorder="1" applyAlignment="1">
      <alignment horizontal="center"/>
    </xf>
    <xf numFmtId="9" fontId="20" fillId="9" borderId="62" xfId="3" applyFont="1" applyFill="1" applyBorder="1" applyAlignment="1">
      <alignment horizontal="center"/>
    </xf>
    <xf numFmtId="9" fontId="20" fillId="9" borderId="43" xfId="3" applyFont="1" applyFill="1" applyBorder="1" applyAlignment="1">
      <alignment horizontal="center" vertical="center"/>
    </xf>
    <xf numFmtId="3" fontId="19" fillId="10" borderId="8" xfId="0" applyNumberFormat="1" applyFont="1" applyFill="1" applyBorder="1" applyAlignment="1">
      <alignment horizontal="center" vertical="center" wrapText="1"/>
    </xf>
    <xf numFmtId="0" fontId="19" fillId="10" borderId="9" xfId="0" applyFont="1" applyFill="1" applyBorder="1" applyAlignment="1">
      <alignment horizontal="center" vertical="center" wrapText="1"/>
    </xf>
    <xf numFmtId="0" fontId="19" fillId="10" borderId="8" xfId="0" applyFont="1" applyFill="1" applyBorder="1" applyAlignment="1">
      <alignment horizontal="center" vertical="center" wrapText="1"/>
    </xf>
    <xf numFmtId="9" fontId="19" fillId="10" borderId="9" xfId="3" applyFont="1" applyFill="1" applyBorder="1" applyAlignment="1">
      <alignment horizontal="center" vertical="center" wrapText="1"/>
    </xf>
    <xf numFmtId="9" fontId="19" fillId="10" borderId="8" xfId="3" applyFont="1" applyFill="1" applyBorder="1" applyAlignment="1">
      <alignment horizontal="center" vertical="center" wrapText="1"/>
    </xf>
    <xf numFmtId="3" fontId="20" fillId="9" borderId="29" xfId="0" applyNumberFormat="1" applyFont="1" applyFill="1" applyBorder="1" applyAlignment="1">
      <alignment horizontal="center"/>
    </xf>
    <xf numFmtId="3" fontId="20" fillId="9" borderId="20" xfId="0" applyNumberFormat="1" applyFont="1" applyFill="1" applyBorder="1" applyAlignment="1">
      <alignment horizontal="center"/>
    </xf>
    <xf numFmtId="0" fontId="20" fillId="9" borderId="31" xfId="0" applyFont="1" applyFill="1" applyBorder="1" applyAlignment="1">
      <alignment horizontal="center"/>
    </xf>
    <xf numFmtId="9" fontId="20" fillId="9" borderId="31" xfId="3" applyFont="1" applyFill="1" applyBorder="1" applyAlignment="1">
      <alignment horizontal="center"/>
    </xf>
    <xf numFmtId="3" fontId="20" fillId="9" borderId="20" xfId="0" applyNumberFormat="1" applyFont="1" applyFill="1" applyBorder="1" applyAlignment="1">
      <alignment horizontal="center" vertical="center"/>
    </xf>
    <xf numFmtId="9" fontId="20" fillId="9" borderId="20" xfId="3" applyFont="1" applyFill="1" applyBorder="1" applyAlignment="1">
      <alignment horizontal="center" vertical="center"/>
    </xf>
    <xf numFmtId="3" fontId="19" fillId="0" borderId="46" xfId="0" applyNumberFormat="1" applyFont="1" applyBorder="1" applyAlignment="1">
      <alignment horizontal="center" vertical="center"/>
    </xf>
    <xf numFmtId="9" fontId="19" fillId="0" borderId="1" xfId="3" applyFont="1" applyFill="1" applyBorder="1" applyAlignment="1">
      <alignment horizontal="center" vertical="center"/>
    </xf>
    <xf numFmtId="3" fontId="19" fillId="0" borderId="8" xfId="0" applyNumberFormat="1" applyFont="1" applyBorder="1" applyAlignment="1">
      <alignment horizontal="center" vertical="center"/>
    </xf>
    <xf numFmtId="9" fontId="19" fillId="0" borderId="7" xfId="0" applyNumberFormat="1" applyFont="1" applyBorder="1" applyAlignment="1">
      <alignment horizontal="center" vertical="center"/>
    </xf>
    <xf numFmtId="6" fontId="19" fillId="0" borderId="8" xfId="0" applyNumberFormat="1" applyFont="1" applyBorder="1" applyAlignment="1">
      <alignment horizontal="center" vertical="center"/>
    </xf>
    <xf numFmtId="9" fontId="19" fillId="0" borderId="7" xfId="3" applyFont="1" applyFill="1" applyBorder="1" applyAlignment="1">
      <alignment horizontal="center" vertical="center"/>
    </xf>
    <xf numFmtId="9" fontId="19" fillId="0" borderId="8" xfId="3" applyFont="1" applyBorder="1" applyAlignment="1">
      <alignment horizontal="center" vertical="center"/>
    </xf>
    <xf numFmtId="9" fontId="19" fillId="0" borderId="21" xfId="3" applyFont="1" applyFill="1" applyBorder="1" applyAlignment="1">
      <alignment horizontal="center" vertical="center"/>
    </xf>
    <xf numFmtId="6" fontId="19" fillId="0" borderId="13" xfId="0" applyNumberFormat="1" applyFont="1" applyBorder="1" applyAlignment="1">
      <alignment horizontal="center" vertical="center"/>
    </xf>
    <xf numFmtId="9" fontId="19" fillId="0" borderId="11" xfId="3" applyFont="1" applyFill="1" applyBorder="1" applyAlignment="1">
      <alignment horizontal="center" vertical="center"/>
    </xf>
    <xf numFmtId="9" fontId="19" fillId="0" borderId="13" xfId="3" applyFont="1" applyBorder="1" applyAlignment="1">
      <alignment horizontal="center" vertical="center"/>
    </xf>
    <xf numFmtId="3" fontId="20" fillId="9" borderId="40" xfId="0" applyNumberFormat="1" applyFont="1" applyFill="1" applyBorder="1" applyAlignment="1">
      <alignment horizontal="center"/>
    </xf>
    <xf numFmtId="9" fontId="20" fillId="9" borderId="44" xfId="3" applyFont="1" applyFill="1" applyBorder="1" applyAlignment="1">
      <alignment horizontal="center"/>
    </xf>
    <xf numFmtId="3" fontId="19" fillId="10" borderId="37" xfId="0" applyNumberFormat="1" applyFont="1" applyFill="1" applyBorder="1" applyAlignment="1">
      <alignment horizontal="center" vertical="center" wrapText="1"/>
    </xf>
    <xf numFmtId="3" fontId="19" fillId="10" borderId="53" xfId="0" applyNumberFormat="1" applyFont="1" applyFill="1" applyBorder="1" applyAlignment="1">
      <alignment horizontal="center" vertical="center" wrapText="1"/>
    </xf>
    <xf numFmtId="9" fontId="19" fillId="10" borderId="53" xfId="3" applyFont="1" applyFill="1" applyBorder="1" applyAlignment="1">
      <alignment horizontal="center" vertical="center" wrapText="1"/>
    </xf>
    <xf numFmtId="3" fontId="19" fillId="11" borderId="8" xfId="0" applyNumberFormat="1" applyFont="1" applyFill="1" applyBorder="1" applyAlignment="1">
      <alignment horizontal="center" vertical="center"/>
    </xf>
    <xf numFmtId="0" fontId="19" fillId="11" borderId="7" xfId="0" applyFont="1" applyFill="1" applyBorder="1" applyAlignment="1">
      <alignment horizontal="center" vertical="center"/>
    </xf>
    <xf numFmtId="9" fontId="19" fillId="11" borderId="8" xfId="3" applyFont="1" applyFill="1" applyBorder="1" applyAlignment="1">
      <alignment horizontal="center" vertical="center"/>
    </xf>
    <xf numFmtId="3" fontId="19" fillId="11" borderId="27" xfId="0" applyNumberFormat="1" applyFont="1" applyFill="1" applyBorder="1" applyAlignment="1">
      <alignment horizontal="center" vertical="center"/>
    </xf>
    <xf numFmtId="0" fontId="19" fillId="11" borderId="28" xfId="0" applyFont="1" applyFill="1" applyBorder="1" applyAlignment="1">
      <alignment horizontal="center" vertical="center"/>
    </xf>
    <xf numFmtId="6" fontId="19" fillId="0" borderId="27" xfId="0" applyNumberFormat="1" applyFont="1" applyBorder="1" applyAlignment="1">
      <alignment horizontal="center" vertical="center"/>
    </xf>
    <xf numFmtId="9" fontId="19" fillId="11" borderId="27" xfId="3" applyFont="1" applyFill="1" applyBorder="1" applyAlignment="1">
      <alignment horizontal="center" vertical="center"/>
    </xf>
    <xf numFmtId="0" fontId="19" fillId="11" borderId="21" xfId="0" applyFont="1" applyFill="1" applyBorder="1" applyAlignment="1">
      <alignment horizontal="center" vertical="center"/>
    </xf>
    <xf numFmtId="3" fontId="19" fillId="11" borderId="43" xfId="0" applyNumberFormat="1" applyFont="1" applyFill="1" applyBorder="1" applyAlignment="1">
      <alignment horizontal="center" vertical="center"/>
    </xf>
    <xf numFmtId="3" fontId="19" fillId="0" borderId="43" xfId="0" applyNumberFormat="1" applyFont="1" applyBorder="1" applyAlignment="1">
      <alignment horizontal="center" vertical="center"/>
    </xf>
    <xf numFmtId="0" fontId="19" fillId="11" borderId="44" xfId="0" applyFont="1" applyFill="1" applyBorder="1" applyAlignment="1">
      <alignment horizontal="center" vertical="center"/>
    </xf>
    <xf numFmtId="6" fontId="19" fillId="0" borderId="43" xfId="0" applyNumberFormat="1" applyFont="1" applyBorder="1" applyAlignment="1">
      <alignment horizontal="center" vertical="center"/>
    </xf>
    <xf numFmtId="9" fontId="19" fillId="11" borderId="43" xfId="3" applyFont="1" applyFill="1" applyBorder="1" applyAlignment="1">
      <alignment horizontal="center" vertical="center"/>
    </xf>
    <xf numFmtId="3" fontId="19" fillId="0" borderId="40" xfId="0" applyNumberFormat="1" applyFont="1" applyBorder="1" applyAlignment="1">
      <alignment horizontal="center" vertical="center"/>
    </xf>
    <xf numFmtId="9" fontId="19" fillId="0" borderId="44" xfId="0" applyNumberFormat="1" applyFont="1" applyBorder="1" applyAlignment="1">
      <alignment horizontal="center" vertical="center"/>
    </xf>
    <xf numFmtId="9" fontId="19" fillId="0" borderId="43" xfId="3" applyFont="1" applyFill="1" applyBorder="1" applyAlignment="1">
      <alignment horizontal="center" vertical="center"/>
    </xf>
    <xf numFmtId="3" fontId="20" fillId="9" borderId="13" xfId="0" applyNumberFormat="1" applyFont="1" applyFill="1" applyBorder="1" applyAlignment="1">
      <alignment horizontal="center"/>
    </xf>
    <xf numFmtId="0" fontId="20" fillId="9" borderId="11" xfId="0" applyFont="1" applyFill="1" applyBorder="1" applyAlignment="1">
      <alignment horizontal="center"/>
    </xf>
    <xf numFmtId="0" fontId="20" fillId="9" borderId="13" xfId="0" applyFont="1" applyFill="1" applyBorder="1" applyAlignment="1">
      <alignment horizontal="center"/>
    </xf>
    <xf numFmtId="0" fontId="19" fillId="10" borderId="7" xfId="0" applyFont="1" applyFill="1" applyBorder="1" applyAlignment="1">
      <alignment horizontal="center" vertical="center" wrapText="1"/>
    </xf>
    <xf numFmtId="0" fontId="19" fillId="10" borderId="6" xfId="0" applyFont="1" applyFill="1" applyBorder="1" applyAlignment="1">
      <alignment horizontal="center" vertical="center" wrapText="1"/>
    </xf>
    <xf numFmtId="9" fontId="20" fillId="9" borderId="13" xfId="3" applyFont="1" applyFill="1" applyBorder="1" applyAlignment="1">
      <alignment horizontal="center"/>
    </xf>
    <xf numFmtId="9" fontId="20" fillId="9" borderId="13" xfId="3" applyFont="1" applyFill="1" applyBorder="1" applyAlignment="1">
      <alignment horizontal="center" vertical="center"/>
    </xf>
    <xf numFmtId="0" fontId="20" fillId="9" borderId="2" xfId="0" applyFont="1" applyFill="1" applyBorder="1" applyAlignment="1">
      <alignment horizontal="center" vertical="center"/>
    </xf>
    <xf numFmtId="0" fontId="20" fillId="9" borderId="66" xfId="0" applyFont="1" applyFill="1" applyBorder="1" applyAlignment="1">
      <alignment horizontal="center" vertical="center" wrapText="1"/>
    </xf>
    <xf numFmtId="6" fontId="19" fillId="0" borderId="61" xfId="0" applyNumberFormat="1" applyFont="1" applyBorder="1" applyAlignment="1">
      <alignment horizontal="center" vertical="center"/>
    </xf>
    <xf numFmtId="6" fontId="19" fillId="11" borderId="53" xfId="0" applyNumberFormat="1" applyFont="1" applyFill="1" applyBorder="1" applyAlignment="1">
      <alignment horizontal="center" vertical="center"/>
    </xf>
    <xf numFmtId="6" fontId="19" fillId="0" borderId="29" xfId="0" applyNumberFormat="1" applyFont="1" applyBorder="1" applyAlignment="1">
      <alignment horizontal="center" vertical="center"/>
    </xf>
    <xf numFmtId="6" fontId="19" fillId="11" borderId="20" xfId="0" applyNumberFormat="1" applyFont="1" applyFill="1" applyBorder="1" applyAlignment="1">
      <alignment horizontal="center" vertical="center"/>
    </xf>
    <xf numFmtId="6" fontId="19" fillId="0" borderId="2" xfId="0" applyNumberFormat="1" applyFont="1" applyBorder="1" applyAlignment="1">
      <alignment horizontal="center" vertical="center"/>
    </xf>
    <xf numFmtId="6" fontId="19" fillId="0" borderId="24" xfId="0" applyNumberFormat="1" applyFont="1" applyBorder="1" applyAlignment="1">
      <alignment horizontal="center" vertical="center"/>
    </xf>
    <xf numFmtId="6" fontId="20" fillId="9" borderId="58" xfId="0" applyNumberFormat="1" applyFont="1" applyFill="1" applyBorder="1" applyAlignment="1">
      <alignment horizontal="center"/>
    </xf>
    <xf numFmtId="6" fontId="20" fillId="9" borderId="43" xfId="0" applyNumberFormat="1" applyFont="1" applyFill="1" applyBorder="1" applyAlignment="1">
      <alignment horizontal="center"/>
    </xf>
    <xf numFmtId="6" fontId="19" fillId="10" borderId="60" xfId="0" applyNumberFormat="1" applyFont="1" applyFill="1" applyBorder="1" applyAlignment="1">
      <alignment horizontal="center" vertical="center" wrapText="1"/>
    </xf>
    <xf numFmtId="6" fontId="19" fillId="10" borderId="8" xfId="0" applyNumberFormat="1" applyFont="1" applyFill="1" applyBorder="1" applyAlignment="1">
      <alignment horizontal="center" vertical="center" wrapText="1"/>
    </xf>
    <xf numFmtId="6" fontId="20" fillId="9" borderId="29" xfId="0" applyNumberFormat="1" applyFont="1" applyFill="1" applyBorder="1" applyAlignment="1">
      <alignment horizontal="center"/>
    </xf>
    <xf numFmtId="6" fontId="20" fillId="9" borderId="20" xfId="0" applyNumberFormat="1" applyFont="1" applyFill="1" applyBorder="1" applyAlignment="1">
      <alignment horizontal="center"/>
    </xf>
    <xf numFmtId="6" fontId="19" fillId="0" borderId="6" xfId="0" applyNumberFormat="1" applyFont="1" applyBorder="1" applyAlignment="1">
      <alignment horizontal="center" vertical="center"/>
    </xf>
    <xf numFmtId="6" fontId="19" fillId="0" borderId="22" xfId="0" applyNumberFormat="1" applyFont="1" applyBorder="1" applyAlignment="1">
      <alignment horizontal="center" vertical="center"/>
    </xf>
    <xf numFmtId="6" fontId="19" fillId="0" borderId="10" xfId="0" applyNumberFormat="1" applyFont="1" applyBorder="1" applyAlignment="1">
      <alignment horizontal="center" vertical="center"/>
    </xf>
    <xf numFmtId="6" fontId="20" fillId="9" borderId="40" xfId="0" applyNumberFormat="1" applyFont="1" applyFill="1" applyBorder="1" applyAlignment="1">
      <alignment horizontal="center"/>
    </xf>
    <xf numFmtId="6" fontId="19" fillId="10" borderId="37" xfId="0" applyNumberFormat="1" applyFont="1" applyFill="1" applyBorder="1" applyAlignment="1">
      <alignment horizontal="center" vertical="center" wrapText="1"/>
    </xf>
    <xf numFmtId="6" fontId="19" fillId="10" borderId="53" xfId="0" applyNumberFormat="1" applyFont="1" applyFill="1" applyBorder="1" applyAlignment="1">
      <alignment horizontal="center" vertical="center" wrapText="1"/>
    </xf>
    <xf numFmtId="6" fontId="19" fillId="11" borderId="8" xfId="0" applyNumberFormat="1" applyFont="1" applyFill="1" applyBorder="1" applyAlignment="1">
      <alignment horizontal="center" vertical="center"/>
    </xf>
    <xf numFmtId="6" fontId="19" fillId="0" borderId="25" xfId="0" applyNumberFormat="1" applyFont="1" applyBorder="1" applyAlignment="1">
      <alignment horizontal="center" vertical="center"/>
    </xf>
    <xf numFmtId="6" fontId="19" fillId="11" borderId="27" xfId="0" applyNumberFormat="1" applyFont="1" applyFill="1" applyBorder="1" applyAlignment="1">
      <alignment horizontal="center" vertical="center"/>
    </xf>
    <xf numFmtId="6" fontId="19" fillId="0" borderId="40" xfId="0" applyNumberFormat="1" applyFont="1" applyBorder="1" applyAlignment="1">
      <alignment horizontal="center" vertical="center"/>
    </xf>
    <xf numFmtId="6" fontId="19" fillId="11" borderId="43" xfId="0" applyNumberFormat="1" applyFont="1" applyFill="1" applyBorder="1" applyAlignment="1">
      <alignment horizontal="center" vertical="center"/>
    </xf>
    <xf numFmtId="168" fontId="19" fillId="0" borderId="61" xfId="0" applyNumberFormat="1" applyFont="1" applyBorder="1" applyAlignment="1">
      <alignment horizontal="center" vertical="center"/>
    </xf>
    <xf numFmtId="168" fontId="19" fillId="0" borderId="63" xfId="0" applyNumberFormat="1" applyFont="1" applyBorder="1" applyAlignment="1">
      <alignment horizontal="center" vertical="center"/>
    </xf>
    <xf numFmtId="168" fontId="19" fillId="0" borderId="22" xfId="0" applyNumberFormat="1" applyFont="1" applyBorder="1" applyAlignment="1">
      <alignment horizontal="center" vertical="center"/>
    </xf>
    <xf numFmtId="168" fontId="18" fillId="0" borderId="31" xfId="0" applyNumberFormat="1" applyFont="1" applyBorder="1" applyAlignment="1">
      <alignment horizontal="center"/>
    </xf>
    <xf numFmtId="168" fontId="19" fillId="0" borderId="21" xfId="0" applyNumberFormat="1" applyFont="1" applyBorder="1" applyAlignment="1">
      <alignment horizontal="center" vertical="center"/>
    </xf>
    <xf numFmtId="168" fontId="19" fillId="0" borderId="29" xfId="0" applyNumberFormat="1" applyFont="1" applyBorder="1" applyAlignment="1">
      <alignment horizontal="center" vertical="center"/>
    </xf>
    <xf numFmtId="168" fontId="19" fillId="0" borderId="39" xfId="0" applyNumberFormat="1" applyFont="1" applyBorder="1" applyAlignment="1">
      <alignment horizontal="center" vertical="center"/>
    </xf>
    <xf numFmtId="168" fontId="19" fillId="0" borderId="59" xfId="0" applyNumberFormat="1" applyFont="1" applyBorder="1" applyAlignment="1">
      <alignment horizontal="center" vertical="center"/>
    </xf>
    <xf numFmtId="168" fontId="18" fillId="0" borderId="11" xfId="0" applyNumberFormat="1" applyFont="1" applyBorder="1" applyAlignment="1">
      <alignment horizontal="center"/>
    </xf>
    <xf numFmtId="168" fontId="19" fillId="0" borderId="10" xfId="0" applyNumberFormat="1" applyFont="1" applyBorder="1" applyAlignment="1">
      <alignment horizontal="center" vertical="center"/>
    </xf>
    <xf numFmtId="168" fontId="19" fillId="0" borderId="11" xfId="0" applyNumberFormat="1" applyFont="1" applyBorder="1" applyAlignment="1">
      <alignment horizontal="center" vertical="center"/>
    </xf>
    <xf numFmtId="168" fontId="18" fillId="0" borderId="63" xfId="0" applyNumberFormat="1" applyFont="1" applyBorder="1" applyAlignment="1">
      <alignment horizontal="center" vertical="center"/>
    </xf>
    <xf numFmtId="168" fontId="19" fillId="0" borderId="69" xfId="0" applyNumberFormat="1" applyFont="1" applyBorder="1" applyAlignment="1">
      <alignment horizontal="center" vertical="center"/>
    </xf>
    <xf numFmtId="168" fontId="19" fillId="0" borderId="41" xfId="0" applyNumberFormat="1" applyFont="1" applyBorder="1" applyAlignment="1">
      <alignment horizontal="center" vertical="center"/>
    </xf>
    <xf numFmtId="168" fontId="20" fillId="9" borderId="58" xfId="0" applyNumberFormat="1" applyFont="1" applyFill="1" applyBorder="1" applyAlignment="1">
      <alignment horizontal="center"/>
    </xf>
    <xf numFmtId="168" fontId="20" fillId="9" borderId="44" xfId="0" applyNumberFormat="1" applyFont="1" applyFill="1" applyBorder="1" applyAlignment="1">
      <alignment horizontal="center"/>
    </xf>
    <xf numFmtId="168" fontId="19" fillId="10" borderId="60" xfId="0" applyNumberFormat="1" applyFont="1" applyFill="1" applyBorder="1" applyAlignment="1">
      <alignment horizontal="center" vertical="center" wrapText="1"/>
    </xf>
    <xf numFmtId="168" fontId="19" fillId="10" borderId="7" xfId="0" applyNumberFormat="1" applyFont="1" applyFill="1" applyBorder="1" applyAlignment="1">
      <alignment horizontal="center" vertical="center" wrapText="1"/>
    </xf>
    <xf numFmtId="168" fontId="19" fillId="0" borderId="37" xfId="0" applyNumberFormat="1" applyFont="1" applyBorder="1" applyAlignment="1">
      <alignment horizontal="center" vertical="center"/>
    </xf>
    <xf numFmtId="168" fontId="20" fillId="9" borderId="25" xfId="0" applyNumberFormat="1" applyFont="1" applyFill="1" applyBorder="1" applyAlignment="1">
      <alignment horizontal="center"/>
    </xf>
    <xf numFmtId="168" fontId="20" fillId="9" borderId="28" xfId="0" applyNumberFormat="1" applyFont="1" applyFill="1" applyBorder="1" applyAlignment="1">
      <alignment horizontal="center"/>
    </xf>
    <xf numFmtId="168" fontId="19" fillId="0" borderId="22" xfId="0" applyNumberFormat="1" applyFont="1" applyBorder="1" applyAlignment="1">
      <alignment horizontal="center"/>
    </xf>
    <xf numFmtId="168" fontId="19" fillId="0" borderId="21" xfId="0" applyNumberFormat="1" applyFont="1" applyBorder="1" applyAlignment="1">
      <alignment horizontal="center"/>
    </xf>
    <xf numFmtId="168" fontId="20" fillId="9" borderId="10" xfId="0" applyNumberFormat="1" applyFont="1" applyFill="1" applyBorder="1" applyAlignment="1">
      <alignment horizontal="center"/>
    </xf>
    <xf numFmtId="168" fontId="19" fillId="10" borderId="6" xfId="0" applyNumberFormat="1" applyFont="1" applyFill="1" applyBorder="1" applyAlignment="1">
      <alignment horizontal="center" vertical="center" wrapText="1"/>
    </xf>
    <xf numFmtId="168" fontId="19" fillId="0" borderId="6" xfId="0" applyNumberFormat="1" applyFont="1" applyBorder="1" applyAlignment="1">
      <alignment horizontal="center" vertical="center"/>
    </xf>
    <xf numFmtId="168" fontId="19" fillId="0" borderId="7" xfId="0" applyNumberFormat="1" applyFont="1" applyBorder="1" applyAlignment="1">
      <alignment horizontal="center" vertical="center"/>
    </xf>
    <xf numFmtId="168" fontId="20" fillId="9" borderId="66" xfId="0" applyNumberFormat="1" applyFont="1" applyFill="1" applyBorder="1" applyAlignment="1">
      <alignment horizontal="center"/>
    </xf>
    <xf numFmtId="168" fontId="19" fillId="10" borderId="37" xfId="0" applyNumberFormat="1" applyFont="1" applyFill="1" applyBorder="1" applyAlignment="1">
      <alignment horizontal="center" vertical="center" wrapText="1"/>
    </xf>
    <xf numFmtId="168" fontId="19" fillId="10" borderId="63" xfId="0" applyNumberFormat="1" applyFont="1" applyFill="1" applyBorder="1" applyAlignment="1">
      <alignment horizontal="center" vertical="center" wrapText="1"/>
    </xf>
    <xf numFmtId="168" fontId="0" fillId="0" borderId="23" xfId="0" applyNumberFormat="1" applyBorder="1" applyAlignment="1">
      <alignment horizontal="center"/>
    </xf>
    <xf numFmtId="168" fontId="0" fillId="0" borderId="66" xfId="0" applyNumberFormat="1" applyBorder="1" applyAlignment="1">
      <alignment horizontal="center"/>
    </xf>
    <xf numFmtId="168" fontId="0" fillId="2" borderId="37" xfId="0" applyNumberFormat="1" applyFill="1" applyBorder="1" applyAlignment="1">
      <alignment horizontal="center" vertical="center" wrapText="1"/>
    </xf>
    <xf numFmtId="168" fontId="0" fillId="2" borderId="63" xfId="0" applyNumberFormat="1" applyFill="1" applyBorder="1" applyAlignment="1">
      <alignment horizontal="center" vertical="center" wrapText="1"/>
    </xf>
    <xf numFmtId="168" fontId="20" fillId="9" borderId="2" xfId="0" applyNumberFormat="1" applyFont="1" applyFill="1" applyBorder="1" applyAlignment="1">
      <alignment horizontal="center"/>
    </xf>
    <xf numFmtId="168" fontId="20" fillId="9" borderId="13" xfId="0" applyNumberFormat="1" applyFont="1" applyFill="1" applyBorder="1" applyAlignment="1">
      <alignment horizontal="center"/>
    </xf>
    <xf numFmtId="9" fontId="19" fillId="11" borderId="31" xfId="3" applyFont="1" applyFill="1" applyBorder="1" applyAlignment="1">
      <alignment horizontal="center" vertical="center"/>
    </xf>
    <xf numFmtId="9" fontId="19" fillId="0" borderId="31" xfId="3" applyFont="1" applyBorder="1" applyAlignment="1">
      <alignment horizontal="center" vertical="center"/>
    </xf>
    <xf numFmtId="9" fontId="19" fillId="0" borderId="1" xfId="3" applyFont="1" applyBorder="1" applyAlignment="1">
      <alignment horizontal="center" vertical="center"/>
    </xf>
    <xf numFmtId="9" fontId="19" fillId="10" borderId="63" xfId="3" applyFont="1" applyFill="1" applyBorder="1" applyAlignment="1">
      <alignment horizontal="center" vertical="center" wrapText="1"/>
    </xf>
    <xf numFmtId="9" fontId="19" fillId="11" borderId="7" xfId="3" applyFont="1" applyFill="1" applyBorder="1" applyAlignment="1">
      <alignment horizontal="center" vertical="center"/>
    </xf>
    <xf numFmtId="9" fontId="19" fillId="11" borderId="28" xfId="3" applyFont="1" applyFill="1" applyBorder="1" applyAlignment="1">
      <alignment horizontal="center" vertical="center"/>
    </xf>
    <xf numFmtId="9" fontId="19" fillId="11" borderId="21" xfId="3" applyFont="1" applyFill="1" applyBorder="1" applyAlignment="1">
      <alignment horizontal="center" vertical="center"/>
    </xf>
    <xf numFmtId="9" fontId="19" fillId="11" borderId="44" xfId="3" applyFont="1" applyFill="1" applyBorder="1" applyAlignment="1">
      <alignment horizontal="center" vertical="center"/>
    </xf>
    <xf numFmtId="9" fontId="19" fillId="0" borderId="44" xfId="3" applyFont="1" applyBorder="1" applyAlignment="1">
      <alignment horizontal="center" vertical="center"/>
    </xf>
    <xf numFmtId="9" fontId="20" fillId="9" borderId="11" xfId="3" applyFont="1" applyFill="1" applyBorder="1" applyAlignment="1">
      <alignment horizontal="center"/>
    </xf>
    <xf numFmtId="9" fontId="19" fillId="10" borderId="7" xfId="3" applyFont="1" applyFill="1" applyBorder="1" applyAlignment="1">
      <alignment horizontal="center" vertical="center" wrapText="1"/>
    </xf>
    <xf numFmtId="9" fontId="5" fillId="0" borderId="0" xfId="3" applyFont="1"/>
    <xf numFmtId="9" fontId="8" fillId="7" borderId="8" xfId="3" applyFont="1" applyFill="1" applyBorder="1" applyAlignment="1">
      <alignment horizontal="center" vertical="center" wrapText="1"/>
    </xf>
    <xf numFmtId="9" fontId="8" fillId="7" borderId="13" xfId="3" applyFont="1" applyFill="1" applyBorder="1" applyAlignment="1">
      <alignment horizontal="center" vertical="center" wrapText="1"/>
    </xf>
    <xf numFmtId="9" fontId="20" fillId="9" borderId="16" xfId="3" applyFont="1" applyFill="1" applyBorder="1" applyAlignment="1">
      <alignment vertical="center"/>
    </xf>
    <xf numFmtId="9" fontId="19" fillId="11" borderId="1" xfId="3" applyFont="1" applyFill="1" applyBorder="1" applyAlignment="1">
      <alignment horizontal="center" vertical="center"/>
    </xf>
    <xf numFmtId="9" fontId="8" fillId="2" borderId="47" xfId="3" applyFont="1" applyFill="1" applyBorder="1" applyAlignment="1">
      <alignment horizontal="center" vertical="center" wrapText="1"/>
    </xf>
    <xf numFmtId="9" fontId="8" fillId="2" borderId="12" xfId="3" applyFont="1" applyFill="1" applyBorder="1" applyAlignment="1">
      <alignment horizontal="center" vertical="center" wrapText="1"/>
    </xf>
    <xf numFmtId="9" fontId="20" fillId="9" borderId="24" xfId="3" applyFont="1" applyFill="1" applyBorder="1" applyAlignment="1">
      <alignment vertical="center"/>
    </xf>
    <xf numFmtId="3" fontId="19" fillId="0" borderId="18" xfId="0" applyNumberFormat="1" applyFont="1" applyBorder="1" applyAlignment="1">
      <alignment horizontal="center" vertical="center"/>
    </xf>
    <xf numFmtId="3" fontId="18" fillId="0" borderId="7" xfId="0" applyNumberFormat="1" applyFont="1" applyBorder="1" applyAlignment="1">
      <alignment horizontal="center" vertical="center"/>
    </xf>
    <xf numFmtId="3" fontId="19" fillId="0" borderId="31" xfId="0" applyNumberFormat="1" applyFont="1" applyBorder="1" applyAlignment="1">
      <alignment horizontal="center" vertical="center"/>
    </xf>
    <xf numFmtId="3" fontId="19" fillId="0" borderId="11" xfId="0" applyNumberFormat="1" applyFont="1" applyBorder="1" applyAlignment="1">
      <alignment horizontal="center" vertical="center"/>
    </xf>
    <xf numFmtId="3" fontId="17" fillId="0" borderId="7" xfId="0" applyNumberFormat="1" applyFont="1" applyBorder="1" applyAlignment="1">
      <alignment horizontal="center" vertical="center" wrapText="1" readingOrder="1"/>
    </xf>
    <xf numFmtId="3" fontId="19" fillId="0" borderId="30" xfId="0" applyNumberFormat="1" applyFont="1" applyBorder="1" applyAlignment="1">
      <alignment horizontal="center" vertical="center"/>
    </xf>
    <xf numFmtId="3" fontId="19" fillId="0" borderId="2" xfId="0" applyNumberFormat="1" applyFont="1" applyBorder="1" applyAlignment="1">
      <alignment horizontal="center" vertical="center"/>
    </xf>
    <xf numFmtId="3" fontId="19" fillId="0" borderId="4" xfId="0" applyNumberFormat="1" applyFont="1" applyBorder="1" applyAlignment="1">
      <alignment horizontal="center" vertical="center"/>
    </xf>
    <xf numFmtId="3" fontId="19" fillId="0" borderId="3" xfId="0" applyNumberFormat="1" applyFont="1" applyBorder="1" applyAlignment="1">
      <alignment horizontal="center" vertical="center"/>
    </xf>
    <xf numFmtId="3" fontId="20" fillId="9" borderId="48" xfId="0" applyNumberFormat="1" applyFont="1" applyFill="1" applyBorder="1" applyAlignment="1">
      <alignment horizontal="center" vertical="center"/>
    </xf>
    <xf numFmtId="3" fontId="20" fillId="9" borderId="43" xfId="0" applyNumberFormat="1" applyFont="1" applyFill="1" applyBorder="1" applyAlignment="1">
      <alignment horizontal="center" vertical="center"/>
    </xf>
    <xf numFmtId="3" fontId="20" fillId="9" borderId="62" xfId="0" applyNumberFormat="1" applyFont="1" applyFill="1" applyBorder="1" applyAlignment="1">
      <alignment horizontal="center" vertical="center"/>
    </xf>
    <xf numFmtId="3" fontId="19" fillId="10" borderId="64" xfId="0" applyNumberFormat="1" applyFont="1" applyFill="1" applyBorder="1" applyAlignment="1">
      <alignment horizontal="center" vertical="center" wrapText="1"/>
    </xf>
    <xf numFmtId="3" fontId="19" fillId="10" borderId="9" xfId="0" applyNumberFormat="1" applyFont="1" applyFill="1" applyBorder="1" applyAlignment="1">
      <alignment horizontal="center" vertical="center" wrapText="1"/>
    </xf>
    <xf numFmtId="3" fontId="20" fillId="9" borderId="29" xfId="0" applyNumberFormat="1" applyFont="1" applyFill="1" applyBorder="1" applyAlignment="1">
      <alignment horizontal="center" vertical="center"/>
    </xf>
    <xf numFmtId="3" fontId="20" fillId="9" borderId="30" xfId="0" applyNumberFormat="1" applyFont="1" applyFill="1" applyBorder="1" applyAlignment="1">
      <alignment horizontal="center" vertical="center"/>
    </xf>
    <xf numFmtId="3" fontId="20" fillId="9" borderId="31" xfId="0" applyNumberFormat="1" applyFont="1" applyFill="1" applyBorder="1" applyAlignment="1">
      <alignment horizontal="center" vertical="center"/>
    </xf>
    <xf numFmtId="3" fontId="19" fillId="0" borderId="1" xfId="0" applyNumberFormat="1" applyFont="1" applyBorder="1" applyAlignment="1">
      <alignment horizontal="center" vertical="center"/>
    </xf>
    <xf numFmtId="3" fontId="19" fillId="0" borderId="47" xfId="0" applyNumberFormat="1" applyFont="1" applyBorder="1" applyAlignment="1">
      <alignment horizontal="center" vertical="center"/>
    </xf>
    <xf numFmtId="3" fontId="19" fillId="0" borderId="7" xfId="0" applyNumberFormat="1" applyFont="1" applyBorder="1" applyAlignment="1">
      <alignment horizontal="center" vertical="center"/>
    </xf>
    <xf numFmtId="3" fontId="19" fillId="0" borderId="36" xfId="0" applyNumberFormat="1" applyFont="1" applyBorder="1" applyAlignment="1">
      <alignment horizontal="center" vertical="center"/>
    </xf>
    <xf numFmtId="3" fontId="19" fillId="0" borderId="12" xfId="0" applyNumberFormat="1" applyFont="1" applyBorder="1" applyAlignment="1">
      <alignment horizontal="center" vertical="center"/>
    </xf>
    <xf numFmtId="3" fontId="20" fillId="9" borderId="40" xfId="0" applyNumberFormat="1" applyFont="1" applyFill="1" applyBorder="1" applyAlignment="1">
      <alignment horizontal="center" vertical="center"/>
    </xf>
    <xf numFmtId="3" fontId="20" fillId="9" borderId="49" xfId="0" applyNumberFormat="1" applyFont="1" applyFill="1" applyBorder="1" applyAlignment="1">
      <alignment horizontal="center" vertical="center"/>
    </xf>
    <xf numFmtId="3" fontId="19" fillId="10" borderId="63" xfId="0" applyNumberFormat="1" applyFont="1" applyFill="1" applyBorder="1" applyAlignment="1">
      <alignment horizontal="center" vertical="center" wrapText="1"/>
    </xf>
    <xf numFmtId="3" fontId="19" fillId="0" borderId="25" xfId="0" applyNumberFormat="1" applyFont="1" applyBorder="1" applyAlignment="1">
      <alignment horizontal="center" vertical="center"/>
    </xf>
    <xf numFmtId="3" fontId="19" fillId="0" borderId="28" xfId="0" applyNumberFormat="1" applyFont="1" applyBorder="1" applyAlignment="1">
      <alignment horizontal="center" vertical="center"/>
    </xf>
    <xf numFmtId="3" fontId="19" fillId="0" borderId="44" xfId="0" applyNumberFormat="1" applyFont="1" applyBorder="1" applyAlignment="1">
      <alignment horizontal="center" vertical="center"/>
    </xf>
    <xf numFmtId="3" fontId="20" fillId="9" borderId="10" xfId="0" applyNumberFormat="1" applyFont="1" applyFill="1" applyBorder="1" applyAlignment="1">
      <alignment horizontal="center" vertical="center"/>
    </xf>
    <xf numFmtId="3" fontId="20" fillId="9" borderId="13" xfId="0" applyNumberFormat="1" applyFont="1" applyFill="1" applyBorder="1" applyAlignment="1">
      <alignment horizontal="center" vertical="center"/>
    </xf>
    <xf numFmtId="3" fontId="20" fillId="9" borderId="11" xfId="0" applyNumberFormat="1" applyFont="1" applyFill="1" applyBorder="1" applyAlignment="1">
      <alignment horizontal="center" vertical="center"/>
    </xf>
    <xf numFmtId="3" fontId="19" fillId="10" borderId="7" xfId="0" applyNumberFormat="1" applyFont="1" applyFill="1" applyBorder="1" applyAlignment="1">
      <alignment horizontal="center" vertical="center" wrapText="1"/>
    </xf>
    <xf numFmtId="0" fontId="6" fillId="7" borderId="61" xfId="0" applyFont="1" applyFill="1" applyBorder="1" applyAlignment="1">
      <alignment horizontal="center" vertical="center" wrapText="1"/>
    </xf>
    <xf numFmtId="3" fontId="20" fillId="9" borderId="44" xfId="0" applyNumberFormat="1" applyFont="1" applyFill="1" applyBorder="1" applyAlignment="1">
      <alignment horizontal="center"/>
    </xf>
    <xf numFmtId="3" fontId="20" fillId="9" borderId="28" xfId="0" applyNumberFormat="1" applyFont="1" applyFill="1" applyBorder="1" applyAlignment="1">
      <alignment horizontal="center"/>
    </xf>
    <xf numFmtId="3" fontId="19" fillId="0" borderId="21" xfId="0" applyNumberFormat="1" applyFont="1" applyBorder="1" applyAlignment="1">
      <alignment horizontal="center"/>
    </xf>
    <xf numFmtId="3" fontId="20" fillId="9" borderId="62" xfId="0" applyNumberFormat="1" applyFont="1" applyFill="1" applyBorder="1" applyAlignment="1">
      <alignment horizontal="center"/>
    </xf>
    <xf numFmtId="3" fontId="19" fillId="0" borderId="24" xfId="0" applyNumberFormat="1" applyFont="1" applyBorder="1" applyAlignment="1">
      <alignment horizontal="center"/>
    </xf>
    <xf numFmtId="3" fontId="19" fillId="0" borderId="7" xfId="0" applyNumberFormat="1" applyFont="1" applyBorder="1" applyAlignment="1">
      <alignment horizontal="center"/>
    </xf>
    <xf numFmtId="3" fontId="19" fillId="0" borderId="11" xfId="0" applyNumberFormat="1" applyFont="1" applyBorder="1" applyAlignment="1">
      <alignment horizontal="center"/>
    </xf>
    <xf numFmtId="3" fontId="3" fillId="3" borderId="16" xfId="0" applyNumberFormat="1" applyFont="1" applyFill="1" applyBorder="1" applyAlignment="1">
      <alignment horizontal="center"/>
    </xf>
    <xf numFmtId="3" fontId="0" fillId="0" borderId="23" xfId="0" applyNumberFormat="1" applyBorder="1" applyAlignment="1">
      <alignment horizontal="center"/>
    </xf>
    <xf numFmtId="3" fontId="0" fillId="0" borderId="66" xfId="1" applyNumberFormat="1" applyFont="1" applyFill="1" applyBorder="1" applyAlignment="1">
      <alignment horizontal="center"/>
    </xf>
    <xf numFmtId="3" fontId="3" fillId="3" borderId="40" xfId="0" applyNumberFormat="1" applyFont="1" applyFill="1" applyBorder="1" applyAlignment="1">
      <alignment horizontal="center"/>
    </xf>
    <xf numFmtId="3" fontId="0" fillId="2" borderId="6" xfId="0" applyNumberFormat="1" applyFill="1" applyBorder="1" applyAlignment="1">
      <alignment horizontal="center" vertical="center" wrapText="1"/>
    </xf>
    <xf numFmtId="3" fontId="0" fillId="2" borderId="7" xfId="0" applyNumberFormat="1" applyFill="1" applyBorder="1" applyAlignment="1">
      <alignment horizontal="center" vertical="center" wrapText="1"/>
    </xf>
    <xf numFmtId="3" fontId="3" fillId="3" borderId="10" xfId="0" applyNumberFormat="1" applyFont="1" applyFill="1" applyBorder="1" applyAlignment="1">
      <alignment horizontal="center"/>
    </xf>
    <xf numFmtId="3" fontId="3" fillId="6" borderId="40" xfId="1" applyNumberFormat="1" applyFont="1" applyFill="1" applyBorder="1" applyAlignment="1"/>
    <xf numFmtId="3" fontId="3" fillId="6" borderId="44" xfId="1" applyNumberFormat="1" applyFont="1" applyFill="1" applyBorder="1" applyAlignment="1"/>
    <xf numFmtId="0" fontId="0" fillId="0" borderId="37" xfId="0" applyBorder="1" applyAlignment="1">
      <alignment horizontal="left" vertical="center"/>
    </xf>
    <xf numFmtId="0" fontId="0" fillId="0" borderId="16" xfId="0" applyBorder="1" applyAlignment="1">
      <alignment horizontal="left" vertical="center"/>
    </xf>
    <xf numFmtId="0" fontId="0" fillId="0" borderId="40" xfId="0" applyBorder="1" applyAlignment="1">
      <alignment horizontal="left" vertical="center"/>
    </xf>
    <xf numFmtId="0" fontId="6" fillId="2" borderId="0" xfId="0" applyFont="1" applyFill="1" applyAlignment="1">
      <alignment horizontal="center" vertical="center" wrapText="1"/>
    </xf>
    <xf numFmtId="0" fontId="6" fillId="2" borderId="45"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9" fontId="6" fillId="2" borderId="2" xfId="3" applyFont="1" applyFill="1" applyBorder="1" applyAlignment="1">
      <alignment horizontal="center" vertical="center"/>
    </xf>
    <xf numFmtId="9" fontId="6" fillId="2" borderId="3" xfId="3" applyFont="1" applyFill="1" applyBorder="1" applyAlignment="1">
      <alignment horizontal="center" vertical="center"/>
    </xf>
    <xf numFmtId="0" fontId="0" fillId="0" borderId="6" xfId="0" applyBorder="1" applyAlignment="1">
      <alignment horizontal="left" vertical="center"/>
    </xf>
    <xf numFmtId="0" fontId="0" fillId="0" borderId="22" xfId="0" applyBorder="1" applyAlignment="1">
      <alignment horizontal="left" vertical="center"/>
    </xf>
    <xf numFmtId="0" fontId="0" fillId="0" borderId="10" xfId="0" applyBorder="1" applyAlignment="1">
      <alignment horizontal="left" vertical="center"/>
    </xf>
    <xf numFmtId="0" fontId="6" fillId="2" borderId="4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5" borderId="61" xfId="0" applyFill="1" applyBorder="1" applyAlignment="1">
      <alignment horizontal="left" vertical="center"/>
    </xf>
    <xf numFmtId="0" fontId="0" fillId="5" borderId="59" xfId="0" applyFill="1" applyBorder="1" applyAlignment="1">
      <alignment horizontal="left" vertical="center"/>
    </xf>
    <xf numFmtId="0" fontId="0" fillId="0" borderId="29" xfId="0" applyBorder="1" applyAlignment="1">
      <alignment horizontal="left" vertical="center" wrapText="1"/>
    </xf>
    <xf numFmtId="0" fontId="0" fillId="0" borderId="61" xfId="0" applyBorder="1" applyAlignment="1">
      <alignment horizontal="left" vertical="center" wrapText="1"/>
    </xf>
    <xf numFmtId="0" fontId="0" fillId="0" borderId="59" xfId="0" applyBorder="1" applyAlignment="1">
      <alignment horizontal="left" vertical="center" wrapText="1"/>
    </xf>
    <xf numFmtId="0" fontId="0" fillId="5" borderId="50" xfId="0" applyFill="1" applyBorder="1" applyAlignment="1">
      <alignment horizontal="left" vertical="center"/>
    </xf>
    <xf numFmtId="0" fontId="0" fillId="5" borderId="51" xfId="0" applyFill="1" applyBorder="1" applyAlignment="1">
      <alignment horizontal="left" vertical="center"/>
    </xf>
    <xf numFmtId="3" fontId="6" fillId="2" borderId="46" xfId="0" applyNumberFormat="1"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61" xfId="0" applyFont="1" applyFill="1" applyBorder="1" applyAlignment="1">
      <alignment horizontal="center" vertical="center"/>
    </xf>
    <xf numFmtId="0" fontId="6" fillId="2" borderId="1" xfId="0" applyFont="1" applyFill="1" applyBorder="1" applyAlignment="1">
      <alignment horizontal="center" vertical="center"/>
    </xf>
    <xf numFmtId="3" fontId="8" fillId="2" borderId="49" xfId="1" applyNumberFormat="1" applyFont="1" applyFill="1" applyBorder="1" applyAlignment="1">
      <alignment horizontal="center" vertical="center" wrapText="1"/>
    </xf>
    <xf numFmtId="3" fontId="8" fillId="2" borderId="48" xfId="1" applyNumberFormat="1" applyFont="1" applyFill="1" applyBorder="1" applyAlignment="1">
      <alignment horizontal="center" vertical="center" wrapText="1"/>
    </xf>
    <xf numFmtId="164" fontId="8" fillId="7" borderId="58" xfId="1" applyNumberFormat="1" applyFont="1" applyFill="1" applyBorder="1" applyAlignment="1">
      <alignment horizontal="center" vertical="center" wrapText="1"/>
    </xf>
    <xf numFmtId="164" fontId="8" fillId="7" borderId="62"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0" fillId="0" borderId="60" xfId="0" applyBorder="1" applyAlignment="1">
      <alignment horizontal="left" vertical="center" wrapText="1"/>
    </xf>
    <xf numFmtId="0" fontId="0" fillId="0" borderId="69" xfId="0" applyBorder="1" applyAlignment="1">
      <alignment horizontal="left" vertical="center" wrapText="1"/>
    </xf>
    <xf numFmtId="0" fontId="0" fillId="5" borderId="52" xfId="0" applyFill="1" applyBorder="1" applyAlignment="1">
      <alignment horizontal="left" vertical="center"/>
    </xf>
    <xf numFmtId="0" fontId="6" fillId="2" borderId="61" xfId="0" applyFont="1" applyFill="1" applyBorder="1" applyAlignment="1">
      <alignment horizontal="center" vertical="center" wrapText="1"/>
    </xf>
    <xf numFmtId="164" fontId="8" fillId="2" borderId="58" xfId="1" applyNumberFormat="1" applyFont="1" applyFill="1" applyBorder="1" applyAlignment="1">
      <alignment horizontal="center" vertical="center" wrapText="1"/>
    </xf>
    <xf numFmtId="164" fontId="8" fillId="2" borderId="62" xfId="1" applyNumberFormat="1" applyFont="1" applyFill="1" applyBorder="1" applyAlignment="1">
      <alignment horizontal="center" vertical="center" wrapText="1"/>
    </xf>
    <xf numFmtId="0" fontId="0" fillId="2" borderId="61" xfId="0" applyFill="1" applyBorder="1" applyAlignment="1">
      <alignment vertical="center" wrapText="1"/>
    </xf>
    <xf numFmtId="0" fontId="3" fillId="3" borderId="22" xfId="0" applyFont="1" applyFill="1" applyBorder="1" applyAlignment="1">
      <alignment horizontal="center"/>
    </xf>
    <xf numFmtId="3" fontId="3" fillId="3" borderId="20" xfId="0" applyNumberFormat="1" applyFont="1" applyFill="1" applyBorder="1" applyAlignment="1">
      <alignment horizontal="center"/>
    </xf>
    <xf numFmtId="0" fontId="3" fillId="3" borderId="20" xfId="0" applyFont="1" applyFill="1" applyBorder="1" applyAlignment="1">
      <alignment horizontal="center"/>
    </xf>
    <xf numFmtId="9" fontId="3" fillId="3" borderId="31" xfId="0" applyNumberFormat="1" applyFont="1" applyFill="1" applyBorder="1" applyAlignment="1">
      <alignment horizontal="center"/>
    </xf>
    <xf numFmtId="169" fontId="3" fillId="3" borderId="20" xfId="0" applyNumberFormat="1" applyFont="1" applyFill="1" applyBorder="1" applyAlignment="1">
      <alignment horizontal="center"/>
    </xf>
    <xf numFmtId="0" fontId="3" fillId="3" borderId="29" xfId="0" applyFont="1" applyFill="1" applyBorder="1" applyAlignment="1">
      <alignment horizontal="center"/>
    </xf>
    <xf numFmtId="3" fontId="3" fillId="3" borderId="30" xfId="1" applyNumberFormat="1" applyFont="1" applyFill="1" applyBorder="1" applyAlignment="1">
      <alignment horizontal="center" vertical="center"/>
    </xf>
    <xf numFmtId="10" fontId="3" fillId="3" borderId="20" xfId="1" applyNumberFormat="1" applyFont="1" applyFill="1" applyBorder="1" applyAlignment="1">
      <alignment horizontal="center"/>
    </xf>
    <xf numFmtId="164" fontId="3" fillId="3" borderId="30" xfId="1" applyNumberFormat="1" applyFont="1" applyFill="1" applyBorder="1" applyAlignment="1">
      <alignment horizontal="center"/>
    </xf>
    <xf numFmtId="164" fontId="3" fillId="3" borderId="20" xfId="1" applyNumberFormat="1" applyFont="1" applyFill="1" applyBorder="1" applyAlignment="1">
      <alignment horizontal="center"/>
    </xf>
    <xf numFmtId="2" fontId="3" fillId="3" borderId="31" xfId="1" applyNumberFormat="1" applyFont="1" applyFill="1" applyBorder="1" applyAlignment="1">
      <alignment horizontal="center"/>
    </xf>
    <xf numFmtId="0" fontId="3" fillId="3" borderId="54" xfId="0" applyFont="1" applyFill="1" applyBorder="1"/>
    <xf numFmtId="0" fontId="0" fillId="0" borderId="0" xfId="0" applyFill="1"/>
    <xf numFmtId="0" fontId="3" fillId="0" borderId="0" xfId="0" applyFont="1" applyFill="1"/>
    <xf numFmtId="9" fontId="3" fillId="0" borderId="0" xfId="3" applyFont="1" applyFill="1" applyBorder="1" applyAlignment="1"/>
    <xf numFmtId="4" fontId="3" fillId="0" borderId="0" xfId="1" applyNumberFormat="1" applyFont="1" applyFill="1" applyBorder="1" applyAlignment="1"/>
    <xf numFmtId="43" fontId="3" fillId="0" borderId="0" xfId="1" applyFont="1" applyFill="1" applyBorder="1" applyAlignment="1"/>
    <xf numFmtId="0" fontId="0" fillId="0" borderId="25" xfId="0" applyBorder="1"/>
    <xf numFmtId="0" fontId="0" fillId="0" borderId="27" xfId="0" applyBorder="1"/>
    <xf numFmtId="0" fontId="3" fillId="3" borderId="23" xfId="0" applyFont="1" applyFill="1" applyBorder="1"/>
    <xf numFmtId="0" fontId="3" fillId="3" borderId="66" xfId="0" applyFont="1" applyFill="1" applyBorder="1"/>
    <xf numFmtId="0" fontId="0" fillId="13" borderId="16" xfId="0" applyFill="1" applyBorder="1"/>
    <xf numFmtId="3" fontId="0" fillId="13" borderId="18" xfId="0" applyNumberFormat="1" applyFill="1" applyBorder="1" applyAlignment="1">
      <alignment horizontal="center"/>
    </xf>
    <xf numFmtId="0" fontId="0" fillId="13" borderId="18" xfId="0" applyFill="1" applyBorder="1"/>
    <xf numFmtId="9" fontId="0" fillId="13" borderId="19" xfId="0" applyNumberFormat="1" applyFill="1" applyBorder="1" applyAlignment="1">
      <alignment horizontal="center"/>
    </xf>
    <xf numFmtId="6" fontId="0" fillId="13" borderId="16" xfId="0" applyNumberFormat="1" applyFill="1" applyBorder="1"/>
    <xf numFmtId="6" fontId="0" fillId="13" borderId="18" xfId="0" applyNumberFormat="1" applyFill="1" applyBorder="1"/>
    <xf numFmtId="6" fontId="0" fillId="13" borderId="18" xfId="0" applyNumberFormat="1" applyFill="1" applyBorder="1" applyAlignment="1">
      <alignment horizontal="center"/>
    </xf>
    <xf numFmtId="0" fontId="0" fillId="13" borderId="16" xfId="0" applyFill="1" applyBorder="1" applyAlignment="1">
      <alignment horizontal="center"/>
    </xf>
    <xf numFmtId="0" fontId="0" fillId="13" borderId="18" xfId="0" applyFill="1" applyBorder="1" applyAlignment="1">
      <alignment horizontal="center"/>
    </xf>
    <xf numFmtId="43" fontId="0" fillId="13" borderId="18" xfId="1" applyFont="1" applyFill="1" applyBorder="1" applyAlignment="1">
      <alignment horizontal="center"/>
    </xf>
    <xf numFmtId="9" fontId="0" fillId="13" borderId="18" xfId="1" applyNumberFormat="1" applyFont="1" applyFill="1" applyBorder="1" applyAlignment="1">
      <alignment horizontal="center"/>
    </xf>
    <xf numFmtId="0" fontId="0" fillId="13" borderId="18" xfId="1" applyNumberFormat="1" applyFont="1" applyFill="1" applyBorder="1" applyAlignment="1">
      <alignment horizontal="center"/>
    </xf>
    <xf numFmtId="1" fontId="0" fillId="13" borderId="19" xfId="1" applyNumberFormat="1" applyFont="1" applyFill="1" applyBorder="1" applyAlignment="1">
      <alignment horizontal="center"/>
    </xf>
    <xf numFmtId="3" fontId="20" fillId="9" borderId="23" xfId="0" applyNumberFormat="1" applyFont="1" applyFill="1" applyBorder="1" applyAlignment="1">
      <alignment horizontal="center"/>
    </xf>
    <xf numFmtId="3" fontId="20" fillId="9" borderId="24" xfId="0" applyNumberFormat="1" applyFont="1" applyFill="1" applyBorder="1" applyAlignment="1">
      <alignment horizontal="center"/>
    </xf>
    <xf numFmtId="0" fontId="20" fillId="9" borderId="66" xfId="0" applyFont="1" applyFill="1" applyBorder="1" applyAlignment="1">
      <alignment horizontal="center"/>
    </xf>
    <xf numFmtId="0" fontId="20" fillId="9" borderId="23" xfId="0" applyFont="1" applyFill="1" applyBorder="1" applyAlignment="1">
      <alignment horizontal="center"/>
    </xf>
    <xf numFmtId="0" fontId="20" fillId="9" borderId="24" xfId="0" applyFont="1" applyFill="1" applyBorder="1" applyAlignment="1">
      <alignment horizontal="center"/>
    </xf>
    <xf numFmtId="9" fontId="20" fillId="9" borderId="66" xfId="3" applyFont="1" applyFill="1" applyBorder="1" applyAlignment="1">
      <alignment horizontal="center"/>
    </xf>
    <xf numFmtId="3" fontId="20" fillId="9" borderId="23" xfId="0" applyNumberFormat="1" applyFont="1" applyFill="1" applyBorder="1" applyAlignment="1">
      <alignment horizontal="center" vertical="center"/>
    </xf>
    <xf numFmtId="3" fontId="20" fillId="9" borderId="24" xfId="0" applyNumberFormat="1" applyFont="1" applyFill="1" applyBorder="1" applyAlignment="1">
      <alignment horizontal="center" vertical="center"/>
    </xf>
    <xf numFmtId="9" fontId="20" fillId="9" borderId="24" xfId="3" applyFont="1" applyFill="1" applyBorder="1" applyAlignment="1">
      <alignment horizontal="center" vertical="center"/>
    </xf>
    <xf numFmtId="3" fontId="20" fillId="9" borderId="66" xfId="0" applyNumberFormat="1" applyFont="1" applyFill="1" applyBorder="1" applyAlignment="1">
      <alignment horizontal="center" vertical="center"/>
    </xf>
    <xf numFmtId="164" fontId="3" fillId="13" borderId="40" xfId="1" applyNumberFormat="1" applyFont="1" applyFill="1" applyBorder="1" applyAlignment="1">
      <alignment horizontal="center"/>
    </xf>
    <xf numFmtId="164" fontId="3" fillId="13" borderId="43" xfId="1" applyNumberFormat="1" applyFont="1" applyFill="1" applyBorder="1" applyAlignment="1"/>
    <xf numFmtId="164" fontId="3" fillId="13" borderId="44" xfId="1" applyNumberFormat="1" applyFont="1" applyFill="1" applyBorder="1" applyAlignment="1"/>
    <xf numFmtId="164" fontId="3" fillId="13" borderId="40" xfId="1" applyNumberFormat="1" applyFont="1" applyFill="1" applyBorder="1" applyAlignment="1"/>
    <xf numFmtId="168" fontId="3" fillId="13" borderId="43" xfId="1" applyNumberFormat="1" applyFont="1" applyFill="1" applyBorder="1" applyAlignment="1"/>
    <xf numFmtId="43" fontId="3" fillId="13" borderId="43" xfId="1" applyFont="1" applyFill="1" applyBorder="1" applyAlignment="1"/>
    <xf numFmtId="0" fontId="0" fillId="8" borderId="0" xfId="0" applyFill="1" applyAlignment="1">
      <alignment vertical="center"/>
    </xf>
    <xf numFmtId="0" fontId="2" fillId="0" borderId="0" xfId="0" applyFont="1" applyAlignment="1">
      <alignment vertical="center"/>
    </xf>
    <xf numFmtId="9" fontId="2" fillId="0" borderId="0" xfId="3" applyFont="1" applyAlignment="1">
      <alignment vertical="center"/>
    </xf>
    <xf numFmtId="0" fontId="14" fillId="0" borderId="0" xfId="0" applyFont="1" applyAlignment="1">
      <alignment vertical="center"/>
    </xf>
    <xf numFmtId="0" fontId="0" fillId="0" borderId="0" xfId="0" applyAlignment="1">
      <alignment vertical="center"/>
    </xf>
    <xf numFmtId="9" fontId="0" fillId="0" borderId="0" xfId="3" applyFont="1" applyAlignment="1">
      <alignment vertical="center"/>
    </xf>
    <xf numFmtId="0" fontId="14" fillId="0" borderId="0" xfId="0" applyFont="1" applyAlignment="1">
      <alignment horizontal="left" vertical="center"/>
    </xf>
    <xf numFmtId="0" fontId="14" fillId="0" borderId="0" xfId="0" applyFont="1" applyAlignment="1">
      <alignment vertical="center" wrapText="1"/>
    </xf>
    <xf numFmtId="0" fontId="6" fillId="7" borderId="0" xfId="0" applyFont="1" applyFill="1" applyBorder="1" applyAlignment="1">
      <alignment horizontal="center" vertical="center" wrapText="1"/>
    </xf>
    <xf numFmtId="0" fontId="8" fillId="2" borderId="7" xfId="0" applyFont="1" applyFill="1" applyBorder="1" applyAlignment="1">
      <alignment horizontal="center" vertical="center" wrapText="1"/>
    </xf>
    <xf numFmtId="164" fontId="8" fillId="2" borderId="35" xfId="1" applyNumberFormat="1" applyFont="1" applyFill="1" applyBorder="1" applyAlignment="1">
      <alignment horizontal="center" vertical="center" wrapText="1"/>
    </xf>
    <xf numFmtId="164" fontId="3" fillId="3" borderId="21" xfId="1" applyNumberFormat="1" applyFont="1" applyFill="1" applyBorder="1" applyAlignment="1"/>
    <xf numFmtId="3" fontId="19" fillId="0" borderId="0" xfId="0" applyNumberFormat="1" applyFont="1" applyBorder="1" applyAlignment="1">
      <alignment horizontal="center" vertical="center"/>
    </xf>
    <xf numFmtId="0" fontId="20" fillId="9" borderId="2" xfId="0" applyFont="1" applyFill="1" applyBorder="1"/>
    <xf numFmtId="3" fontId="20" fillId="9" borderId="24" xfId="0" applyNumberFormat="1" applyFont="1" applyFill="1" applyBorder="1"/>
    <xf numFmtId="0" fontId="20" fillId="9" borderId="24" xfId="0" applyFont="1" applyFill="1" applyBorder="1"/>
    <xf numFmtId="0" fontId="20" fillId="9" borderId="3" xfId="0" applyFont="1" applyFill="1" applyBorder="1"/>
    <xf numFmtId="0" fontId="20" fillId="9" borderId="54" xfId="0" applyFont="1" applyFill="1" applyBorder="1"/>
    <xf numFmtId="0" fontId="0" fillId="5" borderId="5" xfId="0" applyFill="1" applyBorder="1" applyAlignment="1">
      <alignment horizontal="left" vertical="center" wrapText="1"/>
    </xf>
    <xf numFmtId="0" fontId="0" fillId="5" borderId="55" xfId="0" applyFill="1" applyBorder="1" applyAlignment="1">
      <alignment horizontal="left" vertical="center" wrapText="1"/>
    </xf>
    <xf numFmtId="0" fontId="0" fillId="5" borderId="14" xfId="0" applyFill="1" applyBorder="1" applyAlignment="1">
      <alignment horizontal="left" vertical="center" wrapText="1"/>
    </xf>
    <xf numFmtId="0" fontId="0" fillId="0" borderId="5" xfId="0" applyBorder="1" applyAlignment="1">
      <alignment horizontal="left" vertical="center" wrapText="1"/>
    </xf>
    <xf numFmtId="0" fontId="0" fillId="0" borderId="55" xfId="0" applyBorder="1" applyAlignment="1">
      <alignment horizontal="left" vertical="center" wrapText="1"/>
    </xf>
    <xf numFmtId="0" fontId="0" fillId="0" borderId="14" xfId="0" applyBorder="1" applyAlignment="1">
      <alignment horizontal="left" vertical="center" wrapText="1"/>
    </xf>
    <xf numFmtId="0" fontId="0" fillId="2" borderId="54" xfId="0" applyFill="1" applyBorder="1" applyAlignment="1">
      <alignment vertical="center" wrapText="1"/>
    </xf>
    <xf numFmtId="9" fontId="19" fillId="11" borderId="34" xfId="3" applyFont="1" applyFill="1" applyBorder="1" applyAlignment="1">
      <alignment horizontal="center" vertical="center"/>
    </xf>
  </cellXfs>
  <cellStyles count="5">
    <cellStyle name="Comma" xfId="1" builtinId="3"/>
    <cellStyle name="Currency" xfId="2" builtinId="4"/>
    <cellStyle name="Normal" xfId="0" builtinId="0"/>
    <cellStyle name="Normal 10 2" xfId="4"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0</xdr:colOff>
      <xdr:row>30</xdr:row>
      <xdr:rowOff>0</xdr:rowOff>
    </xdr:from>
    <xdr:to>
      <xdr:col>12</xdr:col>
      <xdr:colOff>0</xdr:colOff>
      <xdr:row>59</xdr:row>
      <xdr:rowOff>78442</xdr:rowOff>
    </xdr:to>
    <xdr:sp macro="" textlink="">
      <xdr:nvSpPr>
        <xdr:cNvPr id="2" name="TextBox 1">
          <a:extLst>
            <a:ext uri="{FF2B5EF4-FFF2-40B4-BE49-F238E27FC236}">
              <a16:creationId xmlns:a16="http://schemas.microsoft.com/office/drawing/2014/main" id="{30FB074C-367C-477C-A5D1-AA50BC02FCCA}"/>
            </a:ext>
          </a:extLst>
        </xdr:cNvPr>
        <xdr:cNvSpPr txBox="1"/>
      </xdr:nvSpPr>
      <xdr:spPr>
        <a:xfrm>
          <a:off x="6429375" y="6962775"/>
          <a:ext cx="9077325" cy="5602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b="1">
              <a:solidFill>
                <a:schemeClr val="dk1"/>
              </a:solidFill>
              <a:effectLst/>
              <a:latin typeface="+mn-lt"/>
              <a:ea typeface="+mn-ea"/>
              <a:cs typeface="+mn-cs"/>
            </a:rPr>
            <a:t>Reporting Plan: The utility shall provide a plan to comply with the following reporting requirements:</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Quarterly progress reports: No later than 60 days following the end of each quarter, the utility shall submit a user-friendly, public report, with accompanying spreadsheet(s), that includes an overview of program performance, a narrative about customer participation and incentives paid, and results on the following program-level parameters compared to </a:t>
          </a:r>
          <a:r>
            <a:rPr lang="en-US" sz="1100" b="1">
              <a:solidFill>
                <a:srgbClr val="FF0000"/>
              </a:solidFill>
              <a:effectLst/>
              <a:latin typeface="+mn-lt"/>
              <a:ea typeface="+mn-ea"/>
              <a:cs typeface="+mn-cs"/>
            </a:rPr>
            <a:t>program projections and goals</a:t>
          </a:r>
          <a:r>
            <a:rPr lang="en-US" sz="1100" b="1">
              <a:solidFill>
                <a:schemeClr val="dk1"/>
              </a:solidFill>
              <a:effectLst/>
              <a:latin typeface="+mn-lt"/>
              <a:ea typeface="+mn-ea"/>
              <a:cs typeface="+mn-cs"/>
            </a:rPr>
            <a:t>:</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Energy savings: gross and net savings</a:t>
          </a:r>
        </a:p>
        <a:p>
          <a:pPr lvl="2"/>
          <a:r>
            <a:rPr lang="en-US" sz="1100" b="1">
              <a:solidFill>
                <a:schemeClr val="dk1"/>
              </a:solidFill>
              <a:effectLst/>
              <a:latin typeface="+mn-lt"/>
              <a:ea typeface="+mn-ea"/>
              <a:cs typeface="+mn-cs"/>
            </a:rPr>
            <a:t>Number of program participants: total, low-income, moderate-income, and small commercial</a:t>
          </a:r>
        </a:p>
        <a:p>
          <a:pPr lvl="2"/>
          <a:r>
            <a:rPr lang="en-US" sz="1100" b="1">
              <a:solidFill>
                <a:schemeClr val="dk1"/>
              </a:solidFill>
              <a:effectLst/>
              <a:latin typeface="+mn-lt"/>
              <a:ea typeface="+mn-ea"/>
              <a:cs typeface="+mn-cs"/>
            </a:rPr>
            <a:t>Program expenditures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1"/>
          <a:r>
            <a:rPr lang="en-US" sz="1100" b="1">
              <a:solidFill>
                <a:schemeClr val="dk1"/>
              </a:solidFill>
              <a:effectLst/>
              <a:latin typeface="+mn-lt"/>
              <a:ea typeface="+mn-ea"/>
              <a:cs typeface="+mn-cs"/>
            </a:rPr>
            <a:t>Annual progress reports: No later than 75 days following the end of each program year, the utility shall submit a user-friendly, public report, with accompanying spreadsheet(s), that includes the same program-level data and accompanying progress/performance narratives as those that are included in the quarterly reports. The annual report will show overall progress and performance of programs that are seasonal or cyclical in nature. In addition, the annual report shall include the utility program administrator’s initial and final benefit-cost test results for the programs and portfolio (as defined in Section V), assessment of the portfolio’s compliance with the targets established pursuant to the QPIs (as defined in Section VII), and any proposed changes or additions for the next year or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Triennial reports: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2"/>
          <a:r>
            <a:rPr lang="en-US" sz="1100" b="1">
              <a:solidFill>
                <a:schemeClr val="dk1"/>
              </a:solidFill>
              <a:effectLst/>
              <a:latin typeface="+mn-lt"/>
              <a:ea typeface="+mn-ea"/>
              <a:cs typeface="+mn-cs"/>
            </a:rPr>
            <a:t>Progress reports: No later than 90 days following the end of the third program year, the utility shall submit a public report that takes the place of the annual report for that year. This report will be identical to the annual report but will also review the portfolio’s data and assess the portfolio’s success over the three-year program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Evaluation studies: No later than 365 days following the end of the third program year, the utility shall submit the process and impact evaluations pursuant to requirements issued by the Board.</a:t>
          </a: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r>
            <a:rPr lang="en-US" sz="1100" b="1">
              <a:solidFill>
                <a:schemeClr val="dk1"/>
              </a:solidFill>
              <a:effectLst/>
              <a:latin typeface="+mn-lt"/>
              <a:ea typeface="+mn-ea"/>
              <a:cs typeface="+mn-cs"/>
            </a:rPr>
            <a:t>Notes:</a:t>
          </a:r>
        </a:p>
        <a:p>
          <a:pPr lvl="2"/>
          <a:r>
            <a:rPr lang="en-US" sz="1100" b="1">
              <a:solidFill>
                <a:schemeClr val="dk1"/>
              </a:solidFill>
              <a:effectLst/>
              <a:latin typeface="+mn-lt"/>
              <a:ea typeface="+mn-ea"/>
              <a:cs typeface="+mn-cs"/>
            </a:rPr>
            <a:t>NTG = 1, represent both net and gross values. </a:t>
          </a:r>
        </a:p>
        <a:p>
          <a:pPr lvl="2"/>
          <a:r>
            <a:rPr lang="en-US" sz="1100" b="1">
              <a:solidFill>
                <a:schemeClr val="dk1"/>
              </a:solidFill>
              <a:effectLst/>
              <a:latin typeface="+mn-lt"/>
              <a:ea typeface="+mn-ea"/>
              <a:cs typeface="+mn-cs"/>
            </a:rPr>
            <a:t>Ex-post savings - include gray out for quarterly?</a:t>
          </a:r>
        </a:p>
        <a:p>
          <a:pPr lvl="2"/>
          <a:r>
            <a:rPr lang="en-US" sz="1100" b="1">
              <a:solidFill>
                <a:schemeClr val="dk1"/>
              </a:solidFill>
              <a:effectLst/>
              <a:latin typeface="+mn-lt"/>
              <a:ea typeface="+mn-ea"/>
              <a:cs typeface="+mn-cs"/>
            </a:rPr>
            <a:t>Consider gas savings</a:t>
          </a:r>
        </a:p>
        <a:p>
          <a:pPr lvl="2"/>
          <a:r>
            <a:rPr lang="en-US" sz="1100" b="1">
              <a:solidFill>
                <a:schemeClr val="dk1"/>
              </a:solidFill>
              <a:effectLst/>
              <a:latin typeface="+mn-lt"/>
              <a:ea typeface="+mn-ea"/>
              <a:cs typeface="+mn-cs"/>
            </a:rPr>
            <a:t>Program IDs</a:t>
          </a:r>
        </a:p>
        <a:p>
          <a:pPr lvl="2"/>
          <a:r>
            <a:rPr lang="en-US" sz="1100" b="1">
              <a:solidFill>
                <a:schemeClr val="dk1"/>
              </a:solidFill>
              <a:effectLst/>
              <a:latin typeface="+mn-lt"/>
              <a:ea typeface="+mn-ea"/>
              <a:cs typeface="+mn-cs"/>
            </a:rPr>
            <a:t>QPIs separate table</a:t>
          </a:r>
        </a:p>
        <a:p>
          <a:pPr lvl="2"/>
          <a:r>
            <a:rPr lang="en-US" sz="1100" b="1">
              <a:solidFill>
                <a:schemeClr val="dk1"/>
              </a:solidFill>
              <a:effectLst/>
              <a:latin typeface="+mn-lt"/>
              <a:ea typeface="+mn-ea"/>
              <a:cs typeface="+mn-cs"/>
            </a:rPr>
            <a:t>Annual - incremental</a:t>
          </a:r>
        </a:p>
        <a:p>
          <a:pPr lvl="2"/>
          <a:r>
            <a:rPr lang="en-US" sz="1100" b="1">
              <a:solidFill>
                <a:schemeClr val="dk1"/>
              </a:solidFill>
              <a:effectLst/>
              <a:latin typeface="+mn-lt"/>
              <a:ea typeface="+mn-ea"/>
              <a:cs typeface="+mn-cs"/>
            </a:rPr>
            <a:t>Annual &amp; Triennial - more narrative </a:t>
          </a:r>
        </a:p>
        <a:p>
          <a:pPr lvl="2"/>
          <a:endParaRPr lang="en-US" sz="1100" b="1">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Y30"/>
  <sheetViews>
    <sheetView zoomScaleNormal="100" zoomScaleSheetLayoutView="100" workbookViewId="0">
      <selection activeCell="J1" sqref="J1:K1048576"/>
    </sheetView>
  </sheetViews>
  <sheetFormatPr defaultColWidth="9.28515625" defaultRowHeight="15" x14ac:dyDescent="0.25"/>
  <cols>
    <col min="1" max="1" width="13.28515625" customWidth="1"/>
    <col min="2" max="2" width="46.5703125" customWidth="1"/>
    <col min="3" max="3" width="36.5703125" bestFit="1" customWidth="1"/>
    <col min="4" max="4" width="14.5703125" style="2" customWidth="1"/>
    <col min="5" max="5" width="14.5703125" style="3" customWidth="1"/>
    <col min="6" max="6" width="16.28515625" customWidth="1"/>
    <col min="7" max="7" width="13.5703125" style="4" customWidth="1"/>
    <col min="8" max="8" width="13.7109375" style="4" customWidth="1"/>
    <col min="9" max="9" width="16.28515625" style="5" customWidth="1"/>
    <col min="10" max="11" width="15.7109375" customWidth="1"/>
    <col min="12" max="12" width="15.7109375" style="2" customWidth="1"/>
    <col min="13" max="13" width="18.28515625" style="3" customWidth="1"/>
    <col min="14" max="14" width="13.28515625" style="3" customWidth="1"/>
    <col min="15" max="15" width="13.5703125" customWidth="1"/>
    <col min="19" max="19" width="9.28515625" customWidth="1"/>
  </cols>
  <sheetData>
    <row r="1" spans="1:14" ht="23.25" x14ac:dyDescent="0.35">
      <c r="A1" s="1" t="s">
        <v>0</v>
      </c>
    </row>
    <row r="2" spans="1:14" x14ac:dyDescent="0.25">
      <c r="E2" s="108" t="s">
        <v>1</v>
      </c>
    </row>
    <row r="3" spans="1:14" ht="18.75" x14ac:dyDescent="0.3">
      <c r="A3" s="6">
        <v>1</v>
      </c>
      <c r="B3" s="6"/>
      <c r="C3" s="6"/>
      <c r="I3" s="4"/>
    </row>
    <row r="4" spans="1:14" ht="15.75" thickBot="1" x14ac:dyDescent="0.3"/>
    <row r="5" spans="1:14" ht="43.15" customHeight="1" thickBot="1" x14ac:dyDescent="0.3">
      <c r="A5" t="s">
        <v>2</v>
      </c>
      <c r="B5" s="490" t="s">
        <v>3</v>
      </c>
      <c r="C5" s="491"/>
      <c r="D5" s="492" t="s">
        <v>4</v>
      </c>
      <c r="E5" s="493"/>
      <c r="F5" s="494"/>
      <c r="G5" s="495" t="s">
        <v>5</v>
      </c>
      <c r="H5" s="496"/>
      <c r="I5" s="492" t="s">
        <v>6</v>
      </c>
      <c r="J5" s="493"/>
      <c r="K5" s="494"/>
      <c r="L5" s="164" t="s">
        <v>7</v>
      </c>
      <c r="M5" s="7" t="s">
        <v>8</v>
      </c>
      <c r="N5" s="8" t="s">
        <v>9</v>
      </c>
    </row>
    <row r="6" spans="1:14" ht="21" customHeight="1" x14ac:dyDescent="0.25">
      <c r="B6" s="490"/>
      <c r="C6" s="491"/>
      <c r="D6" s="112" t="s">
        <v>10</v>
      </c>
      <c r="E6" s="113" t="s">
        <v>11</v>
      </c>
      <c r="F6" s="114" t="s">
        <v>12</v>
      </c>
      <c r="G6" s="112" t="s">
        <v>13</v>
      </c>
      <c r="H6" s="114" t="s">
        <v>14</v>
      </c>
      <c r="I6" s="112" t="s">
        <v>15</v>
      </c>
      <c r="J6" s="113" t="s">
        <v>16</v>
      </c>
      <c r="K6" s="114"/>
      <c r="L6" s="9" t="s">
        <v>17</v>
      </c>
      <c r="M6" s="11" t="s">
        <v>18</v>
      </c>
      <c r="N6" s="10" t="s">
        <v>19</v>
      </c>
    </row>
    <row r="7" spans="1:14" ht="52.5" customHeight="1" thickBot="1" x14ac:dyDescent="0.3">
      <c r="B7" s="490"/>
      <c r="C7" s="491"/>
      <c r="D7" s="109" t="s">
        <v>20</v>
      </c>
      <c r="E7" s="12" t="s">
        <v>21</v>
      </c>
      <c r="F7" s="13" t="s">
        <v>22</v>
      </c>
      <c r="G7" s="14" t="s">
        <v>23</v>
      </c>
      <c r="H7" s="110" t="s">
        <v>24</v>
      </c>
      <c r="I7" s="14" t="s">
        <v>25</v>
      </c>
      <c r="J7" s="15" t="s">
        <v>26</v>
      </c>
      <c r="K7" s="111" t="s">
        <v>27</v>
      </c>
      <c r="L7" s="16" t="s">
        <v>28</v>
      </c>
      <c r="M7" s="17" t="s">
        <v>29</v>
      </c>
      <c r="N7" s="18" t="s">
        <v>30</v>
      </c>
    </row>
    <row r="8" spans="1:14" ht="15.75" thickBot="1" x14ac:dyDescent="0.3">
      <c r="B8" s="19" t="s">
        <v>31</v>
      </c>
      <c r="C8" s="117" t="s">
        <v>32</v>
      </c>
      <c r="D8" s="20"/>
      <c r="E8" s="20"/>
      <c r="F8" s="21"/>
      <c r="G8" s="22"/>
      <c r="H8" s="22"/>
      <c r="I8" s="23"/>
      <c r="J8" s="24"/>
      <c r="K8" s="24"/>
      <c r="L8" s="21"/>
      <c r="M8" s="25"/>
      <c r="N8" s="26"/>
    </row>
    <row r="9" spans="1:14" ht="15.75" thickBot="1" x14ac:dyDescent="0.3">
      <c r="B9" s="163" t="s">
        <v>33</v>
      </c>
      <c r="C9" s="118" t="s">
        <v>33</v>
      </c>
      <c r="D9" s="27"/>
      <c r="E9" s="28"/>
      <c r="F9" s="29"/>
      <c r="G9" s="30"/>
      <c r="H9" s="30"/>
      <c r="I9" s="115"/>
      <c r="J9" s="32" t="str">
        <f>IF(ISERROR(I9/(D9*1000)),"N/A",IF((I9/(D9*1000))&lt;0.01,"&lt;$0.01",(I9/(D9*1000))))</f>
        <v>N/A</v>
      </c>
      <c r="K9" s="32" t="str">
        <f t="shared" ref="K9:K14" si="0">IF(ISERROR(I9/(F9*1000)),"N/A",IF((I9/(F9*1000))&lt;0.01,"&lt;$0.01",(I9/(F9*1000))))</f>
        <v>N/A</v>
      </c>
      <c r="L9" s="29"/>
      <c r="M9" s="33" t="str">
        <f t="shared" ref="M9:M14" si="1">IF(ISERROR(F9/D9),"N/A",F9/D9)</f>
        <v>N/A</v>
      </c>
      <c r="N9" s="34"/>
    </row>
    <row r="10" spans="1:14" x14ac:dyDescent="0.25">
      <c r="B10" s="497" t="s">
        <v>34</v>
      </c>
      <c r="C10" s="118" t="s">
        <v>35</v>
      </c>
      <c r="D10" s="132"/>
      <c r="E10" s="131"/>
      <c r="F10" s="130"/>
      <c r="G10" s="133"/>
      <c r="H10" s="133"/>
      <c r="I10" s="134"/>
      <c r="J10" s="135"/>
      <c r="K10" s="135"/>
      <c r="L10" s="130"/>
      <c r="M10" s="136"/>
      <c r="N10" s="137"/>
    </row>
    <row r="11" spans="1:14" x14ac:dyDescent="0.25">
      <c r="B11" s="498"/>
      <c r="C11" s="119" t="s">
        <v>36</v>
      </c>
      <c r="D11" s="132"/>
      <c r="E11" s="131"/>
      <c r="F11" s="130"/>
      <c r="G11" s="133"/>
      <c r="H11" s="133"/>
      <c r="I11" s="134"/>
      <c r="J11" s="135"/>
      <c r="K11" s="135"/>
      <c r="L11" s="130"/>
      <c r="M11" s="136"/>
      <c r="N11" s="137"/>
    </row>
    <row r="12" spans="1:14" ht="15.75" thickBot="1" x14ac:dyDescent="0.3">
      <c r="B12" s="499"/>
      <c r="C12" s="120" t="s">
        <v>37</v>
      </c>
      <c r="D12" s="35"/>
      <c r="E12" s="35"/>
      <c r="F12" s="35"/>
      <c r="G12" s="36"/>
      <c r="H12" s="36"/>
      <c r="I12" s="116"/>
      <c r="J12" s="38" t="str">
        <f t="shared" ref="J12:J14" si="2">IF(ISERROR(I12/(D12*1000)),"N/A",IF((I12/(D12*1000))&lt;0.01,"&lt;$0.01",(I12/(D12*1000))))</f>
        <v>N/A</v>
      </c>
      <c r="K12" s="40" t="str">
        <f t="shared" si="0"/>
        <v>N/A</v>
      </c>
      <c r="L12" s="35"/>
      <c r="M12" s="41" t="str">
        <f t="shared" si="1"/>
        <v>N/A</v>
      </c>
      <c r="N12" s="39"/>
    </row>
    <row r="13" spans="1:14" ht="20.100000000000001" customHeight="1" thickBot="1" x14ac:dyDescent="0.3">
      <c r="B13" s="121" t="s">
        <v>38</v>
      </c>
      <c r="C13" s="122" t="s">
        <v>39</v>
      </c>
      <c r="D13" s="43"/>
      <c r="E13" s="43"/>
      <c r="F13" s="43"/>
      <c r="G13" s="44"/>
      <c r="H13" s="44"/>
      <c r="I13" s="45"/>
      <c r="J13" s="46" t="str">
        <f t="shared" si="2"/>
        <v>N/A</v>
      </c>
      <c r="K13" s="46" t="str">
        <f t="shared" si="0"/>
        <v>N/A</v>
      </c>
      <c r="L13" s="43"/>
      <c r="M13" s="47" t="str">
        <f t="shared" si="1"/>
        <v>N/A</v>
      </c>
      <c r="N13" s="48"/>
    </row>
    <row r="14" spans="1:14" x14ac:dyDescent="0.25">
      <c r="B14" s="54" t="s">
        <v>40</v>
      </c>
      <c r="C14" s="123"/>
      <c r="D14" s="55"/>
      <c r="E14" s="56"/>
      <c r="F14" s="55"/>
      <c r="G14" s="57"/>
      <c r="H14" s="57"/>
      <c r="I14" s="58"/>
      <c r="J14" s="59" t="str">
        <f t="shared" si="2"/>
        <v>N/A</v>
      </c>
      <c r="K14" s="59" t="str">
        <f t="shared" si="0"/>
        <v>N/A</v>
      </c>
      <c r="L14" s="60"/>
      <c r="M14" s="61" t="str">
        <f t="shared" si="1"/>
        <v>N/A</v>
      </c>
      <c r="N14" s="62"/>
    </row>
    <row r="15" spans="1:14" x14ac:dyDescent="0.25">
      <c r="B15" s="63"/>
      <c r="C15" s="64"/>
      <c r="D15" s="64"/>
      <c r="E15" s="64"/>
      <c r="F15" s="64"/>
      <c r="G15" s="64"/>
      <c r="H15" s="64"/>
      <c r="I15" s="64"/>
      <c r="J15" s="64"/>
      <c r="K15" s="64"/>
      <c r="L15" s="64"/>
      <c r="M15" s="64"/>
      <c r="N15" s="65"/>
    </row>
    <row r="16" spans="1:14" ht="15.75" thickBot="1" x14ac:dyDescent="0.3">
      <c r="B16" s="66" t="s">
        <v>41</v>
      </c>
      <c r="C16" s="124"/>
      <c r="D16" s="67"/>
      <c r="E16" s="67"/>
      <c r="F16" s="67"/>
      <c r="G16" s="68"/>
      <c r="H16" s="68"/>
      <c r="I16" s="69"/>
      <c r="J16" s="70"/>
      <c r="K16" s="70"/>
      <c r="L16" s="67"/>
      <c r="M16" s="71"/>
      <c r="N16" s="72"/>
    </row>
    <row r="17" spans="2:25" ht="15.75" thickBot="1" x14ac:dyDescent="0.3">
      <c r="B17" s="125" t="s">
        <v>42</v>
      </c>
      <c r="C17" s="122" t="s">
        <v>43</v>
      </c>
      <c r="D17" s="27"/>
      <c r="E17" s="28"/>
      <c r="F17" s="49"/>
      <c r="G17" s="49"/>
      <c r="H17" s="49"/>
      <c r="I17" s="31"/>
      <c r="J17" s="73"/>
      <c r="K17" s="50"/>
      <c r="L17" s="29"/>
      <c r="M17" s="51"/>
      <c r="N17" s="52"/>
    </row>
    <row r="18" spans="2:25" ht="19.149999999999999" customHeight="1" thickBot="1" x14ac:dyDescent="0.3">
      <c r="B18" s="487" t="s">
        <v>44</v>
      </c>
      <c r="C18" s="118" t="s">
        <v>45</v>
      </c>
      <c r="D18" s="27"/>
      <c r="E18" s="28"/>
      <c r="F18" s="49"/>
      <c r="G18" s="49"/>
      <c r="H18" s="49"/>
      <c r="I18" s="31"/>
      <c r="J18" s="73"/>
      <c r="K18" s="50"/>
      <c r="L18" s="29"/>
      <c r="M18" s="51"/>
      <c r="N18" s="52"/>
    </row>
    <row r="19" spans="2:25" x14ac:dyDescent="0.25">
      <c r="B19" s="488"/>
      <c r="C19" s="119" t="s">
        <v>46</v>
      </c>
      <c r="D19" s="27"/>
      <c r="E19" s="28"/>
      <c r="F19" s="49"/>
      <c r="G19" s="49"/>
      <c r="H19" s="49"/>
      <c r="I19" s="31"/>
      <c r="J19" s="73" t="str">
        <f>IF(ISERROR(I19/(D19*1000)),"N/A",IF((I19/(D19*1000))&lt;0.01,"&lt;$0.01",(I19/(D19*1000))))</f>
        <v>N/A</v>
      </c>
      <c r="K19" s="50" t="str">
        <f>IF(ISERROR(I19/(F19*1000)),"N/A",IF((I19/(F19*1000))&lt;0.01,"&lt;$0.01",(I19/(F19*1000))))</f>
        <v>N/A</v>
      </c>
      <c r="L19" s="29"/>
      <c r="M19" s="51" t="str">
        <f>IF(ISERROR(F19/D19),"N/A",F19/D19)</f>
        <v>N/A</v>
      </c>
      <c r="N19" s="52"/>
    </row>
    <row r="20" spans="2:25" ht="15.75" thickBot="1" x14ac:dyDescent="0.3">
      <c r="B20" s="489"/>
      <c r="C20" s="120" t="s">
        <v>47</v>
      </c>
      <c r="D20" s="53"/>
      <c r="E20" s="53"/>
      <c r="F20" s="43"/>
      <c r="G20" s="44"/>
      <c r="H20" s="44"/>
      <c r="I20" s="45"/>
      <c r="J20" s="74" t="str">
        <f>IF(ISERROR(I20/(D20*1000)),"N/A",IF((I20/(D20*1000))&lt;0.01,"&lt;$0.01",(I20/(D20*1000))))</f>
        <v>N/A</v>
      </c>
      <c r="K20" s="46" t="str">
        <f>IF(ISERROR(I20/(F20*1000)),"N/A",IF((I20/(F20*1000))&lt;0.01,"&lt;$0.01",(I20/(F20*1000))))</f>
        <v>N/A</v>
      </c>
      <c r="L20" s="43"/>
      <c r="M20" s="47" t="str">
        <f>IF(ISERROR(F20/D20),"N/A",F20/D20)</f>
        <v>N/A</v>
      </c>
      <c r="N20" s="48"/>
    </row>
    <row r="21" spans="2:25" s="104" customFormat="1" x14ac:dyDescent="0.25">
      <c r="B21" s="54" t="s">
        <v>48</v>
      </c>
      <c r="C21" s="123"/>
      <c r="D21" s="55"/>
      <c r="E21" s="56"/>
      <c r="F21" s="55"/>
      <c r="G21" s="57"/>
      <c r="H21" s="57"/>
      <c r="I21" s="75"/>
      <c r="J21" s="76" t="str">
        <f>IF(ISERROR(I21/(D21*1000)),"N/A",IF((I21/(D21*1000))&lt;0.01,"&lt;$0.01",(I21/(D21*1000))))</f>
        <v>N/A</v>
      </c>
      <c r="K21" s="59" t="str">
        <f>IF(ISERROR(I21/(F21*1000)),"N/A",IF((I21/(F21*1000))&lt;0.01,"&lt;$0.01",(I21/(F21*1000))))</f>
        <v>N/A</v>
      </c>
      <c r="L21" s="55"/>
      <c r="M21" s="61" t="str">
        <f>IF(ISERROR(F21/D21),"N/A",F21/D21)</f>
        <v>N/A</v>
      </c>
      <c r="N21" s="77"/>
      <c r="O21"/>
      <c r="P21"/>
      <c r="Q21"/>
      <c r="R21"/>
      <c r="S21"/>
      <c r="T21"/>
      <c r="U21"/>
      <c r="V21"/>
      <c r="W21"/>
      <c r="X21"/>
      <c r="Y21"/>
    </row>
    <row r="22" spans="2:25" x14ac:dyDescent="0.25">
      <c r="B22" s="63"/>
      <c r="C22" s="64"/>
      <c r="D22" s="64"/>
      <c r="E22" s="64"/>
      <c r="F22" s="64"/>
      <c r="G22" s="64"/>
      <c r="H22" s="64"/>
      <c r="I22" s="64"/>
      <c r="J22" s="64"/>
      <c r="K22" s="64"/>
      <c r="L22" s="64"/>
      <c r="M22" s="64"/>
      <c r="N22" s="65"/>
    </row>
    <row r="23" spans="2:25" x14ac:dyDescent="0.25">
      <c r="B23" s="78" t="s">
        <v>49</v>
      </c>
      <c r="C23" s="126"/>
      <c r="D23" s="79"/>
      <c r="E23" s="79"/>
      <c r="F23" s="79"/>
      <c r="G23" s="79"/>
      <c r="H23" s="79"/>
      <c r="I23" s="79"/>
      <c r="J23" s="79"/>
      <c r="K23" s="79"/>
      <c r="L23" s="79"/>
      <c r="M23" s="79"/>
      <c r="N23" s="80"/>
    </row>
    <row r="24" spans="2:25" x14ac:dyDescent="0.25">
      <c r="B24" s="81" t="s">
        <v>50</v>
      </c>
      <c r="C24" s="127"/>
      <c r="D24" s="82"/>
      <c r="E24" s="82"/>
      <c r="F24" s="83"/>
      <c r="G24" s="84"/>
      <c r="H24" s="84"/>
      <c r="I24" s="85"/>
      <c r="J24" s="86"/>
      <c r="K24" s="86"/>
      <c r="L24" s="83"/>
      <c r="M24" s="87"/>
      <c r="N24" s="88"/>
    </row>
    <row r="25" spans="2:25" x14ac:dyDescent="0.25">
      <c r="B25" s="89" t="s">
        <v>51</v>
      </c>
      <c r="C25" s="128"/>
      <c r="D25" s="42"/>
      <c r="E25" s="42"/>
      <c r="F25" s="36"/>
      <c r="G25" s="36"/>
      <c r="H25" s="36"/>
      <c r="I25" s="37"/>
      <c r="J25" s="38" t="str">
        <f>IF(ISERROR(I25/(D25*1000)),"N/A",IF((I25/(D25*1000))&lt;0.01,"&lt;$0.01",(I25/(D25*1000))))</f>
        <v>N/A</v>
      </c>
      <c r="K25" s="40" t="str">
        <f>IF(ISERROR(I25/(F25*1000)),"N/A",IF((I25/(F25*1000))&lt;0.01,"&lt;$0.01",(I25/(F25*1000))))</f>
        <v>N/A</v>
      </c>
      <c r="L25" s="35"/>
      <c r="M25" s="41" t="str">
        <f>IF(ISERROR(F25/D25),"N/A",F25/D25)</f>
        <v>N/A</v>
      </c>
      <c r="N25" s="39"/>
    </row>
    <row r="26" spans="2:25" x14ac:dyDescent="0.25">
      <c r="B26" s="81" t="s">
        <v>52</v>
      </c>
      <c r="C26" s="127"/>
      <c r="D26" s="83"/>
      <c r="E26" s="90"/>
      <c r="F26" s="91"/>
      <c r="G26" s="91"/>
      <c r="H26" s="91"/>
      <c r="I26" s="85"/>
      <c r="J26" s="92" t="str">
        <f>IF(ISERROR(I26/(D26*1000)),"N/A",IF((I26/(D26*1000))&lt;0.01,"&lt;$0.01",(I26/(D26*1000))))</f>
        <v>N/A</v>
      </c>
      <c r="K26" s="92" t="str">
        <f>IF(ISERROR(I26/(F26*1000)),"N/A",IF((I26/(F26*1000))&lt;0.01,"&lt;$0.01",(I26/(F26*1000))))</f>
        <v>N/A</v>
      </c>
      <c r="L26" s="83"/>
      <c r="M26" s="93" t="str">
        <f>IF(ISERROR(F26/D26),"N/A",F26/D26)</f>
        <v>N/A</v>
      </c>
      <c r="N26" s="94"/>
    </row>
    <row r="27" spans="2:25" x14ac:dyDescent="0.25">
      <c r="B27" s="63"/>
      <c r="C27" s="64"/>
      <c r="D27" s="64"/>
      <c r="E27" s="64"/>
      <c r="F27" s="64"/>
      <c r="G27" s="64"/>
      <c r="H27" s="64"/>
      <c r="I27" s="64"/>
      <c r="J27" s="64"/>
      <c r="K27" s="64"/>
      <c r="L27" s="64"/>
      <c r="M27" s="64"/>
      <c r="N27" s="65"/>
    </row>
    <row r="28" spans="2:25" ht="15.75" thickBot="1" x14ac:dyDescent="0.3">
      <c r="B28" s="95" t="s">
        <v>53</v>
      </c>
      <c r="C28" s="129"/>
      <c r="D28" s="96"/>
      <c r="E28" s="97"/>
      <c r="F28" s="96"/>
      <c r="G28" s="98"/>
      <c r="H28" s="98"/>
      <c r="I28" s="99"/>
      <c r="J28" s="100" t="str">
        <f>IF(ISERROR(I28/(D28*1000)),"N/A",IF((I28/(D28*1000))&lt;0.01,"&lt;$0.01",(I28/(D28*1000))))</f>
        <v>N/A</v>
      </c>
      <c r="K28" s="101" t="str">
        <f>IF(ISERROR(I28/(F28*1000)),"N/A",IF((I28/(F28*1000))&lt;0.01,"&lt;$0.01",(I28/(F28*1000))))</f>
        <v>N/A</v>
      </c>
      <c r="L28" s="96"/>
      <c r="M28" s="102" t="str">
        <f t="shared" ref="M28" si="3">IF(ISERROR(F28/D28),"N/A",F28/D28)</f>
        <v>N/A</v>
      </c>
      <c r="N28" s="103"/>
    </row>
    <row r="29" spans="2:25" ht="15.75" thickBot="1" x14ac:dyDescent="0.3">
      <c r="B29" s="95" t="s">
        <v>54</v>
      </c>
      <c r="C29" s="96"/>
      <c r="D29" s="96"/>
      <c r="E29" s="97"/>
      <c r="F29" s="96"/>
      <c r="G29" s="98"/>
      <c r="H29" s="98"/>
      <c r="I29" s="99"/>
      <c r="J29" s="100"/>
      <c r="K29" s="101"/>
      <c r="L29" s="96"/>
      <c r="M29" s="102"/>
      <c r="N29" s="103"/>
    </row>
    <row r="30" spans="2:25" x14ac:dyDescent="0.25">
      <c r="B30" s="104"/>
      <c r="C30" s="104"/>
      <c r="D30" s="104"/>
      <c r="E30" s="104"/>
      <c r="F30" s="104"/>
      <c r="G30" s="104"/>
      <c r="H30" s="105"/>
      <c r="I30" s="106"/>
      <c r="J30" s="104"/>
      <c r="K30" s="104"/>
      <c r="L30" s="107"/>
      <c r="M30" s="108"/>
      <c r="N30" s="108"/>
      <c r="O30" s="104"/>
      <c r="P30" s="104"/>
      <c r="Q30" s="104"/>
      <c r="R30" s="104"/>
      <c r="S30" s="104"/>
      <c r="T30" s="104"/>
      <c r="U30" s="104"/>
      <c r="V30" s="104"/>
      <c r="W30" s="104"/>
      <c r="X30" s="104"/>
      <c r="Y30" s="104"/>
    </row>
  </sheetData>
  <mergeCells count="6">
    <mergeCell ref="B18:B20"/>
    <mergeCell ref="B5:C7"/>
    <mergeCell ref="D5:F5"/>
    <mergeCell ref="G5:H5"/>
    <mergeCell ref="I5:K5"/>
    <mergeCell ref="B10:B12"/>
  </mergeCells>
  <pageMargins left="0.25" right="0.25" top="0.75" bottom="0.75" header="0.3" footer="0.3"/>
  <pageSetup scale="5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AF43"/>
  <sheetViews>
    <sheetView showGridLines="0" tabSelected="1" zoomScaleNormal="100" zoomScaleSheetLayoutView="100" workbookViewId="0">
      <selection activeCell="H15" sqref="H15"/>
    </sheetView>
  </sheetViews>
  <sheetFormatPr defaultColWidth="9.28515625" defaultRowHeight="15" x14ac:dyDescent="0.25"/>
  <cols>
    <col min="1" max="1" width="4.28515625" customWidth="1"/>
    <col min="2" max="2" width="22.140625" customWidth="1"/>
    <col min="3" max="3" width="35" customWidth="1"/>
    <col min="4" max="10" width="13.5703125" customWidth="1"/>
    <col min="11" max="11" width="13.5703125" style="4" customWidth="1"/>
    <col min="12" max="13" width="13.5703125" customWidth="1"/>
    <col min="14" max="14" width="14.5703125" style="2" customWidth="1"/>
    <col min="15" max="15" width="14.5703125" style="4" customWidth="1"/>
    <col min="16" max="16" width="14.5703125" style="241" customWidth="1"/>
    <col min="17" max="17" width="14.5703125" style="3" customWidth="1"/>
    <col min="18" max="18" width="14.5703125" customWidth="1"/>
    <col min="22" max="22" width="9.28515625" customWidth="1"/>
  </cols>
  <sheetData>
    <row r="1" spans="1:18" ht="23.25" x14ac:dyDescent="0.35">
      <c r="A1" s="1" t="s">
        <v>55</v>
      </c>
    </row>
    <row r="2" spans="1:18" ht="15.75" x14ac:dyDescent="0.25">
      <c r="B2" s="265" t="s">
        <v>116</v>
      </c>
    </row>
    <row r="3" spans="1:18" ht="19.5" thickBot="1" x14ac:dyDescent="0.35">
      <c r="A3" s="6"/>
      <c r="B3" s="6" t="s">
        <v>56</v>
      </c>
      <c r="C3" s="6"/>
      <c r="D3" s="6"/>
      <c r="E3" s="6"/>
      <c r="F3" s="6"/>
      <c r="G3" s="6"/>
      <c r="H3" s="6"/>
      <c r="I3" s="6"/>
      <c r="J3" s="6"/>
      <c r="K3" s="430"/>
      <c r="L3" s="6"/>
      <c r="M3" s="6"/>
      <c r="Q3" s="104"/>
    </row>
    <row r="4" spans="1:18" ht="43.15" customHeight="1" thickBot="1" x14ac:dyDescent="0.3">
      <c r="A4" t="s">
        <v>2</v>
      </c>
      <c r="B4" s="470"/>
      <c r="C4" s="153"/>
      <c r="D4" s="500" t="s">
        <v>7</v>
      </c>
      <c r="E4" s="500"/>
      <c r="F4" s="500"/>
      <c r="G4" s="501"/>
      <c r="H4" s="502" t="s">
        <v>6</v>
      </c>
      <c r="I4" s="503"/>
      <c r="J4" s="503"/>
      <c r="K4" s="503"/>
      <c r="L4" s="493" t="s">
        <v>57</v>
      </c>
      <c r="M4" s="493"/>
      <c r="N4" s="493"/>
      <c r="O4" s="493"/>
      <c r="P4" s="493"/>
      <c r="Q4" s="493"/>
      <c r="R4" s="494"/>
    </row>
    <row r="5" spans="1:18" ht="21" customHeight="1" x14ac:dyDescent="0.25">
      <c r="B5" s="202"/>
      <c r="C5" s="587"/>
      <c r="D5" s="154" t="s">
        <v>10</v>
      </c>
      <c r="E5" s="139" t="s">
        <v>11</v>
      </c>
      <c r="F5" s="139" t="s">
        <v>12</v>
      </c>
      <c r="G5" s="139" t="s">
        <v>58</v>
      </c>
      <c r="H5" s="149" t="s">
        <v>14</v>
      </c>
      <c r="I5" s="150" t="s">
        <v>15</v>
      </c>
      <c r="J5" s="150" t="s">
        <v>59</v>
      </c>
      <c r="K5" s="431" t="s">
        <v>60</v>
      </c>
      <c r="L5" s="147" t="s">
        <v>17</v>
      </c>
      <c r="M5" s="147" t="s">
        <v>61</v>
      </c>
      <c r="N5" s="9" t="s">
        <v>19</v>
      </c>
      <c r="O5" s="435" t="s">
        <v>62</v>
      </c>
      <c r="P5" s="242" t="s">
        <v>63</v>
      </c>
      <c r="Q5" s="139" t="s">
        <v>64</v>
      </c>
      <c r="R5" s="588" t="s">
        <v>65</v>
      </c>
    </row>
    <row r="6" spans="1:18" ht="52.5" customHeight="1" thickBot="1" x14ac:dyDescent="0.3">
      <c r="B6" s="202"/>
      <c r="C6" s="587"/>
      <c r="D6" s="159" t="s">
        <v>66</v>
      </c>
      <c r="E6" s="160" t="s">
        <v>67</v>
      </c>
      <c r="F6" s="160" t="s">
        <v>68</v>
      </c>
      <c r="G6" s="160" t="s">
        <v>69</v>
      </c>
      <c r="H6" s="151" t="s">
        <v>70</v>
      </c>
      <c r="I6" s="228" t="s">
        <v>71</v>
      </c>
      <c r="J6" s="152" t="s">
        <v>72</v>
      </c>
      <c r="K6" s="432" t="s">
        <v>73</v>
      </c>
      <c r="L6" s="148" t="s">
        <v>74</v>
      </c>
      <c r="M6" s="148" t="s">
        <v>75</v>
      </c>
      <c r="N6" s="109" t="s">
        <v>76</v>
      </c>
      <c r="O6" s="436" t="s">
        <v>77</v>
      </c>
      <c r="P6" s="243" t="s">
        <v>78</v>
      </c>
      <c r="Q6" s="227" t="s">
        <v>79</v>
      </c>
      <c r="R6" s="589" t="s">
        <v>80</v>
      </c>
    </row>
    <row r="7" spans="1:18" ht="15.75" thickBot="1" x14ac:dyDescent="0.3">
      <c r="B7" s="592" t="s">
        <v>31</v>
      </c>
      <c r="C7" s="592" t="s">
        <v>114</v>
      </c>
      <c r="D7" s="593"/>
      <c r="E7" s="594"/>
      <c r="F7" s="595"/>
      <c r="G7" s="596"/>
      <c r="H7" s="215"/>
      <c r="I7" s="215"/>
      <c r="J7" s="216"/>
      <c r="K7" s="433"/>
      <c r="L7" s="217"/>
      <c r="M7" s="218"/>
      <c r="N7" s="218"/>
      <c r="O7" s="437"/>
      <c r="P7" s="244"/>
      <c r="Q7" s="219"/>
      <c r="R7" s="590"/>
    </row>
    <row r="8" spans="1:18" x14ac:dyDescent="0.25">
      <c r="B8" s="507" t="s">
        <v>81</v>
      </c>
      <c r="C8" s="178" t="s">
        <v>82</v>
      </c>
      <c r="D8" s="283">
        <v>85</v>
      </c>
      <c r="E8" s="284"/>
      <c r="F8" s="285">
        <v>95</v>
      </c>
      <c r="G8" s="286"/>
      <c r="H8" s="360">
        <v>258.360926362611</v>
      </c>
      <c r="I8" s="361"/>
      <c r="J8" s="287">
        <v>371.360926362611</v>
      </c>
      <c r="K8" s="434"/>
      <c r="L8" s="247">
        <v>1214.6600000000001</v>
      </c>
      <c r="M8" s="284"/>
      <c r="N8" s="285">
        <v>1350.88</v>
      </c>
      <c r="O8" s="288"/>
      <c r="P8" s="297">
        <v>1370.4777999999999</v>
      </c>
      <c r="Q8" s="438" t="s">
        <v>86</v>
      </c>
      <c r="R8" s="439">
        <v>14923.557499999999</v>
      </c>
    </row>
    <row r="9" spans="1:18" x14ac:dyDescent="0.25">
      <c r="B9" s="508"/>
      <c r="C9" s="181" t="s">
        <v>83</v>
      </c>
      <c r="D9" s="259">
        <v>249</v>
      </c>
      <c r="E9" s="289"/>
      <c r="F9" s="290">
        <v>302</v>
      </c>
      <c r="G9" s="291"/>
      <c r="H9" s="362">
        <v>68.312102142208957</v>
      </c>
      <c r="I9" s="363"/>
      <c r="J9" s="292">
        <v>95.312102142208957</v>
      </c>
      <c r="K9" s="419"/>
      <c r="L9" s="249">
        <v>180.33519999999999</v>
      </c>
      <c r="M9" s="289"/>
      <c r="N9" s="290">
        <v>217.16720000000001</v>
      </c>
      <c r="O9" s="293"/>
      <c r="P9" s="290">
        <v>220.31773999999999</v>
      </c>
      <c r="Q9" s="290" t="s">
        <v>86</v>
      </c>
      <c r="R9" s="440">
        <v>2081.8031999999998</v>
      </c>
    </row>
    <row r="10" spans="1:18" x14ac:dyDescent="0.25">
      <c r="B10" s="508"/>
      <c r="C10" s="181" t="s">
        <v>84</v>
      </c>
      <c r="D10" s="259">
        <v>4585</v>
      </c>
      <c r="E10" s="289"/>
      <c r="F10" s="290">
        <v>5796</v>
      </c>
      <c r="G10" s="291"/>
      <c r="H10" s="362">
        <v>630.33887825069371</v>
      </c>
      <c r="I10" s="363"/>
      <c r="J10" s="292">
        <v>657.33887825069371</v>
      </c>
      <c r="K10" s="419"/>
      <c r="L10" s="249">
        <v>31480.27</v>
      </c>
      <c r="M10" s="289"/>
      <c r="N10" s="290">
        <v>39868.589999999997</v>
      </c>
      <c r="O10" s="293"/>
      <c r="P10" s="290">
        <v>40446.981800000001</v>
      </c>
      <c r="Q10" s="290" t="s">
        <v>86</v>
      </c>
      <c r="R10" s="440">
        <v>395652.51500000001</v>
      </c>
    </row>
    <row r="11" spans="1:18" x14ac:dyDescent="0.25">
      <c r="B11" s="508"/>
      <c r="C11" s="181" t="s">
        <v>85</v>
      </c>
      <c r="D11" s="591" t="s">
        <v>86</v>
      </c>
      <c r="E11" s="289"/>
      <c r="F11" s="290" t="s">
        <v>86</v>
      </c>
      <c r="G11" s="291"/>
      <c r="H11" s="362" t="s">
        <v>86</v>
      </c>
      <c r="I11" s="363"/>
      <c r="J11" s="292" t="s">
        <v>86</v>
      </c>
      <c r="K11" s="419"/>
      <c r="L11" s="249" t="s">
        <v>86</v>
      </c>
      <c r="M11" s="289"/>
      <c r="N11" s="290" t="s">
        <v>86</v>
      </c>
      <c r="O11" s="604"/>
      <c r="P11" s="290" t="s">
        <v>86</v>
      </c>
      <c r="Q11" s="290" t="s">
        <v>86</v>
      </c>
      <c r="R11" s="440" t="s">
        <v>86</v>
      </c>
    </row>
    <row r="12" spans="1:18" ht="15.75" thickBot="1" x14ac:dyDescent="0.3">
      <c r="B12" s="508"/>
      <c r="C12" s="209" t="s">
        <v>87</v>
      </c>
      <c r="D12" s="294">
        <v>4919</v>
      </c>
      <c r="E12" s="290">
        <v>16375</v>
      </c>
      <c r="F12" s="294">
        <v>6193</v>
      </c>
      <c r="G12" s="295">
        <v>0.37819847328244277</v>
      </c>
      <c r="H12" s="362">
        <v>957.01190675551368</v>
      </c>
      <c r="I12" s="292">
        <v>7762.9262475000005</v>
      </c>
      <c r="J12" s="292">
        <v>1124.0119067555138</v>
      </c>
      <c r="K12" s="420">
        <v>0.14479229493098617</v>
      </c>
      <c r="L12" s="294">
        <v>32875.257799999999</v>
      </c>
      <c r="M12" s="290">
        <v>65381.599999999999</v>
      </c>
      <c r="N12" s="294">
        <v>41436.637199999997</v>
      </c>
      <c r="O12" s="329">
        <v>0.63376603203347726</v>
      </c>
      <c r="P12" s="294">
        <v>42037.777399999999</v>
      </c>
      <c r="Q12" s="294" t="s">
        <v>86</v>
      </c>
      <c r="R12" s="441">
        <v>412657.87569999998</v>
      </c>
    </row>
    <row r="13" spans="1:18" ht="14.45" customHeight="1" x14ac:dyDescent="0.25">
      <c r="B13" s="507" t="s">
        <v>34</v>
      </c>
      <c r="C13" s="178" t="s">
        <v>88</v>
      </c>
      <c r="D13" s="283">
        <v>3</v>
      </c>
      <c r="E13" s="285">
        <v>100</v>
      </c>
      <c r="F13" s="297">
        <v>3</v>
      </c>
      <c r="G13" s="298">
        <v>0.03</v>
      </c>
      <c r="H13" s="360">
        <v>102.41517114900201</v>
      </c>
      <c r="I13" s="287">
        <v>1936.8644624999999</v>
      </c>
      <c r="J13" s="287">
        <v>158.41517114900199</v>
      </c>
      <c r="K13" s="421">
        <v>8.1789497518338611E-2</v>
      </c>
      <c r="L13" s="247">
        <v>35.947209999999998</v>
      </c>
      <c r="M13" s="285">
        <v>3299.1</v>
      </c>
      <c r="N13" s="297">
        <v>35.947200000000002</v>
      </c>
      <c r="O13" s="296">
        <v>1.0896062562517052E-2</v>
      </c>
      <c r="P13" s="297">
        <v>36.468699999999998</v>
      </c>
      <c r="Q13" s="285" t="s">
        <v>86</v>
      </c>
      <c r="R13" s="442">
        <v>354.4787</v>
      </c>
    </row>
    <row r="14" spans="1:18" ht="14.45" customHeight="1" x14ac:dyDescent="0.25">
      <c r="B14" s="508"/>
      <c r="C14" s="176" t="s">
        <v>89</v>
      </c>
      <c r="D14" s="259">
        <v>40</v>
      </c>
      <c r="E14" s="290">
        <v>850</v>
      </c>
      <c r="F14" s="290">
        <v>40</v>
      </c>
      <c r="G14" s="295">
        <v>4.7058823529411764E-2</v>
      </c>
      <c r="H14" s="362">
        <v>59.410728866519797</v>
      </c>
      <c r="I14" s="292">
        <v>679.68705249999994</v>
      </c>
      <c r="J14" s="292">
        <v>95.410728866519804</v>
      </c>
      <c r="K14" s="420">
        <v>0.14037449810995159</v>
      </c>
      <c r="L14" s="249">
        <v>148.50121999999999</v>
      </c>
      <c r="M14" s="290">
        <v>2402.9</v>
      </c>
      <c r="N14" s="290">
        <v>148.50120000000001</v>
      </c>
      <c r="O14" s="299">
        <v>6.1800824004328105E-2</v>
      </c>
      <c r="P14" s="290">
        <v>150.65559999999999</v>
      </c>
      <c r="Q14" s="290" t="s">
        <v>86</v>
      </c>
      <c r="R14" s="440">
        <v>261.38990000000001</v>
      </c>
    </row>
    <row r="15" spans="1:18" ht="14.45" customHeight="1" thickBot="1" x14ac:dyDescent="0.3">
      <c r="B15" s="508"/>
      <c r="C15" s="177" t="s">
        <v>37</v>
      </c>
      <c r="D15" s="300">
        <v>0</v>
      </c>
      <c r="E15" s="290">
        <v>150</v>
      </c>
      <c r="F15" s="290">
        <v>0</v>
      </c>
      <c r="G15" s="295">
        <v>0</v>
      </c>
      <c r="H15" s="362">
        <v>131.39471763717114</v>
      </c>
      <c r="I15" s="292">
        <v>1857.837855</v>
      </c>
      <c r="J15" s="292">
        <v>212.39471763717114</v>
      </c>
      <c r="K15" s="420">
        <v>0.11432360314198202</v>
      </c>
      <c r="L15" s="249">
        <v>0</v>
      </c>
      <c r="M15" s="290">
        <v>2465.8000000000002</v>
      </c>
      <c r="N15" s="290">
        <v>0</v>
      </c>
      <c r="O15" s="299">
        <v>0</v>
      </c>
      <c r="P15" s="443">
        <v>0</v>
      </c>
      <c r="Q15" s="290" t="s">
        <v>86</v>
      </c>
      <c r="R15" s="440">
        <v>0</v>
      </c>
    </row>
    <row r="16" spans="1:18" ht="33" customHeight="1" thickBot="1" x14ac:dyDescent="0.3">
      <c r="B16" s="165" t="s">
        <v>39</v>
      </c>
      <c r="C16" s="165" t="s">
        <v>39</v>
      </c>
      <c r="D16" s="301">
        <v>144666</v>
      </c>
      <c r="E16" s="301">
        <v>150000</v>
      </c>
      <c r="F16" s="302">
        <v>146302</v>
      </c>
      <c r="G16" s="303">
        <v>0.9753466666666667</v>
      </c>
      <c r="H16" s="364">
        <v>22.923700333333333</v>
      </c>
      <c r="I16" s="365">
        <v>1135.0423174999999</v>
      </c>
      <c r="J16" s="365">
        <v>28.923700333333333</v>
      </c>
      <c r="K16" s="303">
        <v>2.5482486324421412E-2</v>
      </c>
      <c r="L16" s="444">
        <v>26512</v>
      </c>
      <c r="M16" s="302">
        <v>90788.5</v>
      </c>
      <c r="N16" s="302">
        <v>31847</v>
      </c>
      <c r="O16" s="304">
        <v>0.35078231273784677</v>
      </c>
      <c r="P16" s="445">
        <v>32309.018971289439</v>
      </c>
      <c r="Q16" s="302" t="s">
        <v>86</v>
      </c>
      <c r="R16" s="446">
        <v>127068</v>
      </c>
    </row>
    <row r="17" spans="2:32" ht="15.75" thickBot="1" x14ac:dyDescent="0.3">
      <c r="B17" s="182" t="s">
        <v>40</v>
      </c>
      <c r="C17" s="185"/>
      <c r="D17" s="305">
        <f>SUM(D12:D16)</f>
        <v>149628</v>
      </c>
      <c r="E17" s="305">
        <f t="shared" ref="E17:F17" si="0">SUM(E12:E16)</f>
        <v>167475</v>
      </c>
      <c r="F17" s="305">
        <f t="shared" si="0"/>
        <v>152538</v>
      </c>
      <c r="G17" s="306">
        <v>0.91081056874160327</v>
      </c>
      <c r="H17" s="366">
        <f t="shared" ref="H17:J17" si="1">SUM(H12:H16)</f>
        <v>1273.15622474154</v>
      </c>
      <c r="I17" s="367">
        <f t="shared" si="1"/>
        <v>13372.357935</v>
      </c>
      <c r="J17" s="367">
        <f t="shared" si="1"/>
        <v>1619.15622474154</v>
      </c>
      <c r="K17" s="306">
        <v>0.1210823276352526</v>
      </c>
      <c r="L17" s="447">
        <f t="shared" ref="L17:N17" si="2">SUM(L12:L16)</f>
        <v>59571.706229999996</v>
      </c>
      <c r="M17" s="448">
        <f t="shared" si="2"/>
        <v>164337.9</v>
      </c>
      <c r="N17" s="447">
        <f t="shared" si="2"/>
        <v>73468.085599999991</v>
      </c>
      <c r="O17" s="307">
        <v>0.25326528816542015</v>
      </c>
      <c r="P17" s="447">
        <f>SUM(P12:P16)</f>
        <v>74533.920671289437</v>
      </c>
      <c r="Q17" s="448" t="s">
        <v>86</v>
      </c>
      <c r="R17" s="449">
        <f>SUM(R12:R16)</f>
        <v>540341.7442999999</v>
      </c>
    </row>
    <row r="18" spans="2:32" ht="15.75" thickBot="1" x14ac:dyDescent="0.3">
      <c r="B18" s="141"/>
      <c r="C18" s="187"/>
      <c r="D18" s="256"/>
      <c r="E18" s="308"/>
      <c r="F18" s="308"/>
      <c r="G18" s="309"/>
      <c r="H18" s="368"/>
      <c r="I18" s="369"/>
      <c r="J18" s="369"/>
      <c r="K18" s="311"/>
      <c r="L18" s="256"/>
      <c r="M18" s="308"/>
      <c r="N18" s="450"/>
      <c r="O18" s="312"/>
      <c r="P18" s="450"/>
      <c r="Q18" s="308"/>
      <c r="R18" s="451"/>
    </row>
    <row r="19" spans="2:32" ht="15.75" thickBot="1" x14ac:dyDescent="0.3">
      <c r="B19" s="186" t="s">
        <v>41</v>
      </c>
      <c r="C19" s="183" t="s">
        <v>90</v>
      </c>
      <c r="D19" s="313"/>
      <c r="E19" s="314"/>
      <c r="F19" s="314"/>
      <c r="G19" s="315"/>
      <c r="H19" s="370"/>
      <c r="I19" s="371"/>
      <c r="J19" s="371"/>
      <c r="K19" s="316"/>
      <c r="L19" s="452"/>
      <c r="M19" s="317"/>
      <c r="N19" s="453"/>
      <c r="O19" s="318"/>
      <c r="P19" s="317"/>
      <c r="Q19" s="317"/>
      <c r="R19" s="454"/>
    </row>
    <row r="20" spans="2:32" ht="15.75" thickBot="1" x14ac:dyDescent="0.3">
      <c r="B20" s="179" t="s">
        <v>42</v>
      </c>
      <c r="C20" s="188" t="s">
        <v>91</v>
      </c>
      <c r="D20" s="319">
        <v>0</v>
      </c>
      <c r="E20" s="285">
        <v>10</v>
      </c>
      <c r="F20" s="285">
        <v>0</v>
      </c>
      <c r="G20" s="298">
        <v>0</v>
      </c>
      <c r="H20" s="360">
        <v>113.45033079476066</v>
      </c>
      <c r="I20" s="287">
        <v>931.8822725</v>
      </c>
      <c r="J20" s="287">
        <v>217.45033079476065</v>
      </c>
      <c r="K20" s="320">
        <v>0.23334528106366639</v>
      </c>
      <c r="L20" s="247">
        <v>0</v>
      </c>
      <c r="M20" s="285">
        <v>1380.9</v>
      </c>
      <c r="N20" s="302">
        <v>0</v>
      </c>
      <c r="O20" s="296">
        <v>0</v>
      </c>
      <c r="P20" s="285">
        <v>0</v>
      </c>
      <c r="Q20" s="285" t="s">
        <v>86</v>
      </c>
      <c r="R20" s="455">
        <v>0</v>
      </c>
    </row>
    <row r="21" spans="2:32" x14ac:dyDescent="0.25">
      <c r="B21" s="600" t="s">
        <v>44</v>
      </c>
      <c r="C21" s="178" t="s">
        <v>92</v>
      </c>
      <c r="D21" s="283">
        <v>0</v>
      </c>
      <c r="E21" s="321">
        <v>1055</v>
      </c>
      <c r="F21" s="321">
        <v>0</v>
      </c>
      <c r="G21" s="322">
        <v>0</v>
      </c>
      <c r="H21" s="372">
        <v>103.52307744055163</v>
      </c>
      <c r="I21" s="323">
        <v>1462.7538</v>
      </c>
      <c r="J21" s="323">
        <v>187.52307744055162</v>
      </c>
      <c r="K21" s="324">
        <v>0.12819866025338755</v>
      </c>
      <c r="L21" s="456">
        <v>0</v>
      </c>
      <c r="M21" s="321">
        <v>13290</v>
      </c>
      <c r="N21" s="321">
        <v>0</v>
      </c>
      <c r="O21" s="325">
        <v>0</v>
      </c>
      <c r="P21" s="321">
        <v>0</v>
      </c>
      <c r="Q21" s="321" t="s">
        <v>86</v>
      </c>
      <c r="R21" s="457">
        <v>0</v>
      </c>
    </row>
    <row r="22" spans="2:32" x14ac:dyDescent="0.25">
      <c r="B22" s="601"/>
      <c r="C22" s="177" t="s">
        <v>46</v>
      </c>
      <c r="D22" s="259">
        <v>0</v>
      </c>
      <c r="E22" s="290">
        <v>0</v>
      </c>
      <c r="F22" s="290">
        <v>0</v>
      </c>
      <c r="G22" s="271" t="s">
        <v>86</v>
      </c>
      <c r="H22" s="373">
        <v>7.0820299999999996</v>
      </c>
      <c r="I22" s="292">
        <v>0</v>
      </c>
      <c r="J22" s="292">
        <v>18.08203</v>
      </c>
      <c r="K22" s="326" t="s">
        <v>86</v>
      </c>
      <c r="L22" s="458">
        <v>0</v>
      </c>
      <c r="M22" s="290">
        <v>0</v>
      </c>
      <c r="N22" s="290">
        <v>0</v>
      </c>
      <c r="O22" s="299" t="s">
        <v>86</v>
      </c>
      <c r="P22" s="290">
        <v>0</v>
      </c>
      <c r="Q22" s="290" t="s">
        <v>86</v>
      </c>
      <c r="R22" s="251">
        <v>0</v>
      </c>
    </row>
    <row r="23" spans="2:32" ht="15.75" thickBot="1" x14ac:dyDescent="0.3">
      <c r="B23" s="602"/>
      <c r="C23" s="204" t="s">
        <v>47</v>
      </c>
      <c r="D23" s="300">
        <v>0</v>
      </c>
      <c r="E23" s="294">
        <v>0</v>
      </c>
      <c r="F23" s="294">
        <v>0</v>
      </c>
      <c r="G23" s="226" t="s">
        <v>86</v>
      </c>
      <c r="H23" s="374">
        <v>10.78496</v>
      </c>
      <c r="I23" s="327">
        <v>0</v>
      </c>
      <c r="J23" s="327">
        <v>26.784959999999998</v>
      </c>
      <c r="K23" s="328" t="s">
        <v>86</v>
      </c>
      <c r="L23" s="459">
        <v>0</v>
      </c>
      <c r="M23" s="294">
        <v>0</v>
      </c>
      <c r="N23" s="294">
        <v>0</v>
      </c>
      <c r="O23" s="329" t="s">
        <v>86</v>
      </c>
      <c r="P23" s="294">
        <v>0</v>
      </c>
      <c r="Q23" s="294" t="s">
        <v>86</v>
      </c>
      <c r="R23" s="441">
        <v>0</v>
      </c>
    </row>
    <row r="24" spans="2:32" s="104" customFormat="1" ht="15.75" thickBot="1" x14ac:dyDescent="0.3">
      <c r="B24" s="182" t="s">
        <v>48</v>
      </c>
      <c r="C24" s="540"/>
      <c r="D24" s="330">
        <f>SUM(D20:D23)</f>
        <v>0</v>
      </c>
      <c r="E24" s="305">
        <f t="shared" ref="E24:F24" si="3">SUM(E20:E23)</f>
        <v>1065</v>
      </c>
      <c r="F24" s="330">
        <f t="shared" si="3"/>
        <v>0</v>
      </c>
      <c r="G24" s="331">
        <v>0</v>
      </c>
      <c r="H24" s="375">
        <f t="shared" ref="H24:J24" si="4">SUM(H20:H23)</f>
        <v>234.84039823531231</v>
      </c>
      <c r="I24" s="367">
        <f t="shared" si="4"/>
        <v>2394.6360725</v>
      </c>
      <c r="J24" s="367">
        <f t="shared" si="4"/>
        <v>449.84039823531225</v>
      </c>
      <c r="K24" s="331">
        <v>0.18785334581787991</v>
      </c>
      <c r="L24" s="460">
        <f t="shared" ref="L24:N24" si="5">SUM(L20:L23)</f>
        <v>0</v>
      </c>
      <c r="M24" s="448">
        <f t="shared" si="5"/>
        <v>14670.9</v>
      </c>
      <c r="N24" s="460">
        <f t="shared" si="5"/>
        <v>0</v>
      </c>
      <c r="O24" s="307">
        <v>0</v>
      </c>
      <c r="P24" s="461">
        <f>SUM(P20:P23)</f>
        <v>0</v>
      </c>
      <c r="Q24" s="448" t="s">
        <v>86</v>
      </c>
      <c r="R24" s="449">
        <f>SUM(R20:R23)</f>
        <v>0</v>
      </c>
      <c r="S24"/>
      <c r="T24"/>
      <c r="U24"/>
      <c r="V24"/>
      <c r="W24"/>
      <c r="X24"/>
      <c r="Y24"/>
      <c r="Z24"/>
      <c r="AA24"/>
      <c r="AB24"/>
      <c r="AC24"/>
      <c r="AD24"/>
      <c r="AE24"/>
      <c r="AF24"/>
    </row>
    <row r="25" spans="2:32" ht="15.75" thickBot="1" x14ac:dyDescent="0.3">
      <c r="B25" s="528"/>
      <c r="C25" s="603"/>
      <c r="D25" s="332"/>
      <c r="E25" s="333"/>
      <c r="F25" s="333"/>
      <c r="G25" s="275"/>
      <c r="H25" s="376"/>
      <c r="I25" s="377"/>
      <c r="J25" s="377"/>
      <c r="K25" s="422"/>
      <c r="L25" s="332"/>
      <c r="M25" s="333"/>
      <c r="N25" s="333"/>
      <c r="O25" s="334"/>
      <c r="P25" s="333"/>
      <c r="Q25" s="333"/>
      <c r="R25" s="462"/>
    </row>
    <row r="26" spans="2:32" ht="15.75" thickBot="1" x14ac:dyDescent="0.3">
      <c r="B26" s="186" t="s">
        <v>115</v>
      </c>
      <c r="C26" s="540" t="s">
        <v>90</v>
      </c>
      <c r="D26" s="529"/>
      <c r="E26" s="530"/>
      <c r="F26" s="531"/>
      <c r="G26" s="532"/>
      <c r="H26" s="533"/>
      <c r="I26" s="533"/>
      <c r="J26" s="531"/>
      <c r="K26" s="532"/>
      <c r="L26" s="534"/>
      <c r="M26" s="531"/>
      <c r="N26" s="535"/>
      <c r="O26" s="536"/>
      <c r="P26" s="537"/>
      <c r="Q26" s="538"/>
      <c r="R26" s="539"/>
    </row>
    <row r="27" spans="2:32" x14ac:dyDescent="0.25">
      <c r="B27" s="504" t="s">
        <v>93</v>
      </c>
      <c r="C27" s="597" t="s">
        <v>94</v>
      </c>
      <c r="D27" s="283">
        <v>0</v>
      </c>
      <c r="E27" s="335"/>
      <c r="F27" s="321">
        <v>0</v>
      </c>
      <c r="G27" s="336"/>
      <c r="H27" s="372">
        <v>20.536326236675514</v>
      </c>
      <c r="I27" s="378"/>
      <c r="J27" s="323">
        <v>48.536326236675514</v>
      </c>
      <c r="K27" s="423"/>
      <c r="L27" s="283">
        <v>0</v>
      </c>
      <c r="M27" s="335"/>
      <c r="N27" s="321">
        <v>0</v>
      </c>
      <c r="O27" s="337"/>
      <c r="P27" s="321">
        <v>0</v>
      </c>
      <c r="Q27" s="321" t="s">
        <v>86</v>
      </c>
      <c r="R27" s="457">
        <v>0</v>
      </c>
    </row>
    <row r="28" spans="2:32" x14ac:dyDescent="0.25">
      <c r="B28" s="505"/>
      <c r="C28" s="598" t="s">
        <v>43</v>
      </c>
      <c r="D28" s="259">
        <v>0</v>
      </c>
      <c r="E28" s="338"/>
      <c r="F28" s="297">
        <v>0</v>
      </c>
      <c r="G28" s="339"/>
      <c r="H28" s="379">
        <v>7.1410670725781351</v>
      </c>
      <c r="I28" s="380"/>
      <c r="J28" s="340">
        <v>17.141067072578135</v>
      </c>
      <c r="K28" s="424"/>
      <c r="L28" s="463">
        <v>0</v>
      </c>
      <c r="M28" s="338"/>
      <c r="N28" s="297">
        <v>0</v>
      </c>
      <c r="O28" s="341"/>
      <c r="P28" s="297">
        <v>0</v>
      </c>
      <c r="Q28" s="297" t="s">
        <v>86</v>
      </c>
      <c r="R28" s="464">
        <v>0</v>
      </c>
    </row>
    <row r="29" spans="2:32" x14ac:dyDescent="0.25">
      <c r="B29" s="505"/>
      <c r="C29" s="598" t="s">
        <v>95</v>
      </c>
      <c r="D29" s="259">
        <v>0</v>
      </c>
      <c r="E29" s="289"/>
      <c r="F29" s="290">
        <v>0</v>
      </c>
      <c r="G29" s="342"/>
      <c r="H29" s="373">
        <v>0.41537880425282875</v>
      </c>
      <c r="I29" s="363"/>
      <c r="J29" s="292">
        <v>1.4153788042528288</v>
      </c>
      <c r="K29" s="425"/>
      <c r="L29" s="259">
        <v>0</v>
      </c>
      <c r="M29" s="289"/>
      <c r="N29" s="290">
        <v>0</v>
      </c>
      <c r="O29" s="293"/>
      <c r="P29" s="290">
        <v>0</v>
      </c>
      <c r="Q29" s="290" t="s">
        <v>86</v>
      </c>
      <c r="R29" s="251">
        <v>0</v>
      </c>
    </row>
    <row r="30" spans="2:32" ht="15.75" thickBot="1" x14ac:dyDescent="0.3">
      <c r="B30" s="505"/>
      <c r="C30" s="598" t="s">
        <v>47</v>
      </c>
      <c r="D30" s="300">
        <v>0</v>
      </c>
      <c r="E30" s="343"/>
      <c r="F30" s="344">
        <v>0</v>
      </c>
      <c r="G30" s="345"/>
      <c r="H30" s="381">
        <v>60.45949897974544</v>
      </c>
      <c r="I30" s="382"/>
      <c r="J30" s="346">
        <v>113.45949897974543</v>
      </c>
      <c r="K30" s="426"/>
      <c r="L30" s="348">
        <v>0</v>
      </c>
      <c r="M30" s="343"/>
      <c r="N30" s="344">
        <v>0</v>
      </c>
      <c r="O30" s="347"/>
      <c r="P30" s="344">
        <v>0</v>
      </c>
      <c r="Q30" s="344" t="s">
        <v>86</v>
      </c>
      <c r="R30" s="465">
        <v>0</v>
      </c>
    </row>
    <row r="31" spans="2:32" ht="15.75" thickBot="1" x14ac:dyDescent="0.3">
      <c r="B31" s="505"/>
      <c r="C31" s="599" t="s">
        <v>96</v>
      </c>
      <c r="D31" s="348">
        <f>SUM(D27:D30)</f>
        <v>0</v>
      </c>
      <c r="E31" s="344">
        <v>510</v>
      </c>
      <c r="F31" s="344">
        <f>SUM(F27:F30)</f>
        <v>0</v>
      </c>
      <c r="G31" s="349">
        <v>0</v>
      </c>
      <c r="H31" s="381">
        <f>SUM(H27:H30)</f>
        <v>88.552271093251917</v>
      </c>
      <c r="I31" s="346">
        <v>852.75399249999998</v>
      </c>
      <c r="J31" s="346">
        <f>SUM(J27:J30)</f>
        <v>180.5522710932519</v>
      </c>
      <c r="K31" s="427">
        <v>0.21172843830836935</v>
      </c>
      <c r="L31" s="348">
        <v>0</v>
      </c>
      <c r="M31" s="344">
        <v>2022.2</v>
      </c>
      <c r="N31" s="344">
        <v>0</v>
      </c>
      <c r="O31" s="350">
        <v>0</v>
      </c>
      <c r="P31" s="344">
        <v>0</v>
      </c>
      <c r="Q31" s="344" t="s">
        <v>86</v>
      </c>
      <c r="R31" s="465">
        <v>0</v>
      </c>
    </row>
    <row r="32" spans="2:32" ht="15.75" thickBot="1" x14ac:dyDescent="0.3">
      <c r="B32" s="548" t="s">
        <v>50</v>
      </c>
      <c r="C32" s="549"/>
      <c r="D32" s="563"/>
      <c r="E32" s="564"/>
      <c r="F32" s="564"/>
      <c r="G32" s="565"/>
      <c r="H32" s="566"/>
      <c r="I32" s="567"/>
      <c r="J32" s="567"/>
      <c r="K32" s="568"/>
      <c r="L32" s="569"/>
      <c r="M32" s="570"/>
      <c r="N32" s="570"/>
      <c r="O32" s="571"/>
      <c r="P32" s="570"/>
      <c r="Q32" s="570"/>
      <c r="R32" s="572"/>
    </row>
    <row r="33" spans="1:32" x14ac:dyDescent="0.25">
      <c r="B33" s="546" t="s">
        <v>51</v>
      </c>
      <c r="C33" s="547"/>
      <c r="D33" s="550"/>
      <c r="E33" s="551"/>
      <c r="F33" s="552"/>
      <c r="G33" s="553"/>
      <c r="H33" s="554"/>
      <c r="I33" s="555"/>
      <c r="J33" s="556"/>
      <c r="K33" s="553"/>
      <c r="L33" s="557"/>
      <c r="M33" s="558"/>
      <c r="N33" s="559"/>
      <c r="O33" s="560"/>
      <c r="P33" s="561"/>
      <c r="Q33" s="559"/>
      <c r="R33" s="562"/>
    </row>
    <row r="34" spans="1:32" ht="15.75" thickBot="1" x14ac:dyDescent="0.3">
      <c r="B34" s="95" t="s">
        <v>52</v>
      </c>
      <c r="C34" s="140"/>
      <c r="D34" s="235"/>
      <c r="E34" s="351"/>
      <c r="F34" s="351"/>
      <c r="G34" s="352"/>
      <c r="H34" s="264"/>
      <c r="I34" s="353"/>
      <c r="J34" s="353"/>
      <c r="K34" s="428"/>
      <c r="L34" s="466"/>
      <c r="M34" s="467"/>
      <c r="N34" s="467"/>
      <c r="O34" s="357"/>
      <c r="P34" s="467"/>
      <c r="Q34" s="467"/>
      <c r="R34" s="468"/>
    </row>
    <row r="35" spans="1:32" x14ac:dyDescent="0.25">
      <c r="B35" s="141"/>
      <c r="C35" s="142"/>
      <c r="D35" s="236"/>
      <c r="E35" s="308"/>
      <c r="F35" s="308"/>
      <c r="G35" s="354"/>
      <c r="H35" s="355"/>
      <c r="I35" s="310"/>
      <c r="J35" s="310"/>
      <c r="K35" s="429"/>
      <c r="L35" s="236"/>
      <c r="M35" s="308"/>
      <c r="N35" s="308"/>
      <c r="O35" s="312"/>
      <c r="P35" s="308"/>
      <c r="Q35" s="308"/>
      <c r="R35" s="469"/>
    </row>
    <row r="36" spans="1:32" ht="15.75" thickBot="1" x14ac:dyDescent="0.3">
      <c r="B36" s="95" t="s">
        <v>53</v>
      </c>
      <c r="C36" s="140"/>
      <c r="D36" s="351">
        <f>SUM(D17,D24,D31)</f>
        <v>149628</v>
      </c>
      <c r="E36" s="351">
        <f t="shared" ref="E36:F36" si="6">SUM(E17,E24,E31)</f>
        <v>169050</v>
      </c>
      <c r="F36" s="351">
        <f t="shared" si="6"/>
        <v>152538</v>
      </c>
      <c r="G36" s="356">
        <v>0.90232475598935225</v>
      </c>
      <c r="H36" s="418">
        <f t="shared" ref="H36:J36" si="7">SUM(H17,H24,H31)</f>
        <v>1596.5488940701041</v>
      </c>
      <c r="I36" s="418">
        <f t="shared" si="7"/>
        <v>16619.748</v>
      </c>
      <c r="J36" s="418">
        <f t="shared" si="7"/>
        <v>2249.5488940701043</v>
      </c>
      <c r="K36" s="356">
        <v>0.13535397131593718</v>
      </c>
      <c r="L36" s="467">
        <f t="shared" ref="L36:N36" si="8">SUM(L17,L24,L31)</f>
        <v>59571.706229999996</v>
      </c>
      <c r="M36" s="467">
        <f t="shared" si="8"/>
        <v>181031</v>
      </c>
      <c r="N36" s="467">
        <f t="shared" si="8"/>
        <v>73468.085599999991</v>
      </c>
      <c r="O36" s="357">
        <v>0.22991137208544393</v>
      </c>
      <c r="P36" s="467">
        <f>SUM(P17,P24,P31)</f>
        <v>74533.920671289437</v>
      </c>
      <c r="Q36" s="467" t="s">
        <v>86</v>
      </c>
      <c r="R36" s="468">
        <f>SUM(R17,R24,R31)</f>
        <v>540341.7442999999</v>
      </c>
    </row>
    <row r="37" spans="1:32" ht="15.75" thickBot="1" x14ac:dyDescent="0.3">
      <c r="B37" s="143" t="s">
        <v>54</v>
      </c>
      <c r="C37" s="144"/>
      <c r="D37" s="573"/>
      <c r="E37" s="574"/>
      <c r="F37" s="574"/>
      <c r="G37" s="575"/>
      <c r="H37" s="576"/>
      <c r="I37" s="577"/>
      <c r="J37" s="574"/>
      <c r="K37" s="575"/>
      <c r="L37" s="576"/>
      <c r="M37" s="574"/>
      <c r="N37" s="574"/>
      <c r="O37" s="574"/>
      <c r="P37" s="574"/>
      <c r="Q37" s="578"/>
      <c r="R37" s="575"/>
    </row>
    <row r="38" spans="1:32" x14ac:dyDescent="0.25">
      <c r="A38" s="541"/>
      <c r="B38" s="542"/>
      <c r="C38" s="169"/>
      <c r="D38" s="169"/>
      <c r="E38" s="169"/>
      <c r="F38" s="169"/>
      <c r="G38" s="169"/>
      <c r="H38" s="169"/>
      <c r="I38" s="169"/>
      <c r="J38" s="169"/>
      <c r="K38" s="543"/>
      <c r="L38" s="169"/>
      <c r="M38" s="169"/>
      <c r="N38" s="169"/>
      <c r="O38" s="543"/>
      <c r="P38" s="544"/>
      <c r="Q38" s="545"/>
      <c r="R38" s="169"/>
    </row>
    <row r="39" spans="1:32" ht="17.25" x14ac:dyDescent="0.25">
      <c r="B39" s="579" t="s">
        <v>97</v>
      </c>
      <c r="C39" s="580"/>
      <c r="D39" s="580"/>
      <c r="E39" s="580"/>
      <c r="F39" s="580"/>
      <c r="G39" s="580"/>
      <c r="H39" s="580"/>
      <c r="I39" s="580"/>
      <c r="J39" s="580"/>
      <c r="K39" s="581"/>
      <c r="L39" s="580"/>
      <c r="M39" s="104"/>
      <c r="N39" s="104"/>
      <c r="O39" s="105"/>
      <c r="P39" s="245"/>
      <c r="Q39" s="104"/>
      <c r="R39" s="104"/>
      <c r="S39" s="104"/>
      <c r="T39" s="104"/>
      <c r="U39" s="104"/>
      <c r="V39" s="104"/>
      <c r="W39" s="104"/>
      <c r="X39" s="104"/>
      <c r="Y39" s="104"/>
      <c r="Z39" s="104"/>
      <c r="AA39" s="104"/>
      <c r="AB39" s="104"/>
      <c r="AC39" s="104"/>
      <c r="AD39" s="104"/>
      <c r="AE39" s="104"/>
      <c r="AF39" s="104"/>
    </row>
    <row r="40" spans="1:32" ht="17.25" x14ac:dyDescent="0.25">
      <c r="B40" s="582" t="s">
        <v>98</v>
      </c>
      <c r="C40" s="583"/>
      <c r="D40" s="583"/>
      <c r="E40" s="583"/>
      <c r="F40" s="583"/>
      <c r="G40" s="583"/>
      <c r="H40" s="583"/>
      <c r="I40" s="583"/>
      <c r="J40" s="583"/>
      <c r="K40" s="584"/>
      <c r="L40" s="583"/>
    </row>
    <row r="41" spans="1:32" ht="17.25" x14ac:dyDescent="0.25">
      <c r="B41" s="585" t="s">
        <v>99</v>
      </c>
      <c r="C41" s="583"/>
      <c r="D41" s="583"/>
      <c r="E41" s="583"/>
      <c r="F41" s="583"/>
      <c r="G41" s="583"/>
      <c r="H41" s="583"/>
      <c r="I41" s="583"/>
      <c r="J41" s="583"/>
      <c r="K41" s="584"/>
      <c r="L41" s="583"/>
    </row>
    <row r="42" spans="1:32" ht="47.25" customHeight="1" x14ac:dyDescent="0.25">
      <c r="B42" s="586" t="s">
        <v>100</v>
      </c>
      <c r="C42" s="586"/>
      <c r="D42" s="586"/>
      <c r="E42" s="586"/>
      <c r="F42" s="586"/>
      <c r="G42" s="586"/>
      <c r="H42" s="586"/>
      <c r="I42" s="586"/>
      <c r="J42" s="586"/>
      <c r="K42" s="586"/>
      <c r="L42" s="586"/>
    </row>
    <row r="43" spans="1:32" x14ac:dyDescent="0.25">
      <c r="B43" s="583" t="s">
        <v>101</v>
      </c>
      <c r="C43" s="583"/>
      <c r="D43" s="583"/>
      <c r="E43" s="583"/>
      <c r="F43" s="583"/>
      <c r="G43" s="583"/>
      <c r="H43" s="583"/>
      <c r="I43" s="583"/>
      <c r="J43" s="583"/>
      <c r="K43" s="584"/>
      <c r="L43" s="583"/>
    </row>
  </sheetData>
  <mergeCells count="8">
    <mergeCell ref="B42:L42"/>
    <mergeCell ref="D4:G4"/>
    <mergeCell ref="H4:K4"/>
    <mergeCell ref="L4:R4"/>
    <mergeCell ref="B27:B31"/>
    <mergeCell ref="B21:B23"/>
    <mergeCell ref="B8:B12"/>
    <mergeCell ref="B13:B15"/>
  </mergeCells>
  <pageMargins left="0.25" right="0.25" top="0.75" bottom="0.75" header="0.3" footer="0.3"/>
  <pageSetup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4307A-DCF7-48ED-BCA6-D90E248A89AC}">
  <sheetPr>
    <tabColor theme="4" tint="-0.249977111117893"/>
    <pageSetUpPr fitToPage="1"/>
  </sheetPr>
  <dimension ref="A1:AB27"/>
  <sheetViews>
    <sheetView showGridLines="0" zoomScaleNormal="100" zoomScaleSheetLayoutView="100" workbookViewId="0">
      <selection activeCell="B3" sqref="B3"/>
    </sheetView>
  </sheetViews>
  <sheetFormatPr defaultColWidth="9.28515625" defaultRowHeight="15" x14ac:dyDescent="0.25"/>
  <cols>
    <col min="1" max="1" width="4.28515625" customWidth="1"/>
    <col min="2" max="2" width="22.140625" customWidth="1"/>
    <col min="3" max="3" width="35" customWidth="1"/>
    <col min="4" max="8" width="13.5703125" customWidth="1"/>
    <col min="9" max="9" width="14.5703125" customWidth="1"/>
    <col min="10" max="10" width="22.7109375" bestFit="1" customWidth="1"/>
    <col min="11" max="11" width="16.28515625" customWidth="1"/>
    <col min="12" max="13" width="15.7109375" style="2" customWidth="1"/>
    <col min="14" max="14" width="13.5703125" customWidth="1"/>
    <col min="18" max="18" width="9.28515625" customWidth="1"/>
  </cols>
  <sheetData>
    <row r="1" spans="1:13" ht="23.25" x14ac:dyDescent="0.35">
      <c r="A1" s="1" t="s">
        <v>55</v>
      </c>
      <c r="L1" s="166"/>
      <c r="M1" s="166"/>
    </row>
    <row r="2" spans="1:13" ht="15.75" x14ac:dyDescent="0.25">
      <c r="B2" s="265" t="s">
        <v>117</v>
      </c>
      <c r="L2" s="166"/>
      <c r="M2" s="166"/>
    </row>
    <row r="3" spans="1:13" ht="19.5" thickBot="1" x14ac:dyDescent="0.35">
      <c r="A3" s="6"/>
      <c r="B3" s="6" t="s">
        <v>56</v>
      </c>
      <c r="C3" s="6"/>
      <c r="D3" s="6"/>
      <c r="E3" s="6"/>
      <c r="F3" s="6"/>
      <c r="G3" s="6"/>
      <c r="H3" s="6"/>
      <c r="L3" s="166"/>
      <c r="M3" s="166"/>
    </row>
    <row r="4" spans="1:13" ht="43.15" customHeight="1" thickBot="1" x14ac:dyDescent="0.3">
      <c r="A4" t="s">
        <v>2</v>
      </c>
      <c r="B4" s="153"/>
      <c r="C4" s="153"/>
      <c r="D4" s="511" t="s">
        <v>7</v>
      </c>
      <c r="E4" s="511"/>
      <c r="F4" s="512" t="s">
        <v>102</v>
      </c>
      <c r="G4" s="513"/>
      <c r="H4" s="514" t="s">
        <v>57</v>
      </c>
      <c r="I4" s="515"/>
      <c r="K4" s="173" t="s">
        <v>7</v>
      </c>
      <c r="L4" s="173"/>
      <c r="M4" s="173"/>
    </row>
    <row r="5" spans="1:13" ht="21" customHeight="1" thickBot="1" x14ac:dyDescent="0.3">
      <c r="B5" s="156"/>
      <c r="C5" s="156"/>
      <c r="D5" s="229" t="s">
        <v>10</v>
      </c>
      <c r="E5" s="230" t="s">
        <v>11</v>
      </c>
      <c r="F5" s="198" t="s">
        <v>12</v>
      </c>
      <c r="G5" s="199" t="s">
        <v>13</v>
      </c>
      <c r="H5" s="192" t="s">
        <v>14</v>
      </c>
      <c r="I5" s="193" t="s">
        <v>15</v>
      </c>
      <c r="L5" s="166"/>
      <c r="M5" s="166"/>
    </row>
    <row r="6" spans="1:13" ht="52.5" customHeight="1" thickBot="1" x14ac:dyDescent="0.3">
      <c r="B6" s="155"/>
      <c r="C6" s="155"/>
      <c r="D6" s="516" t="s">
        <v>68</v>
      </c>
      <c r="E6" s="517"/>
      <c r="F6" s="518" t="s">
        <v>103</v>
      </c>
      <c r="G6" s="519"/>
      <c r="H6" s="520" t="s">
        <v>76</v>
      </c>
      <c r="I6" s="521"/>
      <c r="L6" s="166"/>
      <c r="M6" s="166"/>
    </row>
    <row r="7" spans="1:13" ht="30.75" thickBot="1" x14ac:dyDescent="0.3">
      <c r="B7" s="180" t="s">
        <v>31</v>
      </c>
      <c r="C7" s="183" t="s">
        <v>32</v>
      </c>
      <c r="D7" s="231" t="s">
        <v>104</v>
      </c>
      <c r="E7" s="232" t="s">
        <v>105</v>
      </c>
      <c r="F7" s="220" t="s">
        <v>104</v>
      </c>
      <c r="G7" s="221" t="s">
        <v>105</v>
      </c>
      <c r="H7" s="358" t="s">
        <v>104</v>
      </c>
      <c r="I7" s="359" t="s">
        <v>105</v>
      </c>
      <c r="J7" s="169"/>
      <c r="K7" s="169"/>
      <c r="L7" s="169"/>
      <c r="M7" s="169"/>
    </row>
    <row r="8" spans="1:13" x14ac:dyDescent="0.25">
      <c r="B8" s="507" t="s">
        <v>33</v>
      </c>
      <c r="C8" s="178" t="s">
        <v>82</v>
      </c>
      <c r="D8" s="247">
        <v>3</v>
      </c>
      <c r="E8" s="248">
        <v>92</v>
      </c>
      <c r="F8" s="383">
        <f>1750/1000</f>
        <v>1.75</v>
      </c>
      <c r="G8" s="384">
        <f>66500/1000</f>
        <v>66.5</v>
      </c>
      <c r="H8" s="247">
        <v>79.712599999999995</v>
      </c>
      <c r="I8" s="258">
        <v>1271.1674</v>
      </c>
      <c r="J8" s="166"/>
      <c r="K8" s="166"/>
      <c r="L8" s="166"/>
      <c r="M8" s="166"/>
    </row>
    <row r="9" spans="1:13" x14ac:dyDescent="0.25">
      <c r="B9" s="508"/>
      <c r="C9" s="181" t="s">
        <v>83</v>
      </c>
      <c r="D9" s="249">
        <v>0</v>
      </c>
      <c r="E9" s="250">
        <v>302</v>
      </c>
      <c r="F9" s="385">
        <v>0</v>
      </c>
      <c r="G9" s="386">
        <f>41950/1000</f>
        <v>41.95</v>
      </c>
      <c r="H9" s="259">
        <v>0</v>
      </c>
      <c r="I9" s="251">
        <v>217.16720000000001</v>
      </c>
      <c r="J9" s="166"/>
      <c r="K9" s="166"/>
      <c r="L9" s="166"/>
      <c r="M9" s="166"/>
    </row>
    <row r="10" spans="1:13" x14ac:dyDescent="0.25">
      <c r="B10" s="508"/>
      <c r="C10" s="184" t="s">
        <v>84</v>
      </c>
      <c r="D10" s="249">
        <v>0</v>
      </c>
      <c r="E10" s="250">
        <v>5796</v>
      </c>
      <c r="F10" s="388">
        <v>0</v>
      </c>
      <c r="G10" s="387">
        <f>560067.5/1000</f>
        <v>560.0675</v>
      </c>
      <c r="H10" s="249">
        <v>0</v>
      </c>
      <c r="I10" s="251">
        <v>39868.589999999997</v>
      </c>
      <c r="J10" s="166"/>
      <c r="K10" s="166"/>
      <c r="L10" s="166"/>
      <c r="M10" s="166"/>
    </row>
    <row r="11" spans="1:13" x14ac:dyDescent="0.25">
      <c r="B11" s="508"/>
      <c r="C11" s="184" t="s">
        <v>112</v>
      </c>
      <c r="D11" s="249">
        <v>0</v>
      </c>
      <c r="E11" s="250" t="s">
        <v>86</v>
      </c>
      <c r="F11" s="385">
        <v>0</v>
      </c>
      <c r="G11" s="389" t="s">
        <v>86</v>
      </c>
      <c r="H11" s="259">
        <v>0</v>
      </c>
      <c r="I11" s="251" t="s">
        <v>86</v>
      </c>
      <c r="J11" s="166"/>
      <c r="K11" s="166"/>
      <c r="L11" s="166"/>
      <c r="M11" s="166"/>
    </row>
    <row r="12" spans="1:13" ht="15.75" thickBot="1" x14ac:dyDescent="0.3">
      <c r="B12" s="240"/>
      <c r="C12" s="246" t="s">
        <v>87</v>
      </c>
      <c r="D12" s="252">
        <f>SUM(D8:D11)</f>
        <v>3</v>
      </c>
      <c r="E12" s="253">
        <f t="shared" ref="E12:I12" si="0">SUM(E8:E11)</f>
        <v>6190</v>
      </c>
      <c r="F12" s="390">
        <f t="shared" si="0"/>
        <v>1.75</v>
      </c>
      <c r="G12" s="391">
        <f t="shared" si="0"/>
        <v>668.51750000000004</v>
      </c>
      <c r="H12" s="300">
        <f t="shared" si="0"/>
        <v>79.712599999999995</v>
      </c>
      <c r="I12" s="441">
        <f t="shared" si="0"/>
        <v>41356.924599999998</v>
      </c>
      <c r="J12" s="166"/>
      <c r="K12" s="166"/>
      <c r="L12" s="166"/>
      <c r="M12" s="166"/>
    </row>
    <row r="13" spans="1:13" ht="14.45" customHeight="1" x14ac:dyDescent="0.25">
      <c r="B13" s="507" t="s">
        <v>34</v>
      </c>
      <c r="C13" s="178" t="s">
        <v>106</v>
      </c>
      <c r="D13" s="247">
        <v>0</v>
      </c>
      <c r="E13" s="248">
        <v>3</v>
      </c>
      <c r="F13" s="383">
        <v>0</v>
      </c>
      <c r="G13" s="394">
        <f>13350/1000</f>
        <v>13.35</v>
      </c>
      <c r="H13" s="247">
        <v>0</v>
      </c>
      <c r="I13" s="258">
        <v>35.947000000000003</v>
      </c>
      <c r="J13" s="174"/>
      <c r="K13" s="166"/>
      <c r="L13" s="166"/>
      <c r="M13" s="166"/>
    </row>
    <row r="14" spans="1:13" ht="14.45" customHeight="1" x14ac:dyDescent="0.25">
      <c r="B14" s="508"/>
      <c r="C14" s="176" t="s">
        <v>89</v>
      </c>
      <c r="D14" s="249">
        <v>0</v>
      </c>
      <c r="E14" s="250">
        <v>40</v>
      </c>
      <c r="F14" s="388">
        <v>0</v>
      </c>
      <c r="G14" s="387">
        <f>11478.95/1000</f>
        <v>11.478950000000001</v>
      </c>
      <c r="H14" s="249">
        <v>0</v>
      </c>
      <c r="I14" s="251">
        <v>148.50120000000001</v>
      </c>
      <c r="J14" s="174"/>
      <c r="K14" s="166"/>
      <c r="L14" s="166"/>
      <c r="M14" s="166"/>
    </row>
    <row r="15" spans="1:13" ht="14.45" customHeight="1" thickBot="1" x14ac:dyDescent="0.3">
      <c r="B15" s="508"/>
      <c r="C15" s="177" t="s">
        <v>37</v>
      </c>
      <c r="D15" s="254">
        <v>0</v>
      </c>
      <c r="E15" s="255" t="s">
        <v>86</v>
      </c>
      <c r="F15" s="395">
        <v>0</v>
      </c>
      <c r="G15" s="396" t="s">
        <v>86</v>
      </c>
      <c r="H15" s="254">
        <v>0</v>
      </c>
      <c r="I15" s="441" t="s">
        <v>86</v>
      </c>
      <c r="J15" s="174"/>
      <c r="K15" s="166"/>
      <c r="L15" s="166"/>
      <c r="M15" s="166"/>
    </row>
    <row r="16" spans="1:13" ht="45" x14ac:dyDescent="0.25">
      <c r="B16" s="188" t="s">
        <v>38</v>
      </c>
      <c r="C16" s="188" t="s">
        <v>39</v>
      </c>
      <c r="D16" s="247">
        <v>0</v>
      </c>
      <c r="E16" s="248">
        <v>144666</v>
      </c>
      <c r="F16" s="383">
        <v>0</v>
      </c>
      <c r="G16" s="384" t="s">
        <v>86</v>
      </c>
      <c r="H16" s="247">
        <v>0</v>
      </c>
      <c r="I16" s="258">
        <v>31847</v>
      </c>
      <c r="J16" s="166"/>
      <c r="K16" s="166"/>
      <c r="L16" s="166"/>
      <c r="M16" s="166"/>
    </row>
    <row r="17" spans="2:28" ht="15.75" thickBot="1" x14ac:dyDescent="0.3">
      <c r="B17" s="182" t="s">
        <v>40</v>
      </c>
      <c r="C17" s="185"/>
      <c r="D17" s="233">
        <f t="shared" ref="D17:H17" si="1">SUM(D12:D16)</f>
        <v>3</v>
      </c>
      <c r="E17" s="234">
        <f t="shared" si="1"/>
        <v>150899</v>
      </c>
      <c r="F17" s="397">
        <f t="shared" si="1"/>
        <v>1.75</v>
      </c>
      <c r="G17" s="398">
        <f t="shared" si="1"/>
        <v>693.34645000000012</v>
      </c>
      <c r="H17" s="233">
        <f t="shared" si="1"/>
        <v>79.712599999999995</v>
      </c>
      <c r="I17" s="471">
        <f>SUM(I12:I16)</f>
        <v>73388.372799999997</v>
      </c>
      <c r="J17" s="169"/>
      <c r="K17" s="169"/>
      <c r="L17" s="169"/>
      <c r="M17" s="169"/>
    </row>
    <row r="18" spans="2:28" ht="15.75" thickBot="1" x14ac:dyDescent="0.3">
      <c r="B18" s="141"/>
      <c r="C18" s="187"/>
      <c r="D18" s="256"/>
      <c r="E18" s="237"/>
      <c r="F18" s="399"/>
      <c r="G18" s="400"/>
      <c r="H18" s="256"/>
      <c r="I18" s="451"/>
      <c r="J18" s="171"/>
      <c r="K18" s="171"/>
      <c r="L18" s="171"/>
      <c r="M18" s="171"/>
    </row>
    <row r="19" spans="2:28" x14ac:dyDescent="0.25">
      <c r="B19" s="509" t="s">
        <v>49</v>
      </c>
      <c r="C19" s="213" t="s">
        <v>94</v>
      </c>
      <c r="D19" s="257">
        <v>0</v>
      </c>
      <c r="E19" s="258">
        <v>0</v>
      </c>
      <c r="F19" s="401">
        <v>0</v>
      </c>
      <c r="G19" s="384">
        <v>0</v>
      </c>
      <c r="H19" s="257">
        <v>0</v>
      </c>
      <c r="I19" s="258">
        <v>0</v>
      </c>
      <c r="J19" s="171"/>
      <c r="K19" s="171"/>
      <c r="L19" s="171"/>
      <c r="M19" s="171"/>
    </row>
    <row r="20" spans="2:28" x14ac:dyDescent="0.25">
      <c r="B20" s="510"/>
      <c r="C20" s="212" t="s">
        <v>107</v>
      </c>
      <c r="D20" s="259">
        <v>0</v>
      </c>
      <c r="E20" s="251">
        <v>0</v>
      </c>
      <c r="F20" s="385">
        <v>0</v>
      </c>
      <c r="G20" s="387">
        <v>0</v>
      </c>
      <c r="H20" s="259">
        <v>0</v>
      </c>
      <c r="I20" s="251">
        <v>0</v>
      </c>
      <c r="J20" s="171"/>
      <c r="K20" s="171"/>
      <c r="L20" s="171"/>
      <c r="M20" s="171"/>
    </row>
    <row r="21" spans="2:28" x14ac:dyDescent="0.25">
      <c r="B21" s="54" t="s">
        <v>113</v>
      </c>
      <c r="C21" s="190"/>
      <c r="D21" s="260">
        <f>SUM(D19:D20)</f>
        <v>0</v>
      </c>
      <c r="E21" s="261">
        <f t="shared" ref="E21:I21" si="2">SUM(E19:E20)</f>
        <v>0</v>
      </c>
      <c r="F21" s="402">
        <f t="shared" si="2"/>
        <v>0</v>
      </c>
      <c r="G21" s="403">
        <f t="shared" si="2"/>
        <v>0</v>
      </c>
      <c r="H21" s="260">
        <f t="shared" si="2"/>
        <v>0</v>
      </c>
      <c r="I21" s="472">
        <f t="shared" si="2"/>
        <v>0</v>
      </c>
      <c r="J21" s="169"/>
      <c r="K21" s="169"/>
      <c r="L21" s="169"/>
      <c r="M21" s="169"/>
    </row>
    <row r="22" spans="2:28" x14ac:dyDescent="0.25">
      <c r="B22" s="89" t="s">
        <v>51</v>
      </c>
      <c r="C22" s="138"/>
      <c r="D22" s="262"/>
      <c r="E22" s="263"/>
      <c r="F22" s="404"/>
      <c r="G22" s="405"/>
      <c r="H22" s="262"/>
      <c r="I22" s="473"/>
      <c r="J22" s="168"/>
      <c r="K22" s="168"/>
      <c r="L22" s="166"/>
      <c r="M22" s="166"/>
    </row>
    <row r="23" spans="2:28" ht="15.75" thickBot="1" x14ac:dyDescent="0.3">
      <c r="B23" s="95" t="s">
        <v>52</v>
      </c>
      <c r="C23" s="140"/>
      <c r="D23" s="235">
        <v>0</v>
      </c>
      <c r="E23" s="235">
        <v>0</v>
      </c>
      <c r="F23" s="406">
        <v>0</v>
      </c>
      <c r="G23" s="406">
        <v>0</v>
      </c>
      <c r="H23" s="235">
        <v>0</v>
      </c>
      <c r="I23" s="235">
        <v>0</v>
      </c>
      <c r="J23" s="172"/>
      <c r="K23" s="172"/>
      <c r="L23" s="169"/>
      <c r="M23" s="169"/>
    </row>
    <row r="24" spans="2:28" x14ac:dyDescent="0.25">
      <c r="B24" s="141"/>
      <c r="C24" s="142"/>
      <c r="D24" s="236"/>
      <c r="E24" s="237"/>
      <c r="F24" s="407"/>
      <c r="G24" s="400"/>
      <c r="H24" s="236"/>
      <c r="I24" s="469"/>
      <c r="J24" s="171"/>
      <c r="K24" s="171"/>
      <c r="L24" s="171"/>
      <c r="M24" s="171"/>
    </row>
    <row r="25" spans="2:28" ht="15.75" thickBot="1" x14ac:dyDescent="0.3">
      <c r="B25" s="95" t="s">
        <v>53</v>
      </c>
      <c r="C25" s="140"/>
      <c r="D25" s="235">
        <f>SUM(D17,D21,D23)</f>
        <v>3</v>
      </c>
      <c r="E25" s="235">
        <f t="shared" ref="E25:I25" si="3">SUM(E17,E21,E23)</f>
        <v>150899</v>
      </c>
      <c r="F25" s="406">
        <f t="shared" si="3"/>
        <v>1.75</v>
      </c>
      <c r="G25" s="398">
        <f t="shared" si="3"/>
        <v>693.34645000000012</v>
      </c>
      <c r="H25" s="235">
        <f t="shared" si="3"/>
        <v>79.712599999999995</v>
      </c>
      <c r="I25" s="474">
        <f t="shared" si="3"/>
        <v>73388.372799999997</v>
      </c>
      <c r="J25" s="169"/>
      <c r="K25" s="169"/>
      <c r="L25" s="169"/>
      <c r="M25" s="169"/>
    </row>
    <row r="26" spans="2:28" ht="15.75" thickBot="1" x14ac:dyDescent="0.3">
      <c r="B26" s="143" t="s">
        <v>54</v>
      </c>
      <c r="C26" s="144"/>
      <c r="D26" s="238"/>
      <c r="E26" s="239"/>
      <c r="F26" s="223"/>
      <c r="G26" s="224"/>
      <c r="H26" s="222"/>
      <c r="I26" s="225"/>
      <c r="J26" s="169"/>
      <c r="K26" s="169"/>
      <c r="L26" s="169"/>
      <c r="M26" s="169"/>
    </row>
    <row r="27" spans="2:28" x14ac:dyDescent="0.25">
      <c r="B27" s="146" t="s">
        <v>108</v>
      </c>
      <c r="C27" s="104"/>
      <c r="D27" s="104"/>
      <c r="E27" s="104"/>
      <c r="F27" s="104"/>
      <c r="G27" s="104"/>
      <c r="H27" s="104"/>
      <c r="I27" s="104"/>
      <c r="J27" s="104"/>
      <c r="K27" s="104"/>
      <c r="L27" s="107"/>
      <c r="M27" s="107"/>
      <c r="N27" s="104"/>
      <c r="O27" s="104"/>
      <c r="P27" s="104"/>
      <c r="Q27" s="104"/>
      <c r="R27" s="104"/>
      <c r="S27" s="104"/>
      <c r="T27" s="104"/>
      <c r="U27" s="104"/>
      <c r="V27" s="104"/>
      <c r="W27" s="104"/>
      <c r="X27" s="104"/>
      <c r="Y27" s="104"/>
      <c r="Z27" s="104"/>
      <c r="AA27" s="104"/>
      <c r="AB27" s="104"/>
    </row>
  </sheetData>
  <mergeCells count="9">
    <mergeCell ref="B13:B15"/>
    <mergeCell ref="B19:B20"/>
    <mergeCell ref="D4:E4"/>
    <mergeCell ref="F4:G4"/>
    <mergeCell ref="H4:I4"/>
    <mergeCell ref="D6:E6"/>
    <mergeCell ref="F6:G6"/>
    <mergeCell ref="H6:I6"/>
    <mergeCell ref="B8:B11"/>
  </mergeCells>
  <pageMargins left="0.25" right="0.25" top="0.75" bottom="0.75" header="0.3" footer="0.3"/>
  <pageSetup scale="7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2FFE5-A9D8-4F0A-973B-46745797EC0D}">
  <sheetPr>
    <tabColor theme="4" tint="-0.249977111117893"/>
    <pageSetUpPr fitToPage="1"/>
  </sheetPr>
  <dimension ref="A1:AD21"/>
  <sheetViews>
    <sheetView showGridLines="0" zoomScaleNormal="100" zoomScaleSheetLayoutView="100" workbookViewId="0">
      <selection activeCell="B3" sqref="B3"/>
    </sheetView>
  </sheetViews>
  <sheetFormatPr defaultColWidth="9.28515625" defaultRowHeight="15" x14ac:dyDescent="0.25"/>
  <cols>
    <col min="1" max="1" width="4.28515625" customWidth="1"/>
    <col min="2" max="2" width="22.140625" customWidth="1"/>
    <col min="3" max="3" width="35" customWidth="1"/>
    <col min="4" max="8" width="13.5703125" customWidth="1"/>
    <col min="9" max="9" width="14.5703125" customWidth="1"/>
    <col min="10" max="10" width="16.7109375" bestFit="1" customWidth="1"/>
    <col min="11" max="11" width="16.28515625" style="5" customWidth="1"/>
    <col min="12" max="13" width="16.28515625" customWidth="1"/>
    <col min="14" max="15" width="15.7109375" style="2" customWidth="1"/>
    <col min="16" max="16" width="13.5703125" customWidth="1"/>
    <col min="20" max="20" width="9.28515625" customWidth="1"/>
  </cols>
  <sheetData>
    <row r="1" spans="1:30" ht="23.25" x14ac:dyDescent="0.35">
      <c r="A1" s="1" t="s">
        <v>55</v>
      </c>
      <c r="K1" s="167"/>
      <c r="N1" s="166"/>
      <c r="O1" s="166"/>
    </row>
    <row r="2" spans="1:30" ht="15.75" x14ac:dyDescent="0.25">
      <c r="B2" s="265" t="s">
        <v>118</v>
      </c>
      <c r="K2" s="167"/>
      <c r="N2" s="166"/>
      <c r="O2" s="166"/>
    </row>
    <row r="3" spans="1:30" ht="19.5" thickBot="1" x14ac:dyDescent="0.35">
      <c r="A3" s="6"/>
      <c r="B3" s="6" t="s">
        <v>56</v>
      </c>
      <c r="C3" s="6"/>
      <c r="D3" s="6"/>
      <c r="E3" s="6"/>
      <c r="F3" s="6"/>
      <c r="G3" s="6"/>
      <c r="H3" s="6"/>
      <c r="K3" s="175"/>
      <c r="N3" s="166"/>
      <c r="O3" s="166"/>
    </row>
    <row r="4" spans="1:30" ht="43.15" customHeight="1" thickBot="1" x14ac:dyDescent="0.3">
      <c r="A4" t="s">
        <v>2</v>
      </c>
      <c r="B4" s="208"/>
      <c r="C4" s="153"/>
      <c r="D4" s="525" t="s">
        <v>7</v>
      </c>
      <c r="E4" s="501"/>
      <c r="F4" s="512" t="s">
        <v>102</v>
      </c>
      <c r="G4" s="513"/>
      <c r="H4" s="514" t="s">
        <v>57</v>
      </c>
      <c r="I4" s="515"/>
      <c r="K4" s="167"/>
      <c r="M4" s="173" t="s">
        <v>7</v>
      </c>
      <c r="N4" s="173"/>
      <c r="O4" s="173"/>
    </row>
    <row r="5" spans="1:30" ht="21" customHeight="1" thickBot="1" x14ac:dyDescent="0.3">
      <c r="B5" s="202"/>
      <c r="C5" s="156"/>
      <c r="D5" s="191" t="s">
        <v>10</v>
      </c>
      <c r="E5" s="193" t="s">
        <v>11</v>
      </c>
      <c r="F5" s="198" t="s">
        <v>12</v>
      </c>
      <c r="G5" s="199" t="s">
        <v>13</v>
      </c>
      <c r="H5" s="192" t="s">
        <v>14</v>
      </c>
      <c r="I5" s="193" t="s">
        <v>15</v>
      </c>
      <c r="K5" s="167"/>
      <c r="N5" s="166"/>
      <c r="O5" s="166"/>
    </row>
    <row r="6" spans="1:30" ht="52.5" customHeight="1" thickBot="1" x14ac:dyDescent="0.3">
      <c r="B6" s="203"/>
      <c r="C6" s="155"/>
      <c r="D6" s="526" t="s">
        <v>68</v>
      </c>
      <c r="E6" s="527"/>
      <c r="F6" s="518" t="s">
        <v>109</v>
      </c>
      <c r="G6" s="519"/>
      <c r="H6" s="520" t="s">
        <v>76</v>
      </c>
      <c r="I6" s="521"/>
      <c r="K6" s="167"/>
      <c r="N6" s="166"/>
      <c r="O6" s="166"/>
    </row>
    <row r="7" spans="1:30" ht="30.75" thickBot="1" x14ac:dyDescent="0.3">
      <c r="B7" s="186" t="s">
        <v>41</v>
      </c>
      <c r="C7" s="180" t="s">
        <v>90</v>
      </c>
      <c r="D7" s="200" t="s">
        <v>110</v>
      </c>
      <c r="E7" s="201" t="s">
        <v>111</v>
      </c>
      <c r="F7" s="200" t="s">
        <v>110</v>
      </c>
      <c r="G7" s="201" t="s">
        <v>111</v>
      </c>
      <c r="H7" s="200" t="s">
        <v>110</v>
      </c>
      <c r="I7" s="201" t="s">
        <v>111</v>
      </c>
      <c r="J7" s="169"/>
      <c r="K7" s="170"/>
      <c r="L7" s="169"/>
      <c r="M7" s="169"/>
      <c r="N7" s="169"/>
      <c r="O7" s="169"/>
    </row>
    <row r="8" spans="1:30" ht="15.75" thickBot="1" x14ac:dyDescent="0.3">
      <c r="B8" s="179" t="s">
        <v>42</v>
      </c>
      <c r="C8" s="179" t="s">
        <v>43</v>
      </c>
      <c r="D8" s="266">
        <v>0</v>
      </c>
      <c r="E8" s="226" t="s">
        <v>86</v>
      </c>
      <c r="F8" s="392">
        <v>0</v>
      </c>
      <c r="G8" s="393" t="s">
        <v>86</v>
      </c>
      <c r="H8" s="475">
        <v>0</v>
      </c>
      <c r="I8" s="441" t="s">
        <v>86</v>
      </c>
      <c r="J8" s="214"/>
      <c r="K8" s="167"/>
      <c r="L8" s="168"/>
      <c r="M8" s="168"/>
      <c r="N8" s="166"/>
      <c r="O8" s="166"/>
    </row>
    <row r="9" spans="1:30" x14ac:dyDescent="0.25">
      <c r="B9" s="522" t="s">
        <v>44</v>
      </c>
      <c r="C9" s="178" t="s">
        <v>45</v>
      </c>
      <c r="D9" s="267">
        <v>0</v>
      </c>
      <c r="E9" s="268">
        <v>0</v>
      </c>
      <c r="F9" s="408">
        <v>0</v>
      </c>
      <c r="G9" s="409">
        <v>0</v>
      </c>
      <c r="H9" s="283">
        <v>0</v>
      </c>
      <c r="I9" s="476">
        <v>0</v>
      </c>
      <c r="J9" s="174"/>
      <c r="K9" s="174"/>
      <c r="L9" s="174"/>
      <c r="M9" s="168"/>
      <c r="N9" s="166"/>
      <c r="O9" s="166"/>
    </row>
    <row r="10" spans="1:30" x14ac:dyDescent="0.25">
      <c r="B10" s="506"/>
      <c r="C10" s="177" t="s">
        <v>46</v>
      </c>
      <c r="D10" s="270">
        <v>0</v>
      </c>
      <c r="E10" s="271">
        <v>0</v>
      </c>
      <c r="F10" s="385">
        <v>0</v>
      </c>
      <c r="G10" s="387">
        <v>0</v>
      </c>
      <c r="H10" s="259">
        <v>0</v>
      </c>
      <c r="I10" s="473">
        <v>0</v>
      </c>
      <c r="J10" s="174"/>
      <c r="K10" s="174"/>
      <c r="L10" s="174"/>
      <c r="M10" s="168"/>
      <c r="N10" s="166"/>
      <c r="O10" s="166"/>
    </row>
    <row r="11" spans="1:30" ht="15.75" thickBot="1" x14ac:dyDescent="0.3">
      <c r="B11" s="523"/>
      <c r="C11" s="204" t="s">
        <v>47</v>
      </c>
      <c r="D11" s="272">
        <v>0</v>
      </c>
      <c r="E11" s="226">
        <v>0</v>
      </c>
      <c r="F11" s="392">
        <v>0</v>
      </c>
      <c r="G11" s="393">
        <v>0</v>
      </c>
      <c r="H11" s="300">
        <v>0</v>
      </c>
      <c r="I11" s="477">
        <v>0</v>
      </c>
      <c r="J11" s="174"/>
      <c r="K11" s="174"/>
      <c r="L11" s="174"/>
      <c r="M11" s="166"/>
      <c r="N11" s="166"/>
      <c r="O11" s="166"/>
    </row>
    <row r="12" spans="1:30" s="104" customFormat="1" ht="15.75" thickBot="1" x14ac:dyDescent="0.3">
      <c r="B12" s="143" t="s">
        <v>48</v>
      </c>
      <c r="C12" s="194"/>
      <c r="D12" s="273">
        <v>0</v>
      </c>
      <c r="E12" s="273">
        <f>SUM(E8:E11)</f>
        <v>0</v>
      </c>
      <c r="F12" s="397">
        <v>0</v>
      </c>
      <c r="G12" s="410">
        <f>SUM(G8:G11)</f>
        <v>0</v>
      </c>
      <c r="H12" s="330">
        <v>0</v>
      </c>
      <c r="I12" s="330">
        <f>SUM(I8:I11)</f>
        <v>0</v>
      </c>
      <c r="J12" s="169"/>
      <c r="K12" s="170"/>
      <c r="L12" s="169"/>
      <c r="M12" s="169"/>
      <c r="N12" s="169"/>
      <c r="O12" s="169"/>
      <c r="P12"/>
      <c r="Q12"/>
      <c r="R12"/>
      <c r="S12"/>
      <c r="T12"/>
      <c r="U12"/>
      <c r="V12"/>
      <c r="W12"/>
      <c r="X12"/>
      <c r="Y12"/>
      <c r="Z12"/>
      <c r="AA12"/>
      <c r="AB12"/>
      <c r="AC12"/>
      <c r="AD12"/>
    </row>
    <row r="13" spans="1:30" ht="15.75" thickBot="1" x14ac:dyDescent="0.3">
      <c r="B13" s="189"/>
      <c r="C13" s="196"/>
      <c r="D13" s="274"/>
      <c r="E13" s="275"/>
      <c r="F13" s="411"/>
      <c r="G13" s="412"/>
      <c r="H13" s="332"/>
      <c r="I13" s="462"/>
      <c r="J13" s="171"/>
      <c r="K13" s="171"/>
      <c r="L13" s="171"/>
      <c r="M13" s="171"/>
      <c r="N13" s="171"/>
      <c r="O13" s="171"/>
    </row>
    <row r="14" spans="1:30" x14ac:dyDescent="0.25">
      <c r="B14" s="509" t="s">
        <v>49</v>
      </c>
      <c r="C14" s="210" t="s">
        <v>45</v>
      </c>
      <c r="D14" s="269">
        <v>0</v>
      </c>
      <c r="E14" s="268">
        <v>0</v>
      </c>
      <c r="F14" s="408">
        <v>0</v>
      </c>
      <c r="G14" s="409">
        <v>0</v>
      </c>
      <c r="H14" s="283">
        <v>0</v>
      </c>
      <c r="I14" s="457">
        <v>0</v>
      </c>
      <c r="J14" s="171"/>
      <c r="K14" s="171"/>
      <c r="L14" s="171"/>
      <c r="M14" s="171"/>
      <c r="N14" s="171"/>
      <c r="O14" s="171"/>
    </row>
    <row r="15" spans="1:30" ht="15.75" customHeight="1" thickBot="1" x14ac:dyDescent="0.3">
      <c r="B15" s="524"/>
      <c r="C15" s="211" t="s">
        <v>47</v>
      </c>
      <c r="D15" s="266">
        <v>0</v>
      </c>
      <c r="E15" s="226">
        <v>0</v>
      </c>
      <c r="F15" s="392">
        <v>0</v>
      </c>
      <c r="G15" s="393">
        <v>0</v>
      </c>
      <c r="H15" s="300">
        <v>0</v>
      </c>
      <c r="I15" s="441">
        <v>0</v>
      </c>
      <c r="J15" s="171"/>
      <c r="K15" s="171"/>
      <c r="L15" s="171"/>
      <c r="M15" s="171"/>
      <c r="N15" s="171"/>
      <c r="O15" s="171"/>
    </row>
    <row r="16" spans="1:30" ht="15.75" thickBot="1" x14ac:dyDescent="0.3">
      <c r="B16" s="19" t="s">
        <v>50</v>
      </c>
      <c r="C16" s="205"/>
      <c r="D16" s="276">
        <v>0</v>
      </c>
      <c r="E16" s="276">
        <v>0</v>
      </c>
      <c r="F16" s="397">
        <v>0</v>
      </c>
      <c r="G16" s="410">
        <v>0</v>
      </c>
      <c r="H16" s="478">
        <v>0</v>
      </c>
      <c r="I16" s="478">
        <v>0</v>
      </c>
      <c r="J16" s="169"/>
      <c r="K16" s="170"/>
      <c r="L16" s="169"/>
      <c r="M16" s="169"/>
      <c r="N16" s="169"/>
      <c r="O16" s="169"/>
    </row>
    <row r="17" spans="2:15" ht="15.75" thickBot="1" x14ac:dyDescent="0.3">
      <c r="B17" s="206" t="s">
        <v>51</v>
      </c>
      <c r="C17" s="207"/>
      <c r="D17" s="277"/>
      <c r="E17" s="278"/>
      <c r="F17" s="413"/>
      <c r="G17" s="414"/>
      <c r="H17" s="479"/>
      <c r="I17" s="480"/>
      <c r="J17" s="168"/>
      <c r="K17" s="167"/>
      <c r="L17" s="168"/>
      <c r="M17" s="168"/>
      <c r="N17" s="166"/>
      <c r="O17" s="166"/>
    </row>
    <row r="18" spans="2:15" ht="15.75" thickBot="1" x14ac:dyDescent="0.3">
      <c r="B18" s="143" t="s">
        <v>52</v>
      </c>
      <c r="C18" s="194"/>
      <c r="D18" s="279">
        <f>D17</f>
        <v>0</v>
      </c>
      <c r="E18" s="279">
        <f t="shared" ref="E18:I18" si="0">E17</f>
        <v>0</v>
      </c>
      <c r="F18" s="397">
        <f t="shared" si="0"/>
        <v>0</v>
      </c>
      <c r="G18" s="410">
        <f t="shared" si="0"/>
        <v>0</v>
      </c>
      <c r="H18" s="481">
        <f t="shared" si="0"/>
        <v>0</v>
      </c>
      <c r="I18" s="481">
        <f t="shared" si="0"/>
        <v>0</v>
      </c>
      <c r="J18" s="172"/>
      <c r="K18" s="170"/>
      <c r="L18" s="172"/>
      <c r="M18" s="172"/>
      <c r="N18" s="169"/>
      <c r="O18" s="169"/>
    </row>
    <row r="19" spans="2:15" ht="15.75" thickBot="1" x14ac:dyDescent="0.3">
      <c r="B19" s="141"/>
      <c r="C19" s="195"/>
      <c r="D19" s="280"/>
      <c r="E19" s="281"/>
      <c r="F19" s="415"/>
      <c r="G19" s="416"/>
      <c r="H19" s="482"/>
      <c r="I19" s="483"/>
      <c r="J19" s="171"/>
      <c r="K19" s="171"/>
      <c r="L19" s="171"/>
      <c r="M19" s="171"/>
      <c r="N19" s="171"/>
      <c r="O19" s="171"/>
    </row>
    <row r="20" spans="2:15" ht="15.75" thickBot="1" x14ac:dyDescent="0.3">
      <c r="B20" s="95" t="s">
        <v>53</v>
      </c>
      <c r="C20" s="197"/>
      <c r="D20" s="282">
        <v>0</v>
      </c>
      <c r="E20" s="282">
        <v>0</v>
      </c>
      <c r="F20" s="417">
        <v>0</v>
      </c>
      <c r="G20" s="410">
        <v>0</v>
      </c>
      <c r="H20" s="484">
        <v>0</v>
      </c>
      <c r="I20" s="484">
        <v>0</v>
      </c>
      <c r="J20" s="169"/>
      <c r="K20" s="170"/>
      <c r="L20" s="169"/>
      <c r="M20" s="169"/>
      <c r="N20" s="169"/>
      <c r="O20" s="169"/>
    </row>
    <row r="21" spans="2:15" ht="15.75" thickBot="1" x14ac:dyDescent="0.3">
      <c r="B21" s="143" t="s">
        <v>54</v>
      </c>
      <c r="C21" s="157"/>
      <c r="D21" s="161"/>
      <c r="E21" s="162"/>
      <c r="F21" s="158"/>
      <c r="G21" s="145"/>
      <c r="H21" s="485"/>
      <c r="I21" s="486"/>
      <c r="J21" s="169"/>
      <c r="K21" s="170"/>
      <c r="L21" s="169"/>
      <c r="M21" s="169"/>
      <c r="N21" s="169"/>
      <c r="O21" s="169"/>
    </row>
  </sheetData>
  <mergeCells count="8">
    <mergeCell ref="B9:B11"/>
    <mergeCell ref="B14:B15"/>
    <mergeCell ref="D4:E4"/>
    <mergeCell ref="F4:G4"/>
    <mergeCell ref="H4:I4"/>
    <mergeCell ref="D6:E6"/>
    <mergeCell ref="F6:G6"/>
    <mergeCell ref="H6:I6"/>
  </mergeCells>
  <pageMargins left="0.25" right="0.25" top="0.75" bottom="0.75" header="0.3" footer="0.3"/>
  <pageSetup scale="6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8D6B9AF7E5584D9BA840B07BF44A41" ma:contentTypeVersion="12" ma:contentTypeDescription="Create a new document." ma:contentTypeScope="" ma:versionID="89c8d07c97469662761501fd6903901f">
  <xsd:schema xmlns:xsd="http://www.w3.org/2001/XMLSchema" xmlns:xs="http://www.w3.org/2001/XMLSchema" xmlns:p="http://schemas.microsoft.com/office/2006/metadata/properties" xmlns:ns2="e8aa14d7-8093-4a9a-9b68-4915b7a176ec" xmlns:ns3="d94c6f84-0b25-47d3-bda9-13d7ce8d50cf" targetNamespace="http://schemas.microsoft.com/office/2006/metadata/properties" ma:root="true" ma:fieldsID="c21b458ef5fa4f1f1c7dede17c88ef2e" ns2:_="" ns3:_="">
    <xsd:import namespace="e8aa14d7-8093-4a9a-9b68-4915b7a176ec"/>
    <xsd:import namespace="d94c6f84-0b25-47d3-bda9-13d7ce8d50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aa14d7-8093-4a9a-9b68-4915b7a176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4c6f84-0b25-47d3-bda9-13d7ce8d50c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6D85E2D-6356-4A3D-8407-5C16DCDA4250}"/>
</file>

<file path=customXml/itemProps2.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3.xml><?xml version="1.0" encoding="utf-8"?>
<ds:datastoreItem xmlns:ds="http://schemas.openxmlformats.org/officeDocument/2006/customXml" ds:itemID="{6D6747A1-12BF-4046-909E-B94B95B669EF}">
  <ds:schemaRefs>
    <ds:schemaRef ds:uri="http://purl.org/dc/terms/"/>
    <ds:schemaRef ds:uri="http://schemas.microsoft.com/office/2006/metadata/properties"/>
    <ds:schemaRef ds:uri="http://purl.org/dc/elements/1.1/"/>
    <ds:schemaRef ds:uri="http://purl.org/dc/dcmitype/"/>
    <ds:schemaRef ds:uri="d2932272-de68-4cff-8c83-bd505e86db5b"/>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d94c6f84-0b25-47d3-bda9-13d7ce8d50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Wholesale Annual Electric (Orig</vt:lpstr>
      <vt:lpstr>ETG Qtr NG Master</vt:lpstr>
      <vt:lpstr>ETG Qtr NG LMI</vt:lpstr>
      <vt:lpstr> ETG Qtr NG Business Class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Lee, Andrew</cp:lastModifiedBy>
  <cp:revision/>
  <cp:lastPrinted>2022-02-28T19:16:36Z</cp:lastPrinted>
  <dcterms:created xsi:type="dcterms:W3CDTF">2021-03-17T19:24:16Z</dcterms:created>
  <dcterms:modified xsi:type="dcterms:W3CDTF">2022-02-28T19:18:59Z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0x0101008C8D6B9AF7E5584D9BA840B07BF44A41</vt:lpwstr>
  </property>
</Properties>
</file>